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19420" windowHeight="10420" tabRatio="766"/>
  </bookViews>
  <sheets>
    <sheet name="MAIN DATA" sheetId="4" r:id="rId1"/>
    <sheet name="DESCRIPTIVE STATISTICS" sheetId="3" r:id="rId2"/>
    <sheet name="T-TEST " sheetId="5" r:id="rId3"/>
    <sheet name="Sheet5" sheetId="6" r:id="rId4"/>
    <sheet name="Sheet2" sheetId="7" r:id="rId5"/>
    <sheet name="Sheet3" sheetId="8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P32" i="8"/>
  <c r="P31" i="8"/>
  <c r="O31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22" i="8"/>
  <c r="I4" i="8"/>
  <c r="I5" i="8"/>
  <c r="I6" i="8"/>
  <c r="I7" i="8"/>
  <c r="I8" i="8"/>
  <c r="I9" i="8"/>
  <c r="I10" i="8"/>
  <c r="I11" i="8"/>
  <c r="I12" i="8"/>
  <c r="I13" i="8"/>
  <c r="I14" i="8"/>
  <c r="I15" i="8"/>
  <c r="I3" i="8"/>
  <c r="E4" i="8"/>
  <c r="E5" i="8"/>
  <c r="E6" i="8"/>
  <c r="E7" i="8"/>
  <c r="E8" i="8"/>
  <c r="E9" i="8"/>
  <c r="E10" i="8"/>
  <c r="E11" i="8"/>
  <c r="E12" i="8"/>
  <c r="E13" i="8"/>
  <c r="E14" i="8"/>
  <c r="E15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3" i="8"/>
  <c r="E41" i="4" l="1"/>
  <c r="F41" i="4"/>
  <c r="G41" i="4"/>
  <c r="H41" i="4"/>
  <c r="I41" i="4"/>
  <c r="L41" i="4"/>
  <c r="M41" i="4"/>
  <c r="N41" i="4"/>
  <c r="O41" i="4"/>
  <c r="P41" i="4"/>
  <c r="T41" i="4"/>
  <c r="U41" i="4"/>
  <c r="V41" i="4"/>
  <c r="W41" i="4"/>
  <c r="AA41" i="4"/>
  <c r="AB41" i="4"/>
  <c r="AC41" i="4"/>
  <c r="AD41" i="4"/>
  <c r="AH41" i="4"/>
  <c r="AI41" i="4"/>
  <c r="AJ41" i="4"/>
  <c r="AK41" i="4"/>
  <c r="AO41" i="4"/>
  <c r="AP41" i="4"/>
  <c r="AQ41" i="4"/>
  <c r="AR41" i="4"/>
  <c r="B41" i="4"/>
  <c r="J5" i="4" l="1"/>
  <c r="K5" i="4"/>
  <c r="Q5" i="4"/>
  <c r="X5" i="4"/>
  <c r="AE5" i="4"/>
  <c r="AF5" i="4" s="1"/>
  <c r="AL5" i="4"/>
  <c r="AS5" i="4"/>
  <c r="J6" i="4"/>
  <c r="K6" i="4"/>
  <c r="Q6" i="4"/>
  <c r="X6" i="4"/>
  <c r="Y6" i="4" s="1"/>
  <c r="AE6" i="4"/>
  <c r="AF6" i="4" s="1"/>
  <c r="AL6" i="4"/>
  <c r="AM6" i="4" s="1"/>
  <c r="AS6" i="4"/>
  <c r="AT6" i="4" s="1"/>
  <c r="J7" i="4"/>
  <c r="K7" i="4"/>
  <c r="Q7" i="4"/>
  <c r="X7" i="4"/>
  <c r="Y7" i="4" s="1"/>
  <c r="AE7" i="4"/>
  <c r="AF7" i="4" s="1"/>
  <c r="AL7" i="4"/>
  <c r="AM7" i="4"/>
  <c r="AS7" i="4"/>
  <c r="AT7" i="4" s="1"/>
  <c r="J8" i="4"/>
  <c r="K8" i="4"/>
  <c r="Q8" i="4"/>
  <c r="X8" i="4"/>
  <c r="Y8" i="4" s="1"/>
  <c r="AE8" i="4"/>
  <c r="AF8" i="4"/>
  <c r="AL8" i="4"/>
  <c r="AM8" i="4" s="1"/>
  <c r="AS8" i="4"/>
  <c r="AT8" i="4" s="1"/>
  <c r="J9" i="4"/>
  <c r="K9" i="4"/>
  <c r="Q9" i="4"/>
  <c r="X9" i="4"/>
  <c r="Y9" i="4" s="1"/>
  <c r="AE9" i="4"/>
  <c r="AF9" i="4"/>
  <c r="AL9" i="4"/>
  <c r="AM9" i="4" s="1"/>
  <c r="AS9" i="4"/>
  <c r="AT9" i="4" s="1"/>
  <c r="J10" i="4"/>
  <c r="K10" i="4"/>
  <c r="Q10" i="4"/>
  <c r="X10" i="4"/>
  <c r="Y10" i="4" s="1"/>
  <c r="AE10" i="4"/>
  <c r="AF10" i="4" s="1"/>
  <c r="AL10" i="4"/>
  <c r="AM10" i="4"/>
  <c r="AS10" i="4"/>
  <c r="AT10" i="4" s="1"/>
  <c r="J11" i="4"/>
  <c r="K11" i="4"/>
  <c r="Q11" i="4"/>
  <c r="X11" i="4"/>
  <c r="Y11" i="4" s="1"/>
  <c r="AE11" i="4"/>
  <c r="AF11" i="4" s="1"/>
  <c r="AL11" i="4"/>
  <c r="AM11" i="4"/>
  <c r="AS11" i="4"/>
  <c r="AT11" i="4" s="1"/>
  <c r="J12" i="4"/>
  <c r="K12" i="4"/>
  <c r="Q12" i="4"/>
  <c r="X12" i="4"/>
  <c r="Y12" i="4" s="1"/>
  <c r="AE12" i="4"/>
  <c r="AF12" i="4" s="1"/>
  <c r="AL12" i="4"/>
  <c r="AM12" i="4" s="1"/>
  <c r="AS12" i="4"/>
  <c r="AT12" i="4" s="1"/>
  <c r="J13" i="4"/>
  <c r="K13" i="4"/>
  <c r="Q13" i="4"/>
  <c r="X13" i="4"/>
  <c r="Y13" i="4" s="1"/>
  <c r="AE13" i="4"/>
  <c r="AF13" i="4" s="1"/>
  <c r="AL13" i="4"/>
  <c r="AM13" i="4" s="1"/>
  <c r="AS13" i="4"/>
  <c r="AT13" i="4" s="1"/>
  <c r="J14" i="4"/>
  <c r="K14" i="4"/>
  <c r="Q14" i="4"/>
  <c r="X14" i="4"/>
  <c r="Y14" i="4" s="1"/>
  <c r="AE14" i="4"/>
  <c r="AF14" i="4" s="1"/>
  <c r="AL14" i="4"/>
  <c r="AM14" i="4" s="1"/>
  <c r="AS14" i="4"/>
  <c r="AT14" i="4" s="1"/>
  <c r="J15" i="4"/>
  <c r="K15" i="4"/>
  <c r="Q15" i="4"/>
  <c r="X15" i="4"/>
  <c r="Y15" i="4" s="1"/>
  <c r="AE15" i="4"/>
  <c r="AF15" i="4" s="1"/>
  <c r="AL15" i="4"/>
  <c r="AM15" i="4" s="1"/>
  <c r="AS15" i="4"/>
  <c r="AT15" i="4" s="1"/>
  <c r="J16" i="4"/>
  <c r="K16" i="4"/>
  <c r="Q16" i="4"/>
  <c r="X16" i="4"/>
  <c r="AE16" i="4"/>
  <c r="AF16" i="4" s="1"/>
  <c r="AL16" i="4"/>
  <c r="AM16" i="4" s="1"/>
  <c r="AS16" i="4"/>
  <c r="AT16" i="4" s="1"/>
  <c r="J17" i="4"/>
  <c r="K17" i="4"/>
  <c r="Q17" i="4"/>
  <c r="X17" i="4"/>
  <c r="Y17" i="4" s="1"/>
  <c r="AE17" i="4"/>
  <c r="AF17" i="4" s="1"/>
  <c r="AL17" i="4"/>
  <c r="AM17" i="4" s="1"/>
  <c r="AS17" i="4"/>
  <c r="AT17" i="4" s="1"/>
  <c r="J18" i="4"/>
  <c r="K18" i="4"/>
  <c r="Q18" i="4"/>
  <c r="X18" i="4"/>
  <c r="AE18" i="4"/>
  <c r="AF18" i="4"/>
  <c r="AL18" i="4"/>
  <c r="AM18" i="4" s="1"/>
  <c r="AS18" i="4"/>
  <c r="AT18" i="4" s="1"/>
  <c r="J19" i="4"/>
  <c r="K19" i="4"/>
  <c r="Q19" i="4"/>
  <c r="X19" i="4"/>
  <c r="Y19" i="4" s="1"/>
  <c r="AE19" i="4"/>
  <c r="AF19" i="4" s="1"/>
  <c r="AL19" i="4"/>
  <c r="AS19" i="4"/>
  <c r="AT19" i="4" s="1"/>
  <c r="J20" i="4"/>
  <c r="K20" i="4"/>
  <c r="Q20" i="4"/>
  <c r="X20" i="4"/>
  <c r="Y20" i="4" s="1"/>
  <c r="AE20" i="4"/>
  <c r="AF20" i="4" s="1"/>
  <c r="AL20" i="4"/>
  <c r="AM20" i="4" s="1"/>
  <c r="AS20" i="4"/>
  <c r="AT20" i="4" s="1"/>
  <c r="J21" i="4"/>
  <c r="K21" i="4"/>
  <c r="Q21" i="4"/>
  <c r="X21" i="4"/>
  <c r="AE21" i="4"/>
  <c r="AF21" i="4" s="1"/>
  <c r="AL21" i="4"/>
  <c r="AM21" i="4" s="1"/>
  <c r="AS21" i="4"/>
  <c r="AT21" i="4" s="1"/>
  <c r="J22" i="4"/>
  <c r="K22" i="4"/>
  <c r="Q22" i="4"/>
  <c r="X22" i="4"/>
  <c r="AE22" i="4"/>
  <c r="AF22" i="4"/>
  <c r="AL22" i="4"/>
  <c r="AM22" i="4" s="1"/>
  <c r="AS22" i="4"/>
  <c r="AT22" i="4" s="1"/>
  <c r="J23" i="4"/>
  <c r="K23" i="4"/>
  <c r="Q23" i="4"/>
  <c r="X23" i="4"/>
  <c r="AE23" i="4"/>
  <c r="AF23" i="4" s="1"/>
  <c r="AL23" i="4"/>
  <c r="AM23" i="4" s="1"/>
  <c r="AS23" i="4"/>
  <c r="AT23" i="4" s="1"/>
  <c r="J24" i="4"/>
  <c r="K24" i="4"/>
  <c r="Q24" i="4"/>
  <c r="X24" i="4"/>
  <c r="AE24" i="4"/>
  <c r="AF24" i="4"/>
  <c r="AL24" i="4"/>
  <c r="AM24" i="4" s="1"/>
  <c r="AS24" i="4"/>
  <c r="AT24" i="4" s="1"/>
  <c r="J25" i="4"/>
  <c r="K25" i="4"/>
  <c r="Q25" i="4"/>
  <c r="X25" i="4"/>
  <c r="AE25" i="4"/>
  <c r="AF25" i="4" s="1"/>
  <c r="AL25" i="4"/>
  <c r="AM25" i="4" s="1"/>
  <c r="AS25" i="4"/>
  <c r="AT25" i="4" s="1"/>
  <c r="J26" i="4"/>
  <c r="K26" i="4"/>
  <c r="Q26" i="4"/>
  <c r="X26" i="4"/>
  <c r="AE26" i="4"/>
  <c r="AF26" i="4" s="1"/>
  <c r="AL26" i="4"/>
  <c r="AM26" i="4" s="1"/>
  <c r="AS26" i="4"/>
  <c r="AT26" i="4" s="1"/>
  <c r="J27" i="4"/>
  <c r="K27" i="4"/>
  <c r="Q27" i="4"/>
  <c r="X27" i="4"/>
  <c r="AE27" i="4"/>
  <c r="AF27" i="4" s="1"/>
  <c r="AL27" i="4"/>
  <c r="AM27" i="4"/>
  <c r="AS27" i="4"/>
  <c r="AT27" i="4" s="1"/>
  <c r="J28" i="4"/>
  <c r="K28" i="4"/>
  <c r="Q28" i="4"/>
  <c r="X28" i="4"/>
  <c r="AE28" i="4"/>
  <c r="AF28" i="4" s="1"/>
  <c r="AL28" i="4"/>
  <c r="AM28" i="4" s="1"/>
  <c r="AS28" i="4"/>
  <c r="AT28" i="4" s="1"/>
  <c r="J29" i="4"/>
  <c r="K29" i="4"/>
  <c r="Q29" i="4"/>
  <c r="X29" i="4"/>
  <c r="AE29" i="4"/>
  <c r="AF29" i="4" s="1"/>
  <c r="AL29" i="4"/>
  <c r="AM29" i="4" s="1"/>
  <c r="AS29" i="4"/>
  <c r="AT29" i="4" s="1"/>
  <c r="J30" i="4"/>
  <c r="K30" i="4"/>
  <c r="Q30" i="4"/>
  <c r="X30" i="4"/>
  <c r="Y30" i="4" s="1"/>
  <c r="AE30" i="4"/>
  <c r="AF30" i="4"/>
  <c r="AL30" i="4"/>
  <c r="AS30" i="4"/>
  <c r="AT30" i="4" s="1"/>
  <c r="J31" i="4"/>
  <c r="K31" i="4"/>
  <c r="Q31" i="4"/>
  <c r="X31" i="4"/>
  <c r="Y31" i="4" s="1"/>
  <c r="AE31" i="4"/>
  <c r="AF31" i="4" s="1"/>
  <c r="AL31" i="4"/>
  <c r="AM31" i="4" s="1"/>
  <c r="AS31" i="4"/>
  <c r="AT31" i="4" s="1"/>
  <c r="J32" i="4"/>
  <c r="K32" i="4"/>
  <c r="Q32" i="4"/>
  <c r="X32" i="4"/>
  <c r="Y32" i="4" s="1"/>
  <c r="AE32" i="4"/>
  <c r="AF32" i="4" s="1"/>
  <c r="AL32" i="4"/>
  <c r="AM32" i="4"/>
  <c r="AS32" i="4"/>
  <c r="AT32" i="4" s="1"/>
  <c r="J33" i="4"/>
  <c r="K33" i="4"/>
  <c r="Q33" i="4"/>
  <c r="X33" i="4"/>
  <c r="AE33" i="4"/>
  <c r="AF33" i="4"/>
  <c r="AL33" i="4"/>
  <c r="AM33" i="4" s="1"/>
  <c r="AS33" i="4"/>
  <c r="AT33" i="4" s="1"/>
  <c r="J34" i="4"/>
  <c r="K34" i="4"/>
  <c r="Q34" i="4"/>
  <c r="X34" i="4"/>
  <c r="Y34" i="4" s="1"/>
  <c r="AE34" i="4"/>
  <c r="AF34" i="4" s="1"/>
  <c r="AL34" i="4"/>
  <c r="AM34" i="4" s="1"/>
  <c r="AS34" i="4"/>
  <c r="AT34" i="4" s="1"/>
  <c r="R20" i="4" l="1"/>
  <c r="AV20" i="4"/>
  <c r="R26" i="4"/>
  <c r="AV26" i="4"/>
  <c r="AV25" i="4"/>
  <c r="R25" i="4"/>
  <c r="R24" i="4"/>
  <c r="AV24" i="4"/>
  <c r="R23" i="4"/>
  <c r="AV23" i="4"/>
  <c r="AW23" i="4" s="1"/>
  <c r="AX23" i="4" s="1"/>
  <c r="R22" i="4"/>
  <c r="AV22" i="4"/>
  <c r="R21" i="4"/>
  <c r="AV21" i="4"/>
  <c r="R18" i="4"/>
  <c r="AV18" i="4"/>
  <c r="R28" i="4"/>
  <c r="AV28" i="4"/>
  <c r="AV27" i="4"/>
  <c r="AW27" i="4" s="1"/>
  <c r="AX27" i="4" s="1"/>
  <c r="R27" i="4"/>
  <c r="R31" i="4"/>
  <c r="AV31" i="4"/>
  <c r="AW31" i="4" s="1"/>
  <c r="AX31" i="4" s="1"/>
  <c r="R30" i="4"/>
  <c r="AV30" i="4"/>
  <c r="R29" i="4"/>
  <c r="AV29" i="4"/>
  <c r="AW29" i="4" s="1"/>
  <c r="AX29" i="4" s="1"/>
  <c r="R32" i="4"/>
  <c r="AV32" i="4"/>
  <c r="AV19" i="4"/>
  <c r="AW19" i="4" s="1"/>
  <c r="AX19" i="4" s="1"/>
  <c r="R19" i="4"/>
  <c r="R33" i="4"/>
  <c r="AV33" i="4"/>
  <c r="AV5" i="4"/>
  <c r="R5" i="4"/>
  <c r="R41" i="4" s="1"/>
  <c r="R15" i="4"/>
  <c r="AV15" i="4"/>
  <c r="AW15" i="4" s="1"/>
  <c r="AX15" i="4" s="1"/>
  <c r="R34" i="4"/>
  <c r="AV34" i="4"/>
  <c r="AW34" i="4" s="1"/>
  <c r="AX34" i="4" s="1"/>
  <c r="R12" i="4"/>
  <c r="AV12" i="4"/>
  <c r="AV11" i="4"/>
  <c r="R11" i="4"/>
  <c r="AV10" i="4"/>
  <c r="R10" i="4"/>
  <c r="AV9" i="4"/>
  <c r="R9" i="4"/>
  <c r="AV8" i="4"/>
  <c r="R8" i="4"/>
  <c r="AV6" i="4"/>
  <c r="R6" i="4"/>
  <c r="R17" i="4"/>
  <c r="AV17" i="4"/>
  <c r="R16" i="4"/>
  <c r="AV16" i="4"/>
  <c r="AW16" i="4" s="1"/>
  <c r="AX16" i="4" s="1"/>
  <c r="R14" i="4"/>
  <c r="AV14" i="4"/>
  <c r="R13" i="4"/>
  <c r="AV13" i="4"/>
  <c r="AW13" i="4" s="1"/>
  <c r="AX13" i="4" s="1"/>
  <c r="AV7" i="4"/>
  <c r="AW7" i="4" s="1"/>
  <c r="AX7" i="4" s="1"/>
  <c r="R7" i="4"/>
  <c r="AW30" i="4"/>
  <c r="AX30" i="4" s="1"/>
  <c r="AM19" i="4"/>
  <c r="AW32" i="4"/>
  <c r="AX32" i="4" s="1"/>
  <c r="AM30" i="4"/>
  <c r="AW28" i="4"/>
  <c r="AX28" i="4" s="1"/>
  <c r="AW24" i="4"/>
  <c r="AX24" i="4" s="1"/>
  <c r="AL41" i="4"/>
  <c r="AW12" i="4"/>
  <c r="AX12" i="4" s="1"/>
  <c r="AF41" i="4"/>
  <c r="AW9" i="4"/>
  <c r="AX9" i="4" s="1"/>
  <c r="AE41" i="4"/>
  <c r="AW33" i="4"/>
  <c r="AX33" i="4" s="1"/>
  <c r="AW20" i="4"/>
  <c r="AX20" i="4" s="1"/>
  <c r="AW17" i="4"/>
  <c r="AX17" i="4" s="1"/>
  <c r="AW14" i="4"/>
  <c r="AX14" i="4" s="1"/>
  <c r="AW6" i="4"/>
  <c r="AX6" i="4" s="1"/>
  <c r="Y5" i="4"/>
  <c r="X41" i="4"/>
  <c r="AW26" i="4"/>
  <c r="AX26" i="4" s="1"/>
  <c r="AW22" i="4"/>
  <c r="AX22" i="4" s="1"/>
  <c r="AW11" i="4"/>
  <c r="AX11" i="4" s="1"/>
  <c r="Q41" i="4"/>
  <c r="AW8" i="4"/>
  <c r="AX8" i="4" s="1"/>
  <c r="K41" i="4"/>
  <c r="AW25" i="4"/>
  <c r="AX25" i="4" s="1"/>
  <c r="AW21" i="4"/>
  <c r="AX21" i="4" s="1"/>
  <c r="AW18" i="4"/>
  <c r="AX18" i="4" s="1"/>
  <c r="AT5" i="4"/>
  <c r="AT41" i="4" s="1"/>
  <c r="AS41" i="4"/>
  <c r="AW10" i="4"/>
  <c r="AX10" i="4" s="1"/>
  <c r="AM5" i="4"/>
  <c r="AM41" i="4" s="1"/>
  <c r="J41" i="4"/>
  <c r="Y33" i="4"/>
  <c r="Y29" i="4"/>
  <c r="Y28" i="4"/>
  <c r="Y27" i="4"/>
  <c r="Y26" i="4"/>
  <c r="Y25" i="4"/>
  <c r="Y24" i="4"/>
  <c r="Y23" i="4"/>
  <c r="Y22" i="4"/>
  <c r="Y21" i="4"/>
  <c r="Y18" i="4"/>
  <c r="Y16" i="4"/>
  <c r="AV41" i="4" l="1"/>
  <c r="Y41" i="4"/>
  <c r="AW5" i="4"/>
  <c r="AW41" i="4" s="1"/>
  <c r="AX5" i="4" l="1"/>
  <c r="AX41" i="4" s="1"/>
</calcChain>
</file>

<file path=xl/sharedStrings.xml><?xml version="1.0" encoding="utf-8"?>
<sst xmlns="http://schemas.openxmlformats.org/spreadsheetml/2006/main" count="773" uniqueCount="176">
  <si>
    <t>Sete Tamang</t>
  </si>
  <si>
    <t>Dhan Bahadhur Tamang</t>
  </si>
  <si>
    <t>Puja Tamang</t>
  </si>
  <si>
    <t>Khadh bahadhur Tamang</t>
  </si>
  <si>
    <t>Yam Prashad Tamang</t>
  </si>
  <si>
    <t xml:space="preserve">Tek Bahadhur Tamang </t>
  </si>
  <si>
    <t>Sher Bahadhur Tamang</t>
  </si>
  <si>
    <t>Harka Bahadhur Tamang</t>
  </si>
  <si>
    <t>Nar Bahadhur Tamang</t>
  </si>
  <si>
    <t>Kalu Bahadhur Tamang</t>
  </si>
  <si>
    <t>Lal Bahadhur Tamang</t>
  </si>
  <si>
    <t>Man Bahadhur Tamang</t>
  </si>
  <si>
    <t>Uma Ghale</t>
  </si>
  <si>
    <t>Moti Kumari Ghale</t>
  </si>
  <si>
    <t>Lal Bahadhur Gurung</t>
  </si>
  <si>
    <t>Nita Devi Ghale</t>
  </si>
  <si>
    <t>Man Ghale</t>
  </si>
  <si>
    <t>Nau Jung Gurung</t>
  </si>
  <si>
    <t>Ram Chandra Tamang</t>
  </si>
  <si>
    <t>Sunaram Tamang</t>
  </si>
  <si>
    <t>Gajha Bahadhur Tamang</t>
  </si>
  <si>
    <t>Pasang Tamang</t>
  </si>
  <si>
    <t>Aash Bahadhur Tamang</t>
  </si>
  <si>
    <t>Kalse Tamang</t>
  </si>
  <si>
    <t>Bhim BAHADHUR tamang</t>
  </si>
  <si>
    <t>Rishi tamang</t>
  </si>
  <si>
    <t>Nirmala Ghale</t>
  </si>
  <si>
    <t>Santosh Gurung</t>
  </si>
  <si>
    <t>Bishnu Maya Gurung</t>
  </si>
  <si>
    <t>Taka Maya Gurung</t>
  </si>
  <si>
    <t>Age</t>
  </si>
  <si>
    <t>Education</t>
  </si>
  <si>
    <t>Major occupation</t>
  </si>
  <si>
    <t>Secondary</t>
  </si>
  <si>
    <t>Basic</t>
  </si>
  <si>
    <t>Primary</t>
  </si>
  <si>
    <t>Illiterate</t>
  </si>
  <si>
    <t>Agriculture</t>
  </si>
  <si>
    <t>Government job</t>
  </si>
  <si>
    <t>Remittance</t>
  </si>
  <si>
    <t>I/NGO</t>
  </si>
  <si>
    <t>Total production (kg)</t>
  </si>
  <si>
    <t>Yearly Cost of Production (NPR)</t>
  </si>
  <si>
    <t>Yearly Income (NPR)</t>
  </si>
  <si>
    <t>Total sold amount (NPR)</t>
  </si>
  <si>
    <t>Total cultivated land</t>
  </si>
  <si>
    <t>Name of farmer</t>
  </si>
  <si>
    <t>BC ratio</t>
  </si>
  <si>
    <t>Productivity (kg/ropani)</t>
  </si>
  <si>
    <t>Productivity (kg/hacter)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</si>
  <si>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</si>
  <si>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</si>
  <si>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</si>
  <si>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</si>
  <si>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</si>
  <si>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</si>
  <si>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</si>
  <si>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</si>
  <si>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</si>
  <si>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</si>
  <si>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</si>
  <si>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</si>
  <si>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</si>
  <si>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</si>
  <si>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yearly income</t>
  </si>
  <si>
    <t>yearly cost of production</t>
  </si>
  <si>
    <t>total production</t>
  </si>
  <si>
    <t>total sold amount</t>
  </si>
  <si>
    <t>productivity(kg/ha)</t>
  </si>
  <si>
    <t>bc ratio</t>
  </si>
  <si>
    <t>Min</t>
  </si>
  <si>
    <t>MEAN</t>
  </si>
  <si>
    <t>Max</t>
  </si>
  <si>
    <t>GENERAL INFORMATION</t>
  </si>
  <si>
    <t>ECONOMIC STATUS</t>
  </si>
  <si>
    <t>Used mechanized equipments</t>
  </si>
  <si>
    <t>Modern farming</t>
  </si>
  <si>
    <t>Have own input or processing unit</t>
  </si>
  <si>
    <t>Cultivated multiple varieties</t>
  </si>
  <si>
    <t>Took training</t>
  </si>
  <si>
    <t>INNOVATIVENESS (6marks)</t>
  </si>
  <si>
    <t>DECISION MAKING ABILITY (4marks)</t>
  </si>
  <si>
    <t>MOTIVATION (4marks)</t>
  </si>
  <si>
    <t>FARMING KNOWLEDGE (4marks)</t>
  </si>
  <si>
    <t>LEADERSHIP (4marks)</t>
  </si>
  <si>
    <t>Total Innovativeness</t>
  </si>
  <si>
    <t>Innovativeness percentage</t>
  </si>
  <si>
    <t>category</t>
  </si>
  <si>
    <t>Decided to farm cardamom by own</t>
  </si>
  <si>
    <t>Total decision making</t>
  </si>
  <si>
    <t>decision making percent</t>
  </si>
  <si>
    <t>satisfied from cardamom farming</t>
  </si>
  <si>
    <t>plan to extend farm</t>
  </si>
  <si>
    <t>learn from farm</t>
  </si>
  <si>
    <t>teach other farmers</t>
  </si>
  <si>
    <t>Total motivation</t>
  </si>
  <si>
    <t>motivation percent</t>
  </si>
  <si>
    <t>EBI RAW</t>
  </si>
  <si>
    <t>EBI (INDEX)</t>
  </si>
  <si>
    <t>EBI (PERCENT)</t>
  </si>
  <si>
    <t>CATEGORY</t>
  </si>
  <si>
    <t>Input knowledge</t>
  </si>
  <si>
    <t>Planting Knowledge</t>
  </si>
  <si>
    <t>Processing Knowledge</t>
  </si>
  <si>
    <t>Marketing Knowledge</t>
  </si>
  <si>
    <t>Total Knowledge</t>
  </si>
  <si>
    <t>Knowledge percent</t>
  </si>
  <si>
    <t>Category</t>
  </si>
  <si>
    <t>Leadership percent</t>
  </si>
  <si>
    <t>Total Leadership</t>
  </si>
  <si>
    <t>Board member of any Organization</t>
  </si>
  <si>
    <t>Engaged in farmers group</t>
  </si>
  <si>
    <t>Ever represented cardamom farmers</t>
  </si>
  <si>
    <t>Do other cardamom growers follows you</t>
  </si>
  <si>
    <t>Low</t>
  </si>
  <si>
    <t>Medium</t>
  </si>
  <si>
    <t>High</t>
  </si>
  <si>
    <t>Decision on disease treatment</t>
  </si>
  <si>
    <t>Decide on which variety to grow</t>
  </si>
  <si>
    <t>Decision on input source</t>
  </si>
  <si>
    <t>ENTREPRENEURIAL BEHAVIOURAL INDEX</t>
  </si>
  <si>
    <t>ENTREPRENEURIAL BEHAVIOURAL SKILLS</t>
  </si>
  <si>
    <t xml:space="preserve"> </t>
  </si>
  <si>
    <t>AVERAGE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</si>
  <si>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</si>
  <si>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</si>
  <si>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</si>
  <si>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</si>
  <si>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</si>
  <si>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</si>
  <si>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</si>
  <si>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</si>
  <si>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</si>
  <si>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</si>
  <si>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</si>
  <si>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GENDER</t>
  </si>
  <si>
    <t>EBI INDEX</t>
  </si>
  <si>
    <t>Gender</t>
  </si>
  <si>
    <t>Male</t>
  </si>
  <si>
    <t>Female</t>
  </si>
  <si>
    <t>More than average age</t>
  </si>
  <si>
    <t>Less than average</t>
  </si>
  <si>
    <t>AGE</t>
  </si>
  <si>
    <t>illiterate</t>
  </si>
  <si>
    <t>Literate</t>
  </si>
  <si>
    <t>EDUCATION</t>
  </si>
  <si>
    <t>others</t>
  </si>
  <si>
    <t>MAJOR OCCUPATION</t>
  </si>
  <si>
    <t>Less than half hactare</t>
  </si>
  <si>
    <t>More than half hactare</t>
  </si>
  <si>
    <t>CULTIVATED AREA</t>
  </si>
  <si>
    <t>CULTIVATED LAND</t>
  </si>
  <si>
    <t>more than 1 lakh</t>
  </si>
  <si>
    <t>less than 1 lakh</t>
  </si>
  <si>
    <t>YEARLY INCOME</t>
  </si>
  <si>
    <t>Consult extension agent</t>
  </si>
  <si>
    <t>Training number</t>
  </si>
  <si>
    <t>yes</t>
  </si>
  <si>
    <t>no</t>
  </si>
  <si>
    <t>CONSULTS EXTENSION AGENT</t>
  </si>
  <si>
    <t>CONSULT EXTENSION AGENT</t>
  </si>
  <si>
    <t>YES</t>
  </si>
  <si>
    <t>NO</t>
  </si>
  <si>
    <t>TRAINING TAKEN</t>
  </si>
  <si>
    <t>EBI</t>
  </si>
  <si>
    <t>Innovativeness index</t>
  </si>
  <si>
    <t>decision making index</t>
  </si>
  <si>
    <t>motivation index</t>
  </si>
  <si>
    <t>Knowledge index</t>
  </si>
  <si>
    <t>Leadership index</t>
  </si>
  <si>
    <t>Area of prdxn (ropani)</t>
  </si>
  <si>
    <t>Yearly INCOME (NPR)</t>
  </si>
  <si>
    <t>Yearly BENEFIT (NPR)</t>
  </si>
  <si>
    <t>Total sold amount (US$)</t>
  </si>
  <si>
    <t>Yearly Cost of Production (us$)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</si>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</sst>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Fill="1" applyBorder="1" applyAlignment="1"/>
    <xf numFmtId="0" fontId="0" fillId="0" borderId="10" xfId="0" applyFill="1" applyBorder="1" applyAlignment="1"/>
    <xf numFmtId="0" fontId="0" fillId="0" borderId="15" xfId="0" applyBorder="1" applyAlignment="1"/>
    <xf numFmtId="0" fontId="0" fillId="0" borderId="10" xfId="0" applyBorder="1" applyAlignment="1"/>
    <xf numFmtId="0" fontId="3" fillId="0" borderId="16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tabSelected="1" workbookViewId="0">
      <selection activeCell="L6" sqref="L6"/>
    </sheetView>
  </sheetViews>
  <sheetFormatPr defaultRowHeight="14.5" x14ac:dyDescent="0.35"/>
  <sheetData>
    <row r="1" spans="1:51" x14ac:dyDescent="0.35">
      <c r="A1" s="14" t="s">
        <v>73</v>
      </c>
      <c r="B1" s="15"/>
      <c r="C1" s="15"/>
      <c r="D1" s="16"/>
      <c r="E1" s="14" t="s">
        <v>74</v>
      </c>
      <c r="F1" s="15"/>
      <c r="G1" s="15"/>
      <c r="H1" s="15"/>
      <c r="I1" s="15"/>
      <c r="J1" s="15"/>
      <c r="K1" s="16"/>
      <c r="L1" s="14" t="s">
        <v>121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 t="s">
        <v>120</v>
      </c>
      <c r="AW1" s="15"/>
      <c r="AX1" s="15"/>
      <c r="AY1" s="16"/>
    </row>
    <row r="2" spans="1:51" x14ac:dyDescent="0.35">
      <c r="A2" s="17"/>
      <c r="B2" s="18"/>
      <c r="C2" s="18"/>
      <c r="D2" s="19"/>
      <c r="E2" s="17"/>
      <c r="F2" s="18"/>
      <c r="G2" s="18"/>
      <c r="H2" s="18"/>
      <c r="I2" s="18"/>
      <c r="J2" s="18"/>
      <c r="K2" s="19"/>
      <c r="L2" s="20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2"/>
    </row>
    <row r="3" spans="1:51" x14ac:dyDescent="0.35">
      <c r="A3" s="20"/>
      <c r="B3" s="21"/>
      <c r="C3" s="21"/>
      <c r="D3" s="22"/>
      <c r="E3" s="20"/>
      <c r="F3" s="21"/>
      <c r="G3" s="21"/>
      <c r="H3" s="21"/>
      <c r="I3" s="21"/>
      <c r="J3" s="21"/>
      <c r="K3" s="22"/>
      <c r="L3" s="23" t="s">
        <v>80</v>
      </c>
      <c r="M3" s="24"/>
      <c r="N3" s="24"/>
      <c r="O3" s="24"/>
      <c r="P3" s="24"/>
      <c r="Q3" s="24"/>
      <c r="R3" s="24"/>
      <c r="S3" s="25"/>
      <c r="T3" s="23" t="s">
        <v>81</v>
      </c>
      <c r="U3" s="24"/>
      <c r="V3" s="24"/>
      <c r="W3" s="24"/>
      <c r="X3" s="24"/>
      <c r="Y3" s="24"/>
      <c r="Z3" s="25"/>
      <c r="AA3" s="23" t="s">
        <v>82</v>
      </c>
      <c r="AB3" s="24"/>
      <c r="AC3" s="24"/>
      <c r="AD3" s="24"/>
      <c r="AE3" s="24"/>
      <c r="AF3" s="24"/>
      <c r="AG3" s="25"/>
      <c r="AH3" s="23" t="s">
        <v>83</v>
      </c>
      <c r="AI3" s="24"/>
      <c r="AJ3" s="24"/>
      <c r="AK3" s="24"/>
      <c r="AL3" s="24"/>
      <c r="AM3" s="24"/>
      <c r="AN3" s="25"/>
      <c r="AO3" s="23" t="s">
        <v>84</v>
      </c>
      <c r="AP3" s="24"/>
      <c r="AQ3" s="24"/>
      <c r="AR3" s="24"/>
      <c r="AS3" s="24"/>
      <c r="AT3" s="24"/>
      <c r="AU3" s="25"/>
      <c r="AV3" s="11" t="s">
        <v>97</v>
      </c>
      <c r="AW3" s="11" t="s">
        <v>98</v>
      </c>
      <c r="AX3" s="11" t="s">
        <v>99</v>
      </c>
      <c r="AY3" s="11" t="s">
        <v>100</v>
      </c>
    </row>
    <row r="4" spans="1:51" x14ac:dyDescent="0.35">
      <c r="A4" s="3" t="s">
        <v>46</v>
      </c>
      <c r="B4" s="4" t="s">
        <v>30</v>
      </c>
      <c r="C4" s="4" t="s">
        <v>31</v>
      </c>
      <c r="D4" s="4" t="s">
        <v>32</v>
      </c>
      <c r="E4" s="4" t="s">
        <v>45</v>
      </c>
      <c r="F4" s="4" t="s">
        <v>43</v>
      </c>
      <c r="G4" s="4" t="s">
        <v>42</v>
      </c>
      <c r="H4" s="4" t="s">
        <v>41</v>
      </c>
      <c r="I4" s="4" t="s">
        <v>44</v>
      </c>
      <c r="J4" s="5" t="s">
        <v>48</v>
      </c>
      <c r="K4" s="2" t="s">
        <v>47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85</v>
      </c>
      <c r="R4" s="2" t="s">
        <v>86</v>
      </c>
      <c r="S4" s="2" t="s">
        <v>87</v>
      </c>
      <c r="T4" s="2" t="s">
        <v>88</v>
      </c>
      <c r="U4" s="2" t="s">
        <v>118</v>
      </c>
      <c r="V4" s="2" t="s">
        <v>119</v>
      </c>
      <c r="W4" s="2" t="s">
        <v>117</v>
      </c>
      <c r="X4" s="2" t="s">
        <v>89</v>
      </c>
      <c r="Y4" s="2" t="s">
        <v>90</v>
      </c>
      <c r="Z4" s="2" t="s">
        <v>87</v>
      </c>
      <c r="AA4" s="2" t="s">
        <v>91</v>
      </c>
      <c r="AB4" s="2" t="s">
        <v>92</v>
      </c>
      <c r="AC4" s="2" t="s">
        <v>93</v>
      </c>
      <c r="AD4" s="2" t="s">
        <v>94</v>
      </c>
      <c r="AE4" s="2" t="s">
        <v>95</v>
      </c>
      <c r="AF4" s="2" t="s">
        <v>96</v>
      </c>
      <c r="AG4" s="2" t="s">
        <v>87</v>
      </c>
      <c r="AH4" s="2" t="s">
        <v>101</v>
      </c>
      <c r="AI4" s="2" t="s">
        <v>102</v>
      </c>
      <c r="AJ4" s="2" t="s">
        <v>103</v>
      </c>
      <c r="AK4" s="2" t="s">
        <v>104</v>
      </c>
      <c r="AL4" s="2" t="s">
        <v>105</v>
      </c>
      <c r="AM4" s="2" t="s">
        <v>106</v>
      </c>
      <c r="AN4" s="2" t="s">
        <v>107</v>
      </c>
      <c r="AO4" s="2" t="s">
        <v>110</v>
      </c>
      <c r="AP4" s="2" t="s">
        <v>111</v>
      </c>
      <c r="AQ4" s="2" t="s">
        <v>112</v>
      </c>
      <c r="AR4" s="2" t="s">
        <v>113</v>
      </c>
      <c r="AS4" s="2" t="s">
        <v>109</v>
      </c>
      <c r="AT4" s="2" t="s">
        <v>108</v>
      </c>
      <c r="AU4" s="2" t="s">
        <v>107</v>
      </c>
      <c r="AV4" s="2"/>
      <c r="AW4" s="2"/>
      <c r="AX4" s="2"/>
      <c r="AY4" s="2"/>
    </row>
    <row r="5" spans="1:51" x14ac:dyDescent="0.35">
      <c r="A5" s="6" t="s">
        <v>0</v>
      </c>
      <c r="B5" s="6">
        <v>56</v>
      </c>
      <c r="C5" s="6" t="s">
        <v>36</v>
      </c>
      <c r="D5" s="6" t="s">
        <v>37</v>
      </c>
      <c r="E5" s="6">
        <v>8</v>
      </c>
      <c r="F5" s="6">
        <v>59000</v>
      </c>
      <c r="G5" s="6">
        <v>49000</v>
      </c>
      <c r="H5" s="6">
        <v>90</v>
      </c>
      <c r="I5" s="4">
        <v>108000</v>
      </c>
      <c r="J5" s="4">
        <f t="shared" ref="J5:J34" si="0">H5/E5</f>
        <v>11.25</v>
      </c>
      <c r="K5" s="2">
        <f>F5/G5</f>
        <v>1.2040816326530612</v>
      </c>
      <c r="L5" s="1">
        <v>0</v>
      </c>
      <c r="M5" s="2">
        <v>1</v>
      </c>
      <c r="N5" s="2">
        <v>0</v>
      </c>
      <c r="O5" s="2">
        <v>0</v>
      </c>
      <c r="P5" s="1">
        <v>1</v>
      </c>
      <c r="Q5" s="1">
        <f t="shared" ref="Q5:Q34" si="1">L5+M5+N5+O5+P5</f>
        <v>2</v>
      </c>
      <c r="R5" s="1">
        <f t="shared" ref="R5:R34" si="2">Q5/6*100</f>
        <v>33.333333333333329</v>
      </c>
      <c r="S5" s="1" t="s">
        <v>114</v>
      </c>
      <c r="T5" s="2">
        <v>1</v>
      </c>
      <c r="U5" s="2">
        <v>0</v>
      </c>
      <c r="V5" s="2">
        <v>1</v>
      </c>
      <c r="W5" s="1">
        <v>1</v>
      </c>
      <c r="X5" s="2">
        <f t="shared" ref="X5:X34" si="3">T5+U5+V5+W5</f>
        <v>3</v>
      </c>
      <c r="Y5" s="2">
        <f t="shared" ref="Y5:Y34" si="4">X5/4*100</f>
        <v>75</v>
      </c>
      <c r="Z5" s="2" t="s">
        <v>116</v>
      </c>
      <c r="AA5" s="1">
        <v>1</v>
      </c>
      <c r="AB5" s="1">
        <v>1</v>
      </c>
      <c r="AC5" s="2">
        <v>1</v>
      </c>
      <c r="AD5" s="2">
        <v>1</v>
      </c>
      <c r="AE5" s="2">
        <f t="shared" ref="AE5:AE34" si="5">AA5+AB5+AC5+AD5</f>
        <v>4</v>
      </c>
      <c r="AF5" s="2">
        <f t="shared" ref="AF5:AF34" si="6">AE5/4*100</f>
        <v>100</v>
      </c>
      <c r="AG5" s="2" t="s">
        <v>116</v>
      </c>
      <c r="AH5" s="2">
        <v>1</v>
      </c>
      <c r="AI5" s="2">
        <v>1</v>
      </c>
      <c r="AJ5" s="2">
        <v>0</v>
      </c>
      <c r="AK5" s="2">
        <v>1</v>
      </c>
      <c r="AL5" s="2">
        <f t="shared" ref="AL5:AL34" si="7">AH5+AI5+AJ5+AK5</f>
        <v>3</v>
      </c>
      <c r="AM5" s="2">
        <f t="shared" ref="AM5:AM34" si="8">AL5/4*100</f>
        <v>75</v>
      </c>
      <c r="AN5" s="2" t="s">
        <v>116</v>
      </c>
      <c r="AO5" s="1">
        <v>0</v>
      </c>
      <c r="AP5" s="1">
        <v>0</v>
      </c>
      <c r="AQ5" s="2">
        <v>0</v>
      </c>
      <c r="AR5" s="2">
        <v>1</v>
      </c>
      <c r="AS5" s="2">
        <f t="shared" ref="AS5:AS34" si="9">AO5+AP5+AQ5+AR5</f>
        <v>1</v>
      </c>
      <c r="AT5" s="2">
        <f t="shared" ref="AT5:AT34" si="10">AS5/4*100</f>
        <v>25</v>
      </c>
      <c r="AU5" s="2" t="s">
        <v>114</v>
      </c>
      <c r="AV5" s="2">
        <f>Q5/6+X5/4+AE5/4+AL5/4+AS5/4</f>
        <v>3.083333333333333</v>
      </c>
      <c r="AW5" s="2">
        <f t="shared" ref="AW5:AW34" si="11">AV5/5</f>
        <v>0.61666666666666659</v>
      </c>
      <c r="AX5" s="2">
        <f t="shared" ref="AX5:AX34" si="12">AW5*100</f>
        <v>61.666666666666657</v>
      </c>
      <c r="AY5" s="2" t="s">
        <v>116</v>
      </c>
    </row>
    <row r="6" spans="1:51" x14ac:dyDescent="0.35">
      <c r="A6" s="6" t="s">
        <v>1</v>
      </c>
      <c r="B6" s="6">
        <v>29</v>
      </c>
      <c r="C6" s="6" t="s">
        <v>34</v>
      </c>
      <c r="D6" s="6" t="s">
        <v>37</v>
      </c>
      <c r="E6" s="6">
        <v>3</v>
      </c>
      <c r="F6" s="6">
        <v>36500</v>
      </c>
      <c r="G6" s="6">
        <v>30500</v>
      </c>
      <c r="H6" s="6">
        <v>50</v>
      </c>
      <c r="I6" s="4">
        <v>67000</v>
      </c>
      <c r="J6" s="4">
        <f t="shared" si="0"/>
        <v>16.666666666666668</v>
      </c>
      <c r="K6" s="2">
        <f>F6/G6</f>
        <v>1.1967213114754098</v>
      </c>
      <c r="L6" s="1">
        <v>0</v>
      </c>
      <c r="M6" s="2">
        <v>0</v>
      </c>
      <c r="N6" s="2">
        <v>0</v>
      </c>
      <c r="O6" s="2">
        <v>0</v>
      </c>
      <c r="P6" s="1">
        <v>0</v>
      </c>
      <c r="Q6" s="1">
        <f t="shared" si="1"/>
        <v>0</v>
      </c>
      <c r="R6" s="1">
        <f t="shared" si="2"/>
        <v>0</v>
      </c>
      <c r="S6" s="1" t="s">
        <v>114</v>
      </c>
      <c r="T6" s="2">
        <v>0</v>
      </c>
      <c r="U6" s="2">
        <v>1</v>
      </c>
      <c r="V6" s="2">
        <v>0</v>
      </c>
      <c r="W6" s="1">
        <v>0</v>
      </c>
      <c r="X6" s="2">
        <f t="shared" si="3"/>
        <v>1</v>
      </c>
      <c r="Y6" s="2">
        <f t="shared" si="4"/>
        <v>25</v>
      </c>
      <c r="Z6" s="2" t="s">
        <v>114</v>
      </c>
      <c r="AA6" s="1">
        <v>1</v>
      </c>
      <c r="AB6" s="1">
        <v>1</v>
      </c>
      <c r="AC6" s="2">
        <v>0</v>
      </c>
      <c r="AD6" s="2">
        <v>0</v>
      </c>
      <c r="AE6" s="2">
        <f t="shared" si="5"/>
        <v>2</v>
      </c>
      <c r="AF6" s="2">
        <f t="shared" si="6"/>
        <v>50</v>
      </c>
      <c r="AG6" s="2" t="s">
        <v>115</v>
      </c>
      <c r="AH6" s="2">
        <v>0</v>
      </c>
      <c r="AI6" s="2">
        <v>1</v>
      </c>
      <c r="AJ6" s="2">
        <v>0</v>
      </c>
      <c r="AK6" s="2">
        <v>0</v>
      </c>
      <c r="AL6" s="2">
        <f t="shared" si="7"/>
        <v>1</v>
      </c>
      <c r="AM6" s="2">
        <f t="shared" si="8"/>
        <v>25</v>
      </c>
      <c r="AN6" s="2" t="s">
        <v>114</v>
      </c>
      <c r="AO6" s="1">
        <v>0</v>
      </c>
      <c r="AP6" s="1">
        <v>1</v>
      </c>
      <c r="AQ6" s="2">
        <v>0</v>
      </c>
      <c r="AR6" s="2">
        <v>1</v>
      </c>
      <c r="AS6" s="2">
        <f t="shared" si="9"/>
        <v>2</v>
      </c>
      <c r="AT6" s="2">
        <f t="shared" si="10"/>
        <v>50</v>
      </c>
      <c r="AU6" s="2" t="s">
        <v>115</v>
      </c>
      <c r="AV6" s="2">
        <f t="shared" ref="AV6:AV34" si="13">Q6/6+X6/4+AE6/4+AL6/4+AS6/4</f>
        <v>1.5</v>
      </c>
      <c r="AW6" s="2">
        <f t="shared" si="11"/>
        <v>0.3</v>
      </c>
      <c r="AX6" s="2">
        <f t="shared" si="12"/>
        <v>30</v>
      </c>
      <c r="AY6" s="2" t="s">
        <v>114</v>
      </c>
    </row>
    <row r="7" spans="1:51" x14ac:dyDescent="0.35">
      <c r="A7" s="6" t="s">
        <v>2</v>
      </c>
      <c r="B7" s="6">
        <v>23</v>
      </c>
      <c r="C7" s="6" t="s">
        <v>33</v>
      </c>
      <c r="D7" s="6" t="s">
        <v>37</v>
      </c>
      <c r="E7" s="6">
        <v>7</v>
      </c>
      <c r="F7" s="6">
        <v>260000</v>
      </c>
      <c r="G7" s="6">
        <v>100000</v>
      </c>
      <c r="H7" s="6">
        <v>300</v>
      </c>
      <c r="I7" s="4">
        <v>360000</v>
      </c>
      <c r="J7" s="4">
        <f t="shared" si="0"/>
        <v>42.857142857142854</v>
      </c>
      <c r="K7" s="2">
        <f>F7/G7</f>
        <v>2.6</v>
      </c>
      <c r="L7" s="1">
        <v>1</v>
      </c>
      <c r="M7" s="2">
        <v>1</v>
      </c>
      <c r="N7" s="2">
        <v>0</v>
      </c>
      <c r="O7" s="2">
        <v>1</v>
      </c>
      <c r="P7" s="1">
        <v>0</v>
      </c>
      <c r="Q7" s="1">
        <f t="shared" si="1"/>
        <v>3</v>
      </c>
      <c r="R7" s="1">
        <f t="shared" si="2"/>
        <v>50</v>
      </c>
      <c r="S7" s="1" t="s">
        <v>115</v>
      </c>
      <c r="T7" s="2">
        <v>1</v>
      </c>
      <c r="U7" s="2">
        <v>1</v>
      </c>
      <c r="V7" s="2">
        <v>1</v>
      </c>
      <c r="W7" s="1">
        <v>0</v>
      </c>
      <c r="X7" s="2">
        <f t="shared" si="3"/>
        <v>3</v>
      </c>
      <c r="Y7" s="2">
        <f t="shared" si="4"/>
        <v>75</v>
      </c>
      <c r="Z7" s="2" t="s">
        <v>116</v>
      </c>
      <c r="AA7" s="1">
        <v>0</v>
      </c>
      <c r="AB7" s="1">
        <v>1</v>
      </c>
      <c r="AC7" s="2">
        <v>1</v>
      </c>
      <c r="AD7" s="2">
        <v>0</v>
      </c>
      <c r="AE7" s="2">
        <f t="shared" si="5"/>
        <v>2</v>
      </c>
      <c r="AF7" s="2">
        <f t="shared" si="6"/>
        <v>50</v>
      </c>
      <c r="AG7" s="2" t="s">
        <v>115</v>
      </c>
      <c r="AH7" s="2">
        <v>1</v>
      </c>
      <c r="AI7" s="2">
        <v>0</v>
      </c>
      <c r="AJ7" s="2">
        <v>0</v>
      </c>
      <c r="AK7" s="2">
        <v>0</v>
      </c>
      <c r="AL7" s="2">
        <f t="shared" si="7"/>
        <v>1</v>
      </c>
      <c r="AM7" s="2">
        <f t="shared" si="8"/>
        <v>25</v>
      </c>
      <c r="AN7" s="2" t="s">
        <v>114</v>
      </c>
      <c r="AO7" s="1">
        <v>0</v>
      </c>
      <c r="AP7" s="1">
        <v>1</v>
      </c>
      <c r="AQ7" s="2">
        <v>0</v>
      </c>
      <c r="AR7" s="2">
        <v>0</v>
      </c>
      <c r="AS7" s="2">
        <f t="shared" si="9"/>
        <v>1</v>
      </c>
      <c r="AT7" s="2">
        <f t="shared" si="10"/>
        <v>25</v>
      </c>
      <c r="AU7" s="2" t="s">
        <v>114</v>
      </c>
      <c r="AV7" s="2">
        <f t="shared" si="13"/>
        <v>2.25</v>
      </c>
      <c r="AW7" s="2">
        <f t="shared" si="11"/>
        <v>0.45</v>
      </c>
      <c r="AX7" s="2">
        <f t="shared" si="12"/>
        <v>45</v>
      </c>
      <c r="AY7" s="2" t="s">
        <v>115</v>
      </c>
    </row>
    <row r="8" spans="1:51" x14ac:dyDescent="0.35">
      <c r="A8" s="6" t="s">
        <v>3</v>
      </c>
      <c r="B8" s="6">
        <v>52</v>
      </c>
      <c r="C8" s="6" t="s">
        <v>35</v>
      </c>
      <c r="D8" s="6" t="s">
        <v>37</v>
      </c>
      <c r="E8" s="6">
        <v>9</v>
      </c>
      <c r="F8" s="6">
        <v>172500</v>
      </c>
      <c r="G8" s="6">
        <v>127500</v>
      </c>
      <c r="H8" s="6">
        <v>250</v>
      </c>
      <c r="I8" s="4">
        <v>300000</v>
      </c>
      <c r="J8" s="4">
        <f t="shared" si="0"/>
        <v>27.777777777777779</v>
      </c>
      <c r="K8" s="2">
        <f>F8/G8</f>
        <v>1.3529411764705883</v>
      </c>
      <c r="L8" s="1">
        <v>0</v>
      </c>
      <c r="M8" s="2">
        <v>1</v>
      </c>
      <c r="N8" s="2">
        <v>0</v>
      </c>
      <c r="O8" s="2">
        <v>1</v>
      </c>
      <c r="P8" s="1">
        <v>1</v>
      </c>
      <c r="Q8" s="1">
        <f t="shared" si="1"/>
        <v>3</v>
      </c>
      <c r="R8" s="1">
        <f t="shared" si="2"/>
        <v>50</v>
      </c>
      <c r="S8" s="1" t="s">
        <v>115</v>
      </c>
      <c r="T8" s="2">
        <v>0</v>
      </c>
      <c r="U8" s="2">
        <v>0</v>
      </c>
      <c r="V8" s="2">
        <v>1</v>
      </c>
      <c r="W8" s="1">
        <v>1</v>
      </c>
      <c r="X8" s="2">
        <f t="shared" si="3"/>
        <v>2</v>
      </c>
      <c r="Y8" s="2">
        <f t="shared" si="4"/>
        <v>50</v>
      </c>
      <c r="Z8" s="2" t="s">
        <v>115</v>
      </c>
      <c r="AA8" s="1">
        <v>0</v>
      </c>
      <c r="AB8" s="1">
        <v>1</v>
      </c>
      <c r="AC8" s="2">
        <v>1</v>
      </c>
      <c r="AD8" s="2">
        <v>1</v>
      </c>
      <c r="AE8" s="2">
        <f t="shared" si="5"/>
        <v>3</v>
      </c>
      <c r="AF8" s="2">
        <f t="shared" si="6"/>
        <v>75</v>
      </c>
      <c r="AG8" s="2" t="s">
        <v>116</v>
      </c>
      <c r="AH8" s="2">
        <v>1</v>
      </c>
      <c r="AI8" s="2">
        <v>1</v>
      </c>
      <c r="AJ8" s="2">
        <v>1</v>
      </c>
      <c r="AK8" s="2">
        <v>1</v>
      </c>
      <c r="AL8" s="2">
        <f t="shared" si="7"/>
        <v>4</v>
      </c>
      <c r="AM8" s="2">
        <f t="shared" si="8"/>
        <v>100</v>
      </c>
      <c r="AN8" s="2" t="s">
        <v>116</v>
      </c>
      <c r="AO8" s="1">
        <v>0</v>
      </c>
      <c r="AP8" s="1">
        <v>1</v>
      </c>
      <c r="AQ8" s="2">
        <v>0</v>
      </c>
      <c r="AR8" s="2">
        <v>0</v>
      </c>
      <c r="AS8" s="2">
        <f t="shared" si="9"/>
        <v>1</v>
      </c>
      <c r="AT8" s="2">
        <f t="shared" si="10"/>
        <v>25</v>
      </c>
      <c r="AU8" s="2" t="s">
        <v>114</v>
      </c>
      <c r="AV8" s="2">
        <f t="shared" si="13"/>
        <v>3</v>
      </c>
      <c r="AW8" s="2">
        <f t="shared" si="11"/>
        <v>0.6</v>
      </c>
      <c r="AX8" s="2">
        <f t="shared" si="12"/>
        <v>60</v>
      </c>
      <c r="AY8" s="2" t="s">
        <v>116</v>
      </c>
    </row>
    <row r="9" spans="1:51" x14ac:dyDescent="0.35">
      <c r="A9" s="6" t="s">
        <v>4</v>
      </c>
      <c r="B9" s="6">
        <v>47</v>
      </c>
      <c r="C9" s="6" t="s">
        <v>35</v>
      </c>
      <c r="D9" s="6" t="s">
        <v>37</v>
      </c>
      <c r="E9" s="6">
        <v>7</v>
      </c>
      <c r="F9" s="6">
        <v>250000</v>
      </c>
      <c r="G9" s="6">
        <v>100000</v>
      </c>
      <c r="H9" s="6">
        <v>400</v>
      </c>
      <c r="I9" s="4">
        <v>350000</v>
      </c>
      <c r="J9" s="4">
        <f t="shared" si="0"/>
        <v>57.142857142857146</v>
      </c>
      <c r="K9" s="2">
        <f>F9/G9</f>
        <v>2.5</v>
      </c>
      <c r="L9" s="1">
        <v>2</v>
      </c>
      <c r="M9" s="2">
        <v>1</v>
      </c>
      <c r="N9" s="2">
        <v>0</v>
      </c>
      <c r="O9" s="2">
        <v>1</v>
      </c>
      <c r="P9" s="1">
        <v>0</v>
      </c>
      <c r="Q9" s="1">
        <f t="shared" si="1"/>
        <v>4</v>
      </c>
      <c r="R9" s="1">
        <f t="shared" si="2"/>
        <v>66.666666666666657</v>
      </c>
      <c r="S9" s="1" t="s">
        <v>116</v>
      </c>
      <c r="T9" s="2">
        <v>1</v>
      </c>
      <c r="U9" s="2">
        <v>1</v>
      </c>
      <c r="V9" s="2">
        <v>1</v>
      </c>
      <c r="W9" s="1">
        <v>0</v>
      </c>
      <c r="X9" s="2">
        <f t="shared" si="3"/>
        <v>3</v>
      </c>
      <c r="Y9" s="2">
        <f t="shared" si="4"/>
        <v>75</v>
      </c>
      <c r="Z9" s="2" t="s">
        <v>116</v>
      </c>
      <c r="AA9" s="1">
        <v>0</v>
      </c>
      <c r="AB9" s="1">
        <v>1</v>
      </c>
      <c r="AC9" s="2">
        <v>1</v>
      </c>
      <c r="AD9" s="2">
        <v>0</v>
      </c>
      <c r="AE9" s="2">
        <f t="shared" si="5"/>
        <v>2</v>
      </c>
      <c r="AF9" s="2">
        <f t="shared" si="6"/>
        <v>50</v>
      </c>
      <c r="AG9" s="2" t="s">
        <v>115</v>
      </c>
      <c r="AH9" s="2">
        <v>1</v>
      </c>
      <c r="AI9" s="2">
        <v>1</v>
      </c>
      <c r="AJ9" s="2">
        <v>0</v>
      </c>
      <c r="AK9" s="2">
        <v>0</v>
      </c>
      <c r="AL9" s="2">
        <f t="shared" si="7"/>
        <v>2</v>
      </c>
      <c r="AM9" s="2">
        <f t="shared" si="8"/>
        <v>50</v>
      </c>
      <c r="AN9" s="2" t="s">
        <v>115</v>
      </c>
      <c r="AO9" s="1">
        <v>1</v>
      </c>
      <c r="AP9" s="1">
        <v>1</v>
      </c>
      <c r="AQ9" s="2">
        <v>1</v>
      </c>
      <c r="AR9" s="2">
        <v>0</v>
      </c>
      <c r="AS9" s="2">
        <f t="shared" si="9"/>
        <v>3</v>
      </c>
      <c r="AT9" s="2">
        <f t="shared" si="10"/>
        <v>75</v>
      </c>
      <c r="AU9" s="2" t="s">
        <v>116</v>
      </c>
      <c r="AV9" s="2">
        <f t="shared" si="13"/>
        <v>3.1666666666666665</v>
      </c>
      <c r="AW9" s="2">
        <f t="shared" si="11"/>
        <v>0.6333333333333333</v>
      </c>
      <c r="AX9" s="2">
        <f t="shared" si="12"/>
        <v>63.333333333333329</v>
      </c>
      <c r="AY9" s="2" t="s">
        <v>116</v>
      </c>
    </row>
    <row r="10" spans="1:51" x14ac:dyDescent="0.35">
      <c r="A10" s="6" t="s">
        <v>5</v>
      </c>
      <c r="B10" s="6">
        <v>37</v>
      </c>
      <c r="C10" s="6" t="s">
        <v>34</v>
      </c>
      <c r="D10" s="6" t="s">
        <v>37</v>
      </c>
      <c r="E10" s="6">
        <v>8</v>
      </c>
      <c r="F10" s="6">
        <v>40000</v>
      </c>
      <c r="G10" s="6">
        <v>83750</v>
      </c>
      <c r="H10" s="6">
        <v>98</v>
      </c>
      <c r="I10" s="4">
        <v>123750</v>
      </c>
      <c r="J10" s="4">
        <f t="shared" si="0"/>
        <v>12.25</v>
      </c>
      <c r="K10" s="2">
        <f>F10/G10</f>
        <v>0.47761194029850745</v>
      </c>
      <c r="L10" s="1">
        <v>0</v>
      </c>
      <c r="M10" s="2">
        <v>1</v>
      </c>
      <c r="N10" s="2">
        <v>0</v>
      </c>
      <c r="O10" s="2">
        <v>0</v>
      </c>
      <c r="P10" s="1">
        <v>1</v>
      </c>
      <c r="Q10" s="1">
        <f t="shared" si="1"/>
        <v>2</v>
      </c>
      <c r="R10" s="1">
        <f t="shared" si="2"/>
        <v>33.333333333333329</v>
      </c>
      <c r="S10" s="1" t="s">
        <v>114</v>
      </c>
      <c r="T10" s="2">
        <v>0</v>
      </c>
      <c r="U10" s="2">
        <v>0</v>
      </c>
      <c r="V10" s="2">
        <v>1</v>
      </c>
      <c r="W10" s="1">
        <v>1</v>
      </c>
      <c r="X10" s="2">
        <f t="shared" si="3"/>
        <v>2</v>
      </c>
      <c r="Y10" s="2">
        <f t="shared" si="4"/>
        <v>50</v>
      </c>
      <c r="Z10" s="2" t="s">
        <v>115</v>
      </c>
      <c r="AA10" s="1">
        <v>1</v>
      </c>
      <c r="AB10" s="1">
        <v>1</v>
      </c>
      <c r="AC10" s="2">
        <v>0</v>
      </c>
      <c r="AD10" s="2">
        <v>0</v>
      </c>
      <c r="AE10" s="2">
        <f t="shared" si="5"/>
        <v>2</v>
      </c>
      <c r="AF10" s="2">
        <f t="shared" si="6"/>
        <v>50</v>
      </c>
      <c r="AG10" s="2" t="s">
        <v>115</v>
      </c>
      <c r="AH10" s="2">
        <v>1</v>
      </c>
      <c r="AI10" s="2">
        <v>1</v>
      </c>
      <c r="AJ10" s="2">
        <v>0</v>
      </c>
      <c r="AK10" s="2">
        <v>0</v>
      </c>
      <c r="AL10" s="2">
        <f t="shared" si="7"/>
        <v>2</v>
      </c>
      <c r="AM10" s="2">
        <f t="shared" si="8"/>
        <v>50</v>
      </c>
      <c r="AN10" s="2" t="s">
        <v>115</v>
      </c>
      <c r="AO10" s="1">
        <v>0</v>
      </c>
      <c r="AP10" s="1">
        <v>1</v>
      </c>
      <c r="AQ10" s="2">
        <v>0</v>
      </c>
      <c r="AR10" s="2">
        <v>0</v>
      </c>
      <c r="AS10" s="2">
        <f t="shared" si="9"/>
        <v>1</v>
      </c>
      <c r="AT10" s="2">
        <f t="shared" si="10"/>
        <v>25</v>
      </c>
      <c r="AU10" s="2" t="s">
        <v>114</v>
      </c>
      <c r="AV10" s="2">
        <f t="shared" si="13"/>
        <v>2.083333333333333</v>
      </c>
      <c r="AW10" s="2">
        <f t="shared" si="11"/>
        <v>0.41666666666666663</v>
      </c>
      <c r="AX10" s="2">
        <f t="shared" si="12"/>
        <v>41.666666666666664</v>
      </c>
      <c r="AY10" s="2" t="s">
        <v>114</v>
      </c>
    </row>
    <row r="11" spans="1:51" x14ac:dyDescent="0.35">
      <c r="A11" s="6" t="s">
        <v>6</v>
      </c>
      <c r="B11" s="6">
        <v>43</v>
      </c>
      <c r="C11" s="6" t="s">
        <v>35</v>
      </c>
      <c r="D11" s="6" t="s">
        <v>37</v>
      </c>
      <c r="E11" s="6">
        <v>8</v>
      </c>
      <c r="F11" s="6">
        <v>50000</v>
      </c>
      <c r="G11" s="6">
        <v>54500</v>
      </c>
      <c r="H11" s="6">
        <v>65</v>
      </c>
      <c r="I11" s="4">
        <v>104500</v>
      </c>
      <c r="J11" s="4">
        <f t="shared" si="0"/>
        <v>8.125</v>
      </c>
      <c r="K11" s="2">
        <f>F11/G11</f>
        <v>0.91743119266055051</v>
      </c>
      <c r="L11" s="1">
        <v>0</v>
      </c>
      <c r="M11" s="2">
        <v>1</v>
      </c>
      <c r="N11" s="2">
        <v>0</v>
      </c>
      <c r="O11" s="2">
        <v>0</v>
      </c>
      <c r="P11" s="1">
        <v>1</v>
      </c>
      <c r="Q11" s="1">
        <f t="shared" si="1"/>
        <v>2</v>
      </c>
      <c r="R11" s="1">
        <f t="shared" si="2"/>
        <v>33.333333333333329</v>
      </c>
      <c r="S11" s="1" t="s">
        <v>114</v>
      </c>
      <c r="T11" s="2">
        <v>0</v>
      </c>
      <c r="U11" s="2">
        <v>1</v>
      </c>
      <c r="V11" s="2">
        <v>1</v>
      </c>
      <c r="W11" s="1">
        <v>1</v>
      </c>
      <c r="X11" s="2">
        <f t="shared" si="3"/>
        <v>3</v>
      </c>
      <c r="Y11" s="2">
        <f t="shared" si="4"/>
        <v>75</v>
      </c>
      <c r="Z11" s="2" t="s">
        <v>116</v>
      </c>
      <c r="AA11" s="1">
        <v>1</v>
      </c>
      <c r="AB11" s="1">
        <v>1</v>
      </c>
      <c r="AC11" s="2">
        <v>1</v>
      </c>
      <c r="AD11" s="2">
        <v>0</v>
      </c>
      <c r="AE11" s="2">
        <f t="shared" si="5"/>
        <v>3</v>
      </c>
      <c r="AF11" s="2">
        <f t="shared" si="6"/>
        <v>75</v>
      </c>
      <c r="AG11" s="2" t="s">
        <v>116</v>
      </c>
      <c r="AH11" s="2">
        <v>1</v>
      </c>
      <c r="AI11" s="2">
        <v>0</v>
      </c>
      <c r="AJ11" s="2">
        <v>1</v>
      </c>
      <c r="AK11" s="2">
        <v>0</v>
      </c>
      <c r="AL11" s="2">
        <f t="shared" si="7"/>
        <v>2</v>
      </c>
      <c r="AM11" s="2">
        <f t="shared" si="8"/>
        <v>50</v>
      </c>
      <c r="AN11" s="2" t="s">
        <v>115</v>
      </c>
      <c r="AO11" s="1">
        <v>0</v>
      </c>
      <c r="AP11" s="1">
        <v>1</v>
      </c>
      <c r="AQ11" s="2">
        <v>0</v>
      </c>
      <c r="AR11" s="2">
        <v>0</v>
      </c>
      <c r="AS11" s="2">
        <f t="shared" si="9"/>
        <v>1</v>
      </c>
      <c r="AT11" s="2">
        <f t="shared" si="10"/>
        <v>25</v>
      </c>
      <c r="AU11" s="2" t="s">
        <v>114</v>
      </c>
      <c r="AV11" s="2">
        <f t="shared" si="13"/>
        <v>2.583333333333333</v>
      </c>
      <c r="AW11" s="2">
        <f t="shared" si="11"/>
        <v>0.51666666666666661</v>
      </c>
      <c r="AX11" s="2">
        <f t="shared" si="12"/>
        <v>51.666666666666657</v>
      </c>
      <c r="AY11" s="2" t="s">
        <v>116</v>
      </c>
    </row>
    <row r="12" spans="1:51" x14ac:dyDescent="0.35">
      <c r="A12" s="6" t="s">
        <v>7</v>
      </c>
      <c r="B12" s="6">
        <v>59</v>
      </c>
      <c r="C12" s="6" t="s">
        <v>36</v>
      </c>
      <c r="D12" s="6" t="s">
        <v>37</v>
      </c>
      <c r="E12" s="6">
        <v>4</v>
      </c>
      <c r="F12" s="6">
        <v>100000</v>
      </c>
      <c r="G12" s="6">
        <v>80000</v>
      </c>
      <c r="H12" s="6">
        <v>150</v>
      </c>
      <c r="I12" s="4">
        <v>180000</v>
      </c>
      <c r="J12" s="4">
        <f t="shared" si="0"/>
        <v>37.5</v>
      </c>
      <c r="K12" s="2">
        <f>F12/G12</f>
        <v>1.25</v>
      </c>
      <c r="L12" s="1">
        <v>1</v>
      </c>
      <c r="M12" s="2">
        <v>0</v>
      </c>
      <c r="N12" s="2">
        <v>0</v>
      </c>
      <c r="O12" s="2">
        <v>0</v>
      </c>
      <c r="P12" s="1">
        <v>0</v>
      </c>
      <c r="Q12" s="1">
        <f t="shared" si="1"/>
        <v>1</v>
      </c>
      <c r="R12" s="1">
        <f t="shared" si="2"/>
        <v>16.666666666666664</v>
      </c>
      <c r="S12" s="1" t="s">
        <v>114</v>
      </c>
      <c r="T12" s="2">
        <v>1</v>
      </c>
      <c r="U12" s="2">
        <v>1</v>
      </c>
      <c r="V12" s="2">
        <v>1</v>
      </c>
      <c r="W12" s="1">
        <v>0</v>
      </c>
      <c r="X12" s="2">
        <f t="shared" si="3"/>
        <v>3</v>
      </c>
      <c r="Y12" s="2">
        <f t="shared" si="4"/>
        <v>75</v>
      </c>
      <c r="Z12" s="2" t="s">
        <v>116</v>
      </c>
      <c r="AA12" s="1">
        <v>0</v>
      </c>
      <c r="AB12" s="1">
        <v>1</v>
      </c>
      <c r="AC12" s="2">
        <v>0</v>
      </c>
      <c r="AD12" s="2">
        <v>0</v>
      </c>
      <c r="AE12" s="2">
        <f t="shared" si="5"/>
        <v>1</v>
      </c>
      <c r="AF12" s="2">
        <f t="shared" si="6"/>
        <v>25</v>
      </c>
      <c r="AG12" s="2" t="s">
        <v>114</v>
      </c>
      <c r="AH12" s="2">
        <v>1</v>
      </c>
      <c r="AI12" s="2">
        <v>1</v>
      </c>
      <c r="AJ12" s="2">
        <v>0</v>
      </c>
      <c r="AK12" s="2">
        <v>0</v>
      </c>
      <c r="AL12" s="2">
        <f t="shared" si="7"/>
        <v>2</v>
      </c>
      <c r="AM12" s="2">
        <f t="shared" si="8"/>
        <v>50</v>
      </c>
      <c r="AN12" s="2" t="s">
        <v>115</v>
      </c>
      <c r="AO12" s="1">
        <v>0</v>
      </c>
      <c r="AP12" s="1">
        <v>1</v>
      </c>
      <c r="AQ12" s="2">
        <v>0</v>
      </c>
      <c r="AR12" s="2">
        <v>0</v>
      </c>
      <c r="AS12" s="2">
        <f t="shared" si="9"/>
        <v>1</v>
      </c>
      <c r="AT12" s="2">
        <f t="shared" si="10"/>
        <v>25</v>
      </c>
      <c r="AU12" s="2" t="s">
        <v>114</v>
      </c>
      <c r="AV12" s="2">
        <f t="shared" si="13"/>
        <v>1.9166666666666665</v>
      </c>
      <c r="AW12" s="2">
        <f t="shared" si="11"/>
        <v>0.3833333333333333</v>
      </c>
      <c r="AX12" s="2">
        <f t="shared" si="12"/>
        <v>38.333333333333329</v>
      </c>
      <c r="AY12" s="2" t="s">
        <v>114</v>
      </c>
    </row>
    <row r="13" spans="1:51" x14ac:dyDescent="0.35">
      <c r="A13" s="6" t="s">
        <v>8</v>
      </c>
      <c r="B13" s="6">
        <v>51</v>
      </c>
      <c r="C13" s="6" t="s">
        <v>35</v>
      </c>
      <c r="D13" s="6" t="s">
        <v>37</v>
      </c>
      <c r="E13" s="6">
        <v>10</v>
      </c>
      <c r="F13" s="6">
        <v>100000</v>
      </c>
      <c r="G13" s="6">
        <v>150000</v>
      </c>
      <c r="H13" s="6">
        <v>205</v>
      </c>
      <c r="I13" s="4">
        <v>250000</v>
      </c>
      <c r="J13" s="4">
        <f t="shared" si="0"/>
        <v>20.5</v>
      </c>
      <c r="K13" s="2">
        <f>F13/G13</f>
        <v>0.66666666666666663</v>
      </c>
      <c r="L13" s="1">
        <v>0</v>
      </c>
      <c r="M13" s="2">
        <v>1</v>
      </c>
      <c r="N13" s="2">
        <v>1</v>
      </c>
      <c r="O13" s="2">
        <v>1</v>
      </c>
      <c r="P13" s="1">
        <v>1</v>
      </c>
      <c r="Q13" s="1">
        <f t="shared" si="1"/>
        <v>4</v>
      </c>
      <c r="R13" s="1">
        <f t="shared" si="2"/>
        <v>66.666666666666657</v>
      </c>
      <c r="S13" s="1" t="s">
        <v>116</v>
      </c>
      <c r="T13" s="2">
        <v>1</v>
      </c>
      <c r="U13" s="2">
        <v>1</v>
      </c>
      <c r="V13" s="2">
        <v>1</v>
      </c>
      <c r="W13" s="1">
        <v>1</v>
      </c>
      <c r="X13" s="2">
        <f t="shared" si="3"/>
        <v>4</v>
      </c>
      <c r="Y13" s="2">
        <f t="shared" si="4"/>
        <v>100</v>
      </c>
      <c r="Z13" s="2" t="s">
        <v>116</v>
      </c>
      <c r="AA13" s="1">
        <v>1</v>
      </c>
      <c r="AB13" s="1">
        <v>1</v>
      </c>
      <c r="AC13" s="2">
        <v>1</v>
      </c>
      <c r="AD13" s="2">
        <v>0</v>
      </c>
      <c r="AE13" s="2">
        <f t="shared" si="5"/>
        <v>3</v>
      </c>
      <c r="AF13" s="2">
        <f t="shared" si="6"/>
        <v>75</v>
      </c>
      <c r="AG13" s="2" t="s">
        <v>116</v>
      </c>
      <c r="AH13" s="2">
        <v>1</v>
      </c>
      <c r="AI13" s="2">
        <v>1</v>
      </c>
      <c r="AJ13" s="2">
        <v>0</v>
      </c>
      <c r="AK13" s="2">
        <v>0</v>
      </c>
      <c r="AL13" s="2">
        <f t="shared" si="7"/>
        <v>2</v>
      </c>
      <c r="AM13" s="2">
        <f t="shared" si="8"/>
        <v>50</v>
      </c>
      <c r="AN13" s="2" t="s">
        <v>115</v>
      </c>
      <c r="AO13" s="1">
        <v>0</v>
      </c>
      <c r="AP13" s="1">
        <v>1</v>
      </c>
      <c r="AQ13" s="2">
        <v>0</v>
      </c>
      <c r="AR13" s="2">
        <v>1</v>
      </c>
      <c r="AS13" s="2">
        <f t="shared" si="9"/>
        <v>2</v>
      </c>
      <c r="AT13" s="2">
        <f t="shared" si="10"/>
        <v>50</v>
      </c>
      <c r="AU13" s="2" t="s">
        <v>115</v>
      </c>
      <c r="AV13" s="2">
        <f t="shared" si="13"/>
        <v>3.4166666666666665</v>
      </c>
      <c r="AW13" s="2">
        <f t="shared" si="11"/>
        <v>0.68333333333333335</v>
      </c>
      <c r="AX13" s="2">
        <f t="shared" si="12"/>
        <v>68.333333333333329</v>
      </c>
      <c r="AY13" s="2" t="s">
        <v>116</v>
      </c>
    </row>
    <row r="14" spans="1:51" x14ac:dyDescent="0.35">
      <c r="A14" s="6" t="s">
        <v>9</v>
      </c>
      <c r="B14" s="6">
        <v>59</v>
      </c>
      <c r="C14" s="6" t="s">
        <v>35</v>
      </c>
      <c r="D14" s="6" t="s">
        <v>37</v>
      </c>
      <c r="E14" s="6">
        <v>11</v>
      </c>
      <c r="F14" s="6">
        <v>500000</v>
      </c>
      <c r="G14" s="6">
        <v>142500</v>
      </c>
      <c r="H14" s="6">
        <v>365</v>
      </c>
      <c r="I14" s="4">
        <v>642500</v>
      </c>
      <c r="J14" s="4">
        <f t="shared" si="0"/>
        <v>33.18181818181818</v>
      </c>
      <c r="K14" s="2">
        <f>F14/G14</f>
        <v>3.5087719298245612</v>
      </c>
      <c r="L14" s="1">
        <v>2</v>
      </c>
      <c r="M14" s="2">
        <v>1</v>
      </c>
      <c r="N14" s="2">
        <v>1</v>
      </c>
      <c r="O14" s="2">
        <v>0</v>
      </c>
      <c r="P14" s="1">
        <v>1</v>
      </c>
      <c r="Q14" s="1">
        <f t="shared" si="1"/>
        <v>5</v>
      </c>
      <c r="R14" s="1">
        <f t="shared" si="2"/>
        <v>83.333333333333343</v>
      </c>
      <c r="S14" s="1" t="s">
        <v>116</v>
      </c>
      <c r="T14" s="2">
        <v>0</v>
      </c>
      <c r="U14" s="2">
        <v>0</v>
      </c>
      <c r="V14" s="2">
        <v>1</v>
      </c>
      <c r="W14" s="1">
        <v>1</v>
      </c>
      <c r="X14" s="2">
        <f t="shared" si="3"/>
        <v>2</v>
      </c>
      <c r="Y14" s="2">
        <f t="shared" si="4"/>
        <v>50</v>
      </c>
      <c r="Z14" s="2" t="s">
        <v>115</v>
      </c>
      <c r="AA14" s="1">
        <v>0</v>
      </c>
      <c r="AB14" s="1">
        <v>1</v>
      </c>
      <c r="AC14" s="2">
        <v>1</v>
      </c>
      <c r="AD14" s="2">
        <v>1</v>
      </c>
      <c r="AE14" s="2">
        <f t="shared" si="5"/>
        <v>3</v>
      </c>
      <c r="AF14" s="2">
        <f t="shared" si="6"/>
        <v>75</v>
      </c>
      <c r="AG14" s="2" t="s">
        <v>116</v>
      </c>
      <c r="AH14" s="2">
        <v>1</v>
      </c>
      <c r="AI14" s="2">
        <v>1</v>
      </c>
      <c r="AJ14" s="2">
        <v>1</v>
      </c>
      <c r="AK14" s="2">
        <v>0</v>
      </c>
      <c r="AL14" s="2">
        <f t="shared" si="7"/>
        <v>3</v>
      </c>
      <c r="AM14" s="2">
        <f t="shared" si="8"/>
        <v>75</v>
      </c>
      <c r="AN14" s="2" t="s">
        <v>116</v>
      </c>
      <c r="AO14" s="1">
        <v>1</v>
      </c>
      <c r="AP14" s="1">
        <v>1</v>
      </c>
      <c r="AQ14" s="2">
        <v>1</v>
      </c>
      <c r="AR14" s="2">
        <v>0</v>
      </c>
      <c r="AS14" s="2">
        <f t="shared" si="9"/>
        <v>3</v>
      </c>
      <c r="AT14" s="2">
        <f t="shared" si="10"/>
        <v>75</v>
      </c>
      <c r="AU14" s="2" t="s">
        <v>116</v>
      </c>
      <c r="AV14" s="2">
        <f t="shared" si="13"/>
        <v>3.5833333333333335</v>
      </c>
      <c r="AW14" s="2">
        <f t="shared" si="11"/>
        <v>0.71666666666666667</v>
      </c>
      <c r="AX14" s="2">
        <f t="shared" si="12"/>
        <v>71.666666666666671</v>
      </c>
      <c r="AY14" s="2" t="s">
        <v>116</v>
      </c>
    </row>
    <row r="15" spans="1:51" x14ac:dyDescent="0.35">
      <c r="A15" s="6" t="s">
        <v>10</v>
      </c>
      <c r="B15" s="6">
        <v>59</v>
      </c>
      <c r="C15" s="6" t="s">
        <v>36</v>
      </c>
      <c r="D15" s="6" t="s">
        <v>37</v>
      </c>
      <c r="E15" s="6">
        <v>8</v>
      </c>
      <c r="F15" s="6">
        <v>100000</v>
      </c>
      <c r="G15" s="6">
        <v>100000</v>
      </c>
      <c r="H15" s="6">
        <v>150</v>
      </c>
      <c r="I15" s="4">
        <v>200000</v>
      </c>
      <c r="J15" s="4">
        <f t="shared" si="0"/>
        <v>18.75</v>
      </c>
      <c r="K15" s="2">
        <f>F15/G15</f>
        <v>1</v>
      </c>
      <c r="L15" s="1">
        <v>0</v>
      </c>
      <c r="M15" s="2">
        <v>1</v>
      </c>
      <c r="N15" s="2">
        <v>0</v>
      </c>
      <c r="O15" s="2">
        <v>1</v>
      </c>
      <c r="P15" s="1">
        <v>1</v>
      </c>
      <c r="Q15" s="1">
        <f t="shared" si="1"/>
        <v>3</v>
      </c>
      <c r="R15" s="1">
        <f t="shared" si="2"/>
        <v>50</v>
      </c>
      <c r="S15" s="1" t="s">
        <v>115</v>
      </c>
      <c r="T15" s="2">
        <v>0</v>
      </c>
      <c r="U15" s="2">
        <v>0</v>
      </c>
      <c r="V15" s="2">
        <v>1</v>
      </c>
      <c r="W15" s="1">
        <v>1</v>
      </c>
      <c r="X15" s="2">
        <f t="shared" si="3"/>
        <v>2</v>
      </c>
      <c r="Y15" s="2">
        <f t="shared" si="4"/>
        <v>50</v>
      </c>
      <c r="Z15" s="2" t="s">
        <v>115</v>
      </c>
      <c r="AA15" s="1">
        <v>1</v>
      </c>
      <c r="AB15" s="1">
        <v>1</v>
      </c>
      <c r="AC15" s="2">
        <v>1</v>
      </c>
      <c r="AD15" s="2">
        <v>0</v>
      </c>
      <c r="AE15" s="2">
        <f t="shared" si="5"/>
        <v>3</v>
      </c>
      <c r="AF15" s="2">
        <f t="shared" si="6"/>
        <v>75</v>
      </c>
      <c r="AG15" s="2" t="s">
        <v>116</v>
      </c>
      <c r="AH15" s="2">
        <v>1</v>
      </c>
      <c r="AI15" s="2">
        <v>0</v>
      </c>
      <c r="AJ15" s="2">
        <v>0</v>
      </c>
      <c r="AK15" s="2">
        <v>0</v>
      </c>
      <c r="AL15" s="2">
        <f t="shared" si="7"/>
        <v>1</v>
      </c>
      <c r="AM15" s="2">
        <f t="shared" si="8"/>
        <v>25</v>
      </c>
      <c r="AN15" s="2" t="s">
        <v>114</v>
      </c>
      <c r="AO15" s="1">
        <v>0</v>
      </c>
      <c r="AP15" s="1">
        <v>0</v>
      </c>
      <c r="AQ15" s="2">
        <v>0</v>
      </c>
      <c r="AR15" s="2">
        <v>0</v>
      </c>
      <c r="AS15" s="2">
        <f t="shared" si="9"/>
        <v>0</v>
      </c>
      <c r="AT15" s="2">
        <f t="shared" si="10"/>
        <v>0</v>
      </c>
      <c r="AU15" s="2" t="s">
        <v>114</v>
      </c>
      <c r="AV15" s="2">
        <f t="shared" si="13"/>
        <v>2</v>
      </c>
      <c r="AW15" s="2">
        <f t="shared" si="11"/>
        <v>0.4</v>
      </c>
      <c r="AX15" s="2">
        <f t="shared" si="12"/>
        <v>40</v>
      </c>
      <c r="AY15" s="2" t="s">
        <v>114</v>
      </c>
    </row>
    <row r="16" spans="1:51" x14ac:dyDescent="0.35">
      <c r="A16" s="6" t="s">
        <v>11</v>
      </c>
      <c r="B16" s="6">
        <v>43</v>
      </c>
      <c r="C16" s="6" t="s">
        <v>35</v>
      </c>
      <c r="D16" s="6" t="s">
        <v>37</v>
      </c>
      <c r="E16" s="6">
        <v>2.5</v>
      </c>
      <c r="F16" s="6">
        <v>30000</v>
      </c>
      <c r="G16" s="6">
        <v>33000</v>
      </c>
      <c r="H16" s="6">
        <v>50</v>
      </c>
      <c r="I16" s="4">
        <v>63000</v>
      </c>
      <c r="J16" s="4">
        <f t="shared" si="0"/>
        <v>20</v>
      </c>
      <c r="K16" s="2">
        <f>F16/G16</f>
        <v>0.90909090909090906</v>
      </c>
      <c r="L16" s="1">
        <v>0</v>
      </c>
      <c r="M16" s="2">
        <v>0</v>
      </c>
      <c r="N16" s="2">
        <v>0</v>
      </c>
      <c r="O16" s="2">
        <v>1</v>
      </c>
      <c r="P16" s="1">
        <v>0</v>
      </c>
      <c r="Q16" s="1">
        <f t="shared" si="1"/>
        <v>1</v>
      </c>
      <c r="R16" s="1">
        <f t="shared" si="2"/>
        <v>16.666666666666664</v>
      </c>
      <c r="S16" s="1" t="s">
        <v>114</v>
      </c>
      <c r="T16" s="2">
        <v>1</v>
      </c>
      <c r="U16" s="2">
        <v>1</v>
      </c>
      <c r="V16" s="2">
        <v>0</v>
      </c>
      <c r="W16" s="1">
        <v>0</v>
      </c>
      <c r="X16" s="2">
        <f t="shared" si="3"/>
        <v>2</v>
      </c>
      <c r="Y16" s="2">
        <f t="shared" si="4"/>
        <v>50</v>
      </c>
      <c r="Z16" s="2" t="s">
        <v>115</v>
      </c>
      <c r="AA16" s="1">
        <v>1</v>
      </c>
      <c r="AB16" s="1">
        <v>1</v>
      </c>
      <c r="AC16" s="2">
        <v>1</v>
      </c>
      <c r="AD16" s="2">
        <v>0</v>
      </c>
      <c r="AE16" s="2">
        <f t="shared" si="5"/>
        <v>3</v>
      </c>
      <c r="AF16" s="2">
        <f t="shared" si="6"/>
        <v>75</v>
      </c>
      <c r="AG16" s="2" t="s">
        <v>116</v>
      </c>
      <c r="AH16" s="2">
        <v>1</v>
      </c>
      <c r="AI16" s="2">
        <v>1</v>
      </c>
      <c r="AJ16" s="2">
        <v>0</v>
      </c>
      <c r="AK16" s="2">
        <v>1</v>
      </c>
      <c r="AL16" s="2">
        <f t="shared" si="7"/>
        <v>3</v>
      </c>
      <c r="AM16" s="2">
        <f t="shared" si="8"/>
        <v>75</v>
      </c>
      <c r="AN16" s="2" t="s">
        <v>116</v>
      </c>
      <c r="AO16" s="1">
        <v>1</v>
      </c>
      <c r="AP16" s="1">
        <v>1</v>
      </c>
      <c r="AQ16" s="2">
        <v>0</v>
      </c>
      <c r="AR16" s="2">
        <v>1</v>
      </c>
      <c r="AS16" s="2">
        <f t="shared" si="9"/>
        <v>3</v>
      </c>
      <c r="AT16" s="2">
        <f t="shared" si="10"/>
        <v>75</v>
      </c>
      <c r="AU16" s="2" t="s">
        <v>116</v>
      </c>
      <c r="AV16" s="2">
        <f t="shared" si="13"/>
        <v>2.9166666666666665</v>
      </c>
      <c r="AW16" s="2">
        <f t="shared" si="11"/>
        <v>0.58333333333333326</v>
      </c>
      <c r="AX16" s="2">
        <f t="shared" si="12"/>
        <v>58.333333333333329</v>
      </c>
      <c r="AY16" s="2" t="s">
        <v>116</v>
      </c>
    </row>
    <row r="17" spans="1:51" x14ac:dyDescent="0.35">
      <c r="A17" s="6" t="s">
        <v>12</v>
      </c>
      <c r="B17" s="6">
        <v>41</v>
      </c>
      <c r="C17" s="6" t="s">
        <v>34</v>
      </c>
      <c r="D17" s="6" t="s">
        <v>37</v>
      </c>
      <c r="E17" s="6">
        <v>6</v>
      </c>
      <c r="F17" s="6">
        <v>100000</v>
      </c>
      <c r="G17" s="6">
        <v>138000</v>
      </c>
      <c r="H17" s="6">
        <v>200</v>
      </c>
      <c r="I17" s="4">
        <v>238000</v>
      </c>
      <c r="J17" s="4">
        <f t="shared" si="0"/>
        <v>33.333333333333336</v>
      </c>
      <c r="K17" s="2">
        <f>F17/G17</f>
        <v>0.72463768115942029</v>
      </c>
      <c r="L17" s="1">
        <v>0</v>
      </c>
      <c r="M17" s="2">
        <v>1</v>
      </c>
      <c r="N17" s="2">
        <v>0</v>
      </c>
      <c r="O17" s="2">
        <v>1</v>
      </c>
      <c r="P17" s="1">
        <v>0</v>
      </c>
      <c r="Q17" s="1">
        <f t="shared" si="1"/>
        <v>2</v>
      </c>
      <c r="R17" s="1">
        <f t="shared" si="2"/>
        <v>33.333333333333329</v>
      </c>
      <c r="S17" s="1" t="s">
        <v>114</v>
      </c>
      <c r="T17" s="2">
        <v>0</v>
      </c>
      <c r="U17" s="2">
        <v>1</v>
      </c>
      <c r="V17" s="2">
        <v>1</v>
      </c>
      <c r="W17" s="1">
        <v>0</v>
      </c>
      <c r="X17" s="2">
        <f t="shared" si="3"/>
        <v>2</v>
      </c>
      <c r="Y17" s="2">
        <f t="shared" si="4"/>
        <v>50</v>
      </c>
      <c r="Z17" s="2" t="s">
        <v>115</v>
      </c>
      <c r="AA17" s="1">
        <v>1</v>
      </c>
      <c r="AB17" s="1">
        <v>0</v>
      </c>
      <c r="AC17" s="2">
        <v>0</v>
      </c>
      <c r="AD17" s="2">
        <v>0</v>
      </c>
      <c r="AE17" s="2">
        <f t="shared" si="5"/>
        <v>1</v>
      </c>
      <c r="AF17" s="2">
        <f t="shared" si="6"/>
        <v>25</v>
      </c>
      <c r="AG17" s="2" t="s">
        <v>114</v>
      </c>
      <c r="AH17" s="2">
        <v>1</v>
      </c>
      <c r="AI17" s="2">
        <v>1</v>
      </c>
      <c r="AJ17" s="2">
        <v>0</v>
      </c>
      <c r="AK17" s="2">
        <v>0</v>
      </c>
      <c r="AL17" s="2">
        <f t="shared" si="7"/>
        <v>2</v>
      </c>
      <c r="AM17" s="2">
        <f t="shared" si="8"/>
        <v>50</v>
      </c>
      <c r="AN17" s="2" t="s">
        <v>115</v>
      </c>
      <c r="AO17" s="1">
        <v>0</v>
      </c>
      <c r="AP17" s="1">
        <v>0</v>
      </c>
      <c r="AQ17" s="2">
        <v>0</v>
      </c>
      <c r="AR17" s="2">
        <v>0</v>
      </c>
      <c r="AS17" s="2">
        <f t="shared" si="9"/>
        <v>0</v>
      </c>
      <c r="AT17" s="2">
        <f t="shared" si="10"/>
        <v>0</v>
      </c>
      <c r="AU17" s="2" t="s">
        <v>114</v>
      </c>
      <c r="AV17" s="2">
        <f t="shared" si="13"/>
        <v>1.5833333333333333</v>
      </c>
      <c r="AW17" s="2">
        <f t="shared" si="11"/>
        <v>0.31666666666666665</v>
      </c>
      <c r="AX17" s="2">
        <f t="shared" si="12"/>
        <v>31.666666666666664</v>
      </c>
      <c r="AY17" s="2" t="s">
        <v>114</v>
      </c>
    </row>
    <row r="18" spans="1:51" x14ac:dyDescent="0.35">
      <c r="A18" s="6" t="s">
        <v>13</v>
      </c>
      <c r="B18" s="6">
        <v>47</v>
      </c>
      <c r="C18" s="6" t="s">
        <v>33</v>
      </c>
      <c r="D18" s="6" t="s">
        <v>38</v>
      </c>
      <c r="E18" s="6">
        <v>2</v>
      </c>
      <c r="F18" s="6">
        <v>35000</v>
      </c>
      <c r="G18" s="6">
        <v>36000</v>
      </c>
      <c r="H18" s="6">
        <v>60</v>
      </c>
      <c r="I18" s="4">
        <v>71000</v>
      </c>
      <c r="J18" s="4">
        <f t="shared" si="0"/>
        <v>30</v>
      </c>
      <c r="K18" s="2">
        <f>F18/G18</f>
        <v>0.97222222222222221</v>
      </c>
      <c r="L18" s="1">
        <v>0</v>
      </c>
      <c r="M18" s="2">
        <v>0</v>
      </c>
      <c r="N18" s="2">
        <v>0</v>
      </c>
      <c r="O18" s="2">
        <v>0</v>
      </c>
      <c r="P18" s="1">
        <v>0</v>
      </c>
      <c r="Q18" s="1">
        <f t="shared" si="1"/>
        <v>0</v>
      </c>
      <c r="R18" s="1">
        <f t="shared" si="2"/>
        <v>0</v>
      </c>
      <c r="S18" s="1" t="s">
        <v>114</v>
      </c>
      <c r="T18" s="2">
        <v>0</v>
      </c>
      <c r="U18" s="2">
        <v>0</v>
      </c>
      <c r="V18" s="2">
        <v>1</v>
      </c>
      <c r="W18" s="1">
        <v>0</v>
      </c>
      <c r="X18" s="2">
        <f t="shared" si="3"/>
        <v>1</v>
      </c>
      <c r="Y18" s="2">
        <f t="shared" si="4"/>
        <v>25</v>
      </c>
      <c r="Z18" s="2" t="s">
        <v>114</v>
      </c>
      <c r="AA18" s="1">
        <v>1</v>
      </c>
      <c r="AB18" s="1">
        <v>1</v>
      </c>
      <c r="AC18" s="2">
        <v>0</v>
      </c>
      <c r="AD18" s="2">
        <v>0</v>
      </c>
      <c r="AE18" s="2">
        <f t="shared" si="5"/>
        <v>2</v>
      </c>
      <c r="AF18" s="2">
        <f t="shared" si="6"/>
        <v>50</v>
      </c>
      <c r="AG18" s="2" t="s">
        <v>115</v>
      </c>
      <c r="AH18" s="2">
        <v>0</v>
      </c>
      <c r="AI18" s="2">
        <v>1</v>
      </c>
      <c r="AJ18" s="2">
        <v>0</v>
      </c>
      <c r="AK18" s="2">
        <v>0</v>
      </c>
      <c r="AL18" s="2">
        <f t="shared" si="7"/>
        <v>1</v>
      </c>
      <c r="AM18" s="2">
        <f t="shared" si="8"/>
        <v>25</v>
      </c>
      <c r="AN18" s="2" t="s">
        <v>114</v>
      </c>
      <c r="AO18" s="1">
        <v>0</v>
      </c>
      <c r="AP18" s="1">
        <v>0</v>
      </c>
      <c r="AQ18" s="2">
        <v>0</v>
      </c>
      <c r="AR18" s="2">
        <v>0</v>
      </c>
      <c r="AS18" s="2">
        <f t="shared" si="9"/>
        <v>0</v>
      </c>
      <c r="AT18" s="2">
        <f t="shared" si="10"/>
        <v>0</v>
      </c>
      <c r="AU18" s="2" t="s">
        <v>114</v>
      </c>
      <c r="AV18" s="2">
        <f t="shared" si="13"/>
        <v>1</v>
      </c>
      <c r="AW18" s="2">
        <f t="shared" si="11"/>
        <v>0.2</v>
      </c>
      <c r="AX18" s="2">
        <f t="shared" si="12"/>
        <v>20</v>
      </c>
      <c r="AY18" s="2" t="s">
        <v>114</v>
      </c>
    </row>
    <row r="19" spans="1:51" x14ac:dyDescent="0.35">
      <c r="A19" s="6" t="s">
        <v>14</v>
      </c>
      <c r="B19" s="6">
        <v>55</v>
      </c>
      <c r="C19" s="6" t="s">
        <v>36</v>
      </c>
      <c r="D19" s="6" t="s">
        <v>37</v>
      </c>
      <c r="E19" s="6">
        <v>2</v>
      </c>
      <c r="F19" s="6">
        <v>40000</v>
      </c>
      <c r="G19" s="6">
        <v>32000</v>
      </c>
      <c r="H19" s="6">
        <v>50</v>
      </c>
      <c r="I19" s="4">
        <v>72000</v>
      </c>
      <c r="J19" s="4">
        <f t="shared" si="0"/>
        <v>25</v>
      </c>
      <c r="K19" s="2">
        <f>F19/G19</f>
        <v>1.25</v>
      </c>
      <c r="L19" s="1">
        <v>0</v>
      </c>
      <c r="M19" s="2">
        <v>0</v>
      </c>
      <c r="N19" s="2">
        <v>0</v>
      </c>
      <c r="O19" s="2">
        <v>0</v>
      </c>
      <c r="P19" s="1">
        <v>0</v>
      </c>
      <c r="Q19" s="1">
        <f t="shared" si="1"/>
        <v>0</v>
      </c>
      <c r="R19" s="1">
        <f t="shared" si="2"/>
        <v>0</v>
      </c>
      <c r="S19" s="1" t="s">
        <v>114</v>
      </c>
      <c r="T19" s="2">
        <v>1</v>
      </c>
      <c r="U19" s="2">
        <v>1</v>
      </c>
      <c r="V19" s="2">
        <v>0</v>
      </c>
      <c r="W19" s="1">
        <v>0</v>
      </c>
      <c r="X19" s="2">
        <f t="shared" si="3"/>
        <v>2</v>
      </c>
      <c r="Y19" s="2">
        <f t="shared" si="4"/>
        <v>50</v>
      </c>
      <c r="Z19" s="2" t="s">
        <v>115</v>
      </c>
      <c r="AA19" s="1">
        <v>1</v>
      </c>
      <c r="AB19" s="1">
        <v>1</v>
      </c>
      <c r="AC19" s="2">
        <v>1</v>
      </c>
      <c r="AD19" s="2">
        <v>0</v>
      </c>
      <c r="AE19" s="2">
        <f t="shared" si="5"/>
        <v>3</v>
      </c>
      <c r="AF19" s="2">
        <f t="shared" si="6"/>
        <v>75</v>
      </c>
      <c r="AG19" s="2" t="s">
        <v>116</v>
      </c>
      <c r="AH19" s="2">
        <v>1</v>
      </c>
      <c r="AI19" s="2">
        <v>1</v>
      </c>
      <c r="AJ19" s="2">
        <v>0</v>
      </c>
      <c r="AK19" s="2">
        <v>0</v>
      </c>
      <c r="AL19" s="2">
        <f t="shared" si="7"/>
        <v>2</v>
      </c>
      <c r="AM19" s="2">
        <f t="shared" si="8"/>
        <v>50</v>
      </c>
      <c r="AN19" s="2" t="s">
        <v>115</v>
      </c>
      <c r="AO19" s="1">
        <v>0</v>
      </c>
      <c r="AP19" s="1">
        <v>0</v>
      </c>
      <c r="AQ19" s="2">
        <v>0</v>
      </c>
      <c r="AR19" s="2">
        <v>0</v>
      </c>
      <c r="AS19" s="2">
        <f t="shared" si="9"/>
        <v>0</v>
      </c>
      <c r="AT19" s="2">
        <f t="shared" si="10"/>
        <v>0</v>
      </c>
      <c r="AU19" s="2" t="s">
        <v>114</v>
      </c>
      <c r="AV19" s="2">
        <f t="shared" si="13"/>
        <v>1.75</v>
      </c>
      <c r="AW19" s="2">
        <f t="shared" si="11"/>
        <v>0.35</v>
      </c>
      <c r="AX19" s="2">
        <f t="shared" si="12"/>
        <v>35</v>
      </c>
      <c r="AY19" s="2" t="s">
        <v>114</v>
      </c>
    </row>
    <row r="20" spans="1:51" x14ac:dyDescent="0.35">
      <c r="A20" s="6" t="s">
        <v>15</v>
      </c>
      <c r="B20" s="6">
        <v>40</v>
      </c>
      <c r="C20" s="6" t="s">
        <v>33</v>
      </c>
      <c r="D20" s="6" t="s">
        <v>38</v>
      </c>
      <c r="E20" s="6">
        <v>2</v>
      </c>
      <c r="F20" s="6">
        <v>50000</v>
      </c>
      <c r="G20" s="6">
        <v>30000</v>
      </c>
      <c r="H20" s="6">
        <v>60</v>
      </c>
      <c r="I20" s="4">
        <v>80000</v>
      </c>
      <c r="J20" s="4">
        <f t="shared" si="0"/>
        <v>30</v>
      </c>
      <c r="K20" s="2">
        <f>F20/G20</f>
        <v>1.6666666666666667</v>
      </c>
      <c r="L20" s="1">
        <v>0</v>
      </c>
      <c r="M20" s="2">
        <v>0</v>
      </c>
      <c r="N20" s="2">
        <v>0</v>
      </c>
      <c r="O20" s="2">
        <v>1</v>
      </c>
      <c r="P20" s="1">
        <v>0</v>
      </c>
      <c r="Q20" s="1">
        <f t="shared" si="1"/>
        <v>1</v>
      </c>
      <c r="R20" s="1">
        <f t="shared" si="2"/>
        <v>16.666666666666664</v>
      </c>
      <c r="S20" s="1" t="s">
        <v>114</v>
      </c>
      <c r="T20" s="2">
        <v>0</v>
      </c>
      <c r="U20" s="2">
        <v>0</v>
      </c>
      <c r="V20" s="2">
        <v>1</v>
      </c>
      <c r="W20" s="1">
        <v>0</v>
      </c>
      <c r="X20" s="2">
        <f t="shared" si="3"/>
        <v>1</v>
      </c>
      <c r="Y20" s="2">
        <f t="shared" si="4"/>
        <v>25</v>
      </c>
      <c r="Z20" s="2" t="s">
        <v>114</v>
      </c>
      <c r="AA20" s="1">
        <v>1</v>
      </c>
      <c r="AB20" s="1">
        <v>1</v>
      </c>
      <c r="AC20" s="2">
        <v>1</v>
      </c>
      <c r="AD20" s="2">
        <v>0</v>
      </c>
      <c r="AE20" s="2">
        <f t="shared" si="5"/>
        <v>3</v>
      </c>
      <c r="AF20" s="2">
        <f t="shared" si="6"/>
        <v>75</v>
      </c>
      <c r="AG20" s="2" t="s">
        <v>116</v>
      </c>
      <c r="AH20" s="2">
        <v>1</v>
      </c>
      <c r="AI20" s="2">
        <v>1</v>
      </c>
      <c r="AJ20" s="2">
        <v>0</v>
      </c>
      <c r="AK20" s="2">
        <v>0</v>
      </c>
      <c r="AL20" s="2">
        <f t="shared" si="7"/>
        <v>2</v>
      </c>
      <c r="AM20" s="2">
        <f t="shared" si="8"/>
        <v>50</v>
      </c>
      <c r="AN20" s="2" t="s">
        <v>115</v>
      </c>
      <c r="AO20" s="1">
        <v>0</v>
      </c>
      <c r="AP20" s="1">
        <v>0</v>
      </c>
      <c r="AQ20" s="2">
        <v>0</v>
      </c>
      <c r="AR20" s="2">
        <v>0</v>
      </c>
      <c r="AS20" s="2">
        <f t="shared" si="9"/>
        <v>0</v>
      </c>
      <c r="AT20" s="2">
        <f t="shared" si="10"/>
        <v>0</v>
      </c>
      <c r="AU20" s="2" t="s">
        <v>114</v>
      </c>
      <c r="AV20" s="2">
        <f t="shared" si="13"/>
        <v>1.6666666666666665</v>
      </c>
      <c r="AW20" s="2">
        <f t="shared" si="11"/>
        <v>0.33333333333333331</v>
      </c>
      <c r="AX20" s="2">
        <f t="shared" si="12"/>
        <v>33.333333333333329</v>
      </c>
      <c r="AY20" s="2" t="s">
        <v>114</v>
      </c>
    </row>
    <row r="21" spans="1:51" x14ac:dyDescent="0.35">
      <c r="A21" s="6" t="s">
        <v>16</v>
      </c>
      <c r="B21" s="6">
        <v>56</v>
      </c>
      <c r="C21" s="6" t="s">
        <v>34</v>
      </c>
      <c r="D21" s="6" t="s">
        <v>39</v>
      </c>
      <c r="E21" s="6">
        <v>6</v>
      </c>
      <c r="F21" s="6">
        <v>150000</v>
      </c>
      <c r="G21" s="6">
        <v>127500</v>
      </c>
      <c r="H21" s="6">
        <v>200</v>
      </c>
      <c r="I21" s="4">
        <v>277500</v>
      </c>
      <c r="J21" s="4">
        <f t="shared" si="0"/>
        <v>33.333333333333336</v>
      </c>
      <c r="K21" s="2">
        <f>F21/G21</f>
        <v>1.1764705882352942</v>
      </c>
      <c r="L21" s="1">
        <v>2</v>
      </c>
      <c r="M21" s="2">
        <v>1</v>
      </c>
      <c r="N21" s="2">
        <v>0</v>
      </c>
      <c r="O21" s="2">
        <v>0</v>
      </c>
      <c r="P21" s="1">
        <v>0</v>
      </c>
      <c r="Q21" s="1">
        <f t="shared" si="1"/>
        <v>3</v>
      </c>
      <c r="R21" s="1">
        <f t="shared" si="2"/>
        <v>50</v>
      </c>
      <c r="S21" s="1" t="s">
        <v>115</v>
      </c>
      <c r="T21" s="2">
        <v>1</v>
      </c>
      <c r="U21" s="2">
        <v>1</v>
      </c>
      <c r="V21" s="2">
        <v>0</v>
      </c>
      <c r="W21" s="1">
        <v>0</v>
      </c>
      <c r="X21" s="2">
        <f t="shared" si="3"/>
        <v>2</v>
      </c>
      <c r="Y21" s="2">
        <f t="shared" si="4"/>
        <v>50</v>
      </c>
      <c r="Z21" s="2" t="s">
        <v>115</v>
      </c>
      <c r="AA21" s="1">
        <v>0</v>
      </c>
      <c r="AB21" s="1">
        <v>1</v>
      </c>
      <c r="AC21" s="2">
        <v>0</v>
      </c>
      <c r="AD21" s="2">
        <v>0</v>
      </c>
      <c r="AE21" s="2">
        <f t="shared" si="5"/>
        <v>1</v>
      </c>
      <c r="AF21" s="2">
        <f t="shared" si="6"/>
        <v>25</v>
      </c>
      <c r="AG21" s="2" t="s">
        <v>114</v>
      </c>
      <c r="AH21" s="2">
        <v>1</v>
      </c>
      <c r="AI21" s="2">
        <v>1</v>
      </c>
      <c r="AJ21" s="2">
        <v>0</v>
      </c>
      <c r="AK21" s="2">
        <v>0</v>
      </c>
      <c r="AL21" s="2">
        <f t="shared" si="7"/>
        <v>2</v>
      </c>
      <c r="AM21" s="2">
        <f t="shared" si="8"/>
        <v>50</v>
      </c>
      <c r="AN21" s="2" t="s">
        <v>115</v>
      </c>
      <c r="AO21" s="1">
        <v>0</v>
      </c>
      <c r="AP21" s="1">
        <v>1</v>
      </c>
      <c r="AQ21" s="2">
        <v>0</v>
      </c>
      <c r="AR21" s="2">
        <v>1</v>
      </c>
      <c r="AS21" s="2">
        <f t="shared" si="9"/>
        <v>2</v>
      </c>
      <c r="AT21" s="2">
        <f t="shared" si="10"/>
        <v>50</v>
      </c>
      <c r="AU21" s="2" t="s">
        <v>115</v>
      </c>
      <c r="AV21" s="2">
        <f t="shared" si="13"/>
        <v>2.25</v>
      </c>
      <c r="AW21" s="2">
        <f t="shared" si="11"/>
        <v>0.45</v>
      </c>
      <c r="AX21" s="2">
        <f t="shared" si="12"/>
        <v>45</v>
      </c>
      <c r="AY21" s="2" t="s">
        <v>115</v>
      </c>
    </row>
    <row r="22" spans="1:51" x14ac:dyDescent="0.35">
      <c r="A22" s="6" t="s">
        <v>17</v>
      </c>
      <c r="B22" s="6">
        <v>38</v>
      </c>
      <c r="C22" s="6" t="s">
        <v>33</v>
      </c>
      <c r="D22" s="6" t="s">
        <v>38</v>
      </c>
      <c r="E22" s="6">
        <v>10</v>
      </c>
      <c r="F22" s="6">
        <v>200000</v>
      </c>
      <c r="G22" s="6">
        <v>135000</v>
      </c>
      <c r="H22" s="6">
        <v>300</v>
      </c>
      <c r="I22" s="4">
        <v>335000</v>
      </c>
      <c r="J22" s="4">
        <f t="shared" si="0"/>
        <v>30</v>
      </c>
      <c r="K22" s="2">
        <f>F22/G22</f>
        <v>1.4814814814814814</v>
      </c>
      <c r="L22" s="1">
        <v>1</v>
      </c>
      <c r="M22" s="2">
        <v>1</v>
      </c>
      <c r="N22" s="2">
        <v>1</v>
      </c>
      <c r="O22" s="2">
        <v>0</v>
      </c>
      <c r="P22" s="1">
        <v>1</v>
      </c>
      <c r="Q22" s="1">
        <f t="shared" si="1"/>
        <v>4</v>
      </c>
      <c r="R22" s="1">
        <f t="shared" si="2"/>
        <v>66.666666666666657</v>
      </c>
      <c r="S22" s="1" t="s">
        <v>116</v>
      </c>
      <c r="T22" s="2">
        <v>1</v>
      </c>
      <c r="U22" s="2">
        <v>0</v>
      </c>
      <c r="V22" s="2">
        <v>1</v>
      </c>
      <c r="W22" s="1">
        <v>1</v>
      </c>
      <c r="X22" s="2">
        <f t="shared" si="3"/>
        <v>3</v>
      </c>
      <c r="Y22" s="2">
        <f t="shared" si="4"/>
        <v>75</v>
      </c>
      <c r="Z22" s="2" t="s">
        <v>116</v>
      </c>
      <c r="AA22" s="1">
        <v>0</v>
      </c>
      <c r="AB22" s="1">
        <v>1</v>
      </c>
      <c r="AC22" s="2">
        <v>1</v>
      </c>
      <c r="AD22" s="2">
        <v>1</v>
      </c>
      <c r="AE22" s="2">
        <f t="shared" si="5"/>
        <v>3</v>
      </c>
      <c r="AF22" s="2">
        <f t="shared" si="6"/>
        <v>75</v>
      </c>
      <c r="AG22" s="2" t="s">
        <v>116</v>
      </c>
      <c r="AH22" s="2">
        <v>1</v>
      </c>
      <c r="AI22" s="2">
        <v>0</v>
      </c>
      <c r="AJ22" s="2">
        <v>1</v>
      </c>
      <c r="AK22" s="2">
        <v>0</v>
      </c>
      <c r="AL22" s="2">
        <f t="shared" si="7"/>
        <v>2</v>
      </c>
      <c r="AM22" s="2">
        <f t="shared" si="8"/>
        <v>50</v>
      </c>
      <c r="AN22" s="2" t="s">
        <v>115</v>
      </c>
      <c r="AO22" s="1">
        <v>0</v>
      </c>
      <c r="AP22" s="1">
        <v>1</v>
      </c>
      <c r="AQ22" s="2">
        <v>0</v>
      </c>
      <c r="AR22" s="2">
        <v>0</v>
      </c>
      <c r="AS22" s="2">
        <f t="shared" si="9"/>
        <v>1</v>
      </c>
      <c r="AT22" s="2">
        <f t="shared" si="10"/>
        <v>25</v>
      </c>
      <c r="AU22" s="2" t="s">
        <v>114</v>
      </c>
      <c r="AV22" s="2">
        <f t="shared" si="13"/>
        <v>2.9166666666666665</v>
      </c>
      <c r="AW22" s="2">
        <f t="shared" si="11"/>
        <v>0.58333333333333326</v>
      </c>
      <c r="AX22" s="2">
        <f t="shared" si="12"/>
        <v>58.333333333333329</v>
      </c>
      <c r="AY22" s="2" t="s">
        <v>116</v>
      </c>
    </row>
    <row r="23" spans="1:51" x14ac:dyDescent="0.35">
      <c r="A23" s="6" t="s">
        <v>18</v>
      </c>
      <c r="B23" s="6">
        <v>50</v>
      </c>
      <c r="C23" s="6" t="s">
        <v>35</v>
      </c>
      <c r="D23" s="6" t="s">
        <v>37</v>
      </c>
      <c r="E23" s="6">
        <v>9</v>
      </c>
      <c r="F23" s="6">
        <v>75000</v>
      </c>
      <c r="G23" s="6">
        <v>80000</v>
      </c>
      <c r="H23" s="6">
        <v>120</v>
      </c>
      <c r="I23" s="4">
        <v>155000</v>
      </c>
      <c r="J23" s="4">
        <f t="shared" si="0"/>
        <v>13.333333333333334</v>
      </c>
      <c r="K23" s="2">
        <f>F23/G23</f>
        <v>0.9375</v>
      </c>
      <c r="L23" s="1">
        <v>0</v>
      </c>
      <c r="M23" s="2">
        <v>1</v>
      </c>
      <c r="N23" s="2">
        <v>0</v>
      </c>
      <c r="O23" s="2">
        <v>0</v>
      </c>
      <c r="P23" s="1">
        <v>0</v>
      </c>
      <c r="Q23" s="1">
        <f t="shared" si="1"/>
        <v>1</v>
      </c>
      <c r="R23" s="1">
        <f t="shared" si="2"/>
        <v>16.666666666666664</v>
      </c>
      <c r="S23" s="1" t="s">
        <v>114</v>
      </c>
      <c r="T23" s="2">
        <v>0</v>
      </c>
      <c r="U23" s="2">
        <v>1</v>
      </c>
      <c r="V23" s="2">
        <v>1</v>
      </c>
      <c r="W23" s="1">
        <v>0</v>
      </c>
      <c r="X23" s="2">
        <f t="shared" si="3"/>
        <v>2</v>
      </c>
      <c r="Y23" s="2">
        <f t="shared" si="4"/>
        <v>50</v>
      </c>
      <c r="Z23" s="2" t="s">
        <v>115</v>
      </c>
      <c r="AA23" s="1">
        <v>1</v>
      </c>
      <c r="AB23" s="1">
        <v>1</v>
      </c>
      <c r="AC23" s="2">
        <v>1</v>
      </c>
      <c r="AD23" s="2">
        <v>0</v>
      </c>
      <c r="AE23" s="2">
        <f t="shared" si="5"/>
        <v>3</v>
      </c>
      <c r="AF23" s="2">
        <f t="shared" si="6"/>
        <v>75</v>
      </c>
      <c r="AG23" s="2" t="s">
        <v>116</v>
      </c>
      <c r="AH23" s="2">
        <v>1</v>
      </c>
      <c r="AI23" s="2">
        <v>1</v>
      </c>
      <c r="AJ23" s="2">
        <v>0</v>
      </c>
      <c r="AK23" s="2">
        <v>0</v>
      </c>
      <c r="AL23" s="2">
        <f t="shared" si="7"/>
        <v>2</v>
      </c>
      <c r="AM23" s="2">
        <f t="shared" si="8"/>
        <v>50</v>
      </c>
      <c r="AN23" s="2" t="s">
        <v>115</v>
      </c>
      <c r="AO23" s="1">
        <v>0</v>
      </c>
      <c r="AP23" s="1">
        <v>1</v>
      </c>
      <c r="AQ23" s="2">
        <v>0</v>
      </c>
      <c r="AR23" s="2">
        <v>0</v>
      </c>
      <c r="AS23" s="2">
        <f t="shared" si="9"/>
        <v>1</v>
      </c>
      <c r="AT23" s="2">
        <f t="shared" si="10"/>
        <v>25</v>
      </c>
      <c r="AU23" s="2" t="s">
        <v>114</v>
      </c>
      <c r="AV23" s="2">
        <f t="shared" si="13"/>
        <v>2.1666666666666665</v>
      </c>
      <c r="AW23" s="2">
        <f t="shared" si="11"/>
        <v>0.43333333333333329</v>
      </c>
      <c r="AX23" s="2">
        <f t="shared" si="12"/>
        <v>43.333333333333329</v>
      </c>
      <c r="AY23" s="2" t="s">
        <v>114</v>
      </c>
    </row>
    <row r="24" spans="1:51" x14ac:dyDescent="0.35">
      <c r="A24" s="6" t="s">
        <v>19</v>
      </c>
      <c r="B24" s="6">
        <v>54</v>
      </c>
      <c r="C24" s="6" t="s">
        <v>35</v>
      </c>
      <c r="D24" s="6" t="s">
        <v>37</v>
      </c>
      <c r="E24" s="6">
        <v>11</v>
      </c>
      <c r="F24" s="6">
        <v>50000</v>
      </c>
      <c r="G24" s="6">
        <v>64000</v>
      </c>
      <c r="H24" s="6">
        <v>80</v>
      </c>
      <c r="I24" s="4">
        <v>114000</v>
      </c>
      <c r="J24" s="4">
        <f t="shared" si="0"/>
        <v>7.2727272727272725</v>
      </c>
      <c r="K24" s="2">
        <f>F24/G24</f>
        <v>0.78125</v>
      </c>
      <c r="L24" s="1">
        <v>0</v>
      </c>
      <c r="M24" s="2">
        <v>1</v>
      </c>
      <c r="N24" s="2">
        <v>1</v>
      </c>
      <c r="O24" s="2">
        <v>0</v>
      </c>
      <c r="P24" s="1">
        <v>1</v>
      </c>
      <c r="Q24" s="1">
        <f t="shared" si="1"/>
        <v>3</v>
      </c>
      <c r="R24" s="1">
        <f t="shared" si="2"/>
        <v>50</v>
      </c>
      <c r="S24" s="1" t="s">
        <v>115</v>
      </c>
      <c r="T24" s="2">
        <v>0</v>
      </c>
      <c r="U24" s="2">
        <v>0</v>
      </c>
      <c r="V24" s="2">
        <v>1</v>
      </c>
      <c r="W24" s="1">
        <v>1</v>
      </c>
      <c r="X24" s="2">
        <f t="shared" si="3"/>
        <v>2</v>
      </c>
      <c r="Y24" s="2">
        <f t="shared" si="4"/>
        <v>50</v>
      </c>
      <c r="Z24" s="2" t="s">
        <v>115</v>
      </c>
      <c r="AA24" s="1">
        <v>1</v>
      </c>
      <c r="AB24" s="1">
        <v>1</v>
      </c>
      <c r="AC24" s="2">
        <v>1</v>
      </c>
      <c r="AD24" s="2">
        <v>0</v>
      </c>
      <c r="AE24" s="2">
        <f t="shared" si="5"/>
        <v>3</v>
      </c>
      <c r="AF24" s="2">
        <f t="shared" si="6"/>
        <v>75</v>
      </c>
      <c r="AG24" s="2" t="s">
        <v>116</v>
      </c>
      <c r="AH24" s="2">
        <v>1</v>
      </c>
      <c r="AI24" s="2">
        <v>1</v>
      </c>
      <c r="AJ24" s="2">
        <v>1</v>
      </c>
      <c r="AK24" s="2">
        <v>0</v>
      </c>
      <c r="AL24" s="2">
        <f t="shared" si="7"/>
        <v>3</v>
      </c>
      <c r="AM24" s="2">
        <f t="shared" si="8"/>
        <v>75</v>
      </c>
      <c r="AN24" s="2" t="s">
        <v>116</v>
      </c>
      <c r="AO24" s="1">
        <v>0</v>
      </c>
      <c r="AP24" s="1">
        <v>1</v>
      </c>
      <c r="AQ24" s="2">
        <v>0</v>
      </c>
      <c r="AR24" s="2">
        <v>1</v>
      </c>
      <c r="AS24" s="2">
        <f t="shared" si="9"/>
        <v>2</v>
      </c>
      <c r="AT24" s="2">
        <f t="shared" si="10"/>
        <v>50</v>
      </c>
      <c r="AU24" s="2" t="s">
        <v>115</v>
      </c>
      <c r="AV24" s="2">
        <f t="shared" si="13"/>
        <v>3</v>
      </c>
      <c r="AW24" s="2">
        <f t="shared" si="11"/>
        <v>0.6</v>
      </c>
      <c r="AX24" s="2">
        <f t="shared" si="12"/>
        <v>60</v>
      </c>
      <c r="AY24" s="2" t="s">
        <v>116</v>
      </c>
    </row>
    <row r="25" spans="1:51" x14ac:dyDescent="0.35">
      <c r="A25" s="6" t="s">
        <v>20</v>
      </c>
      <c r="B25" s="6">
        <v>59</v>
      </c>
      <c r="C25" s="6" t="s">
        <v>36</v>
      </c>
      <c r="D25" s="6" t="s">
        <v>37</v>
      </c>
      <c r="E25" s="6">
        <v>7</v>
      </c>
      <c r="F25" s="6">
        <v>25000</v>
      </c>
      <c r="G25" s="6">
        <v>15000</v>
      </c>
      <c r="H25" s="6">
        <v>29</v>
      </c>
      <c r="I25" s="4">
        <v>40000</v>
      </c>
      <c r="J25" s="4">
        <f t="shared" si="0"/>
        <v>4.1428571428571432</v>
      </c>
      <c r="K25" s="2">
        <f>F25/G25</f>
        <v>1.6666666666666667</v>
      </c>
      <c r="L25" s="1">
        <v>0</v>
      </c>
      <c r="M25" s="2">
        <v>1</v>
      </c>
      <c r="N25" s="2">
        <v>0</v>
      </c>
      <c r="O25" s="2">
        <v>1</v>
      </c>
      <c r="P25" s="1">
        <v>0</v>
      </c>
      <c r="Q25" s="1">
        <f t="shared" si="1"/>
        <v>2</v>
      </c>
      <c r="R25" s="1">
        <f t="shared" si="2"/>
        <v>33.333333333333329</v>
      </c>
      <c r="S25" s="1" t="s">
        <v>114</v>
      </c>
      <c r="T25" s="2">
        <v>1</v>
      </c>
      <c r="U25" s="2">
        <v>0</v>
      </c>
      <c r="V25" s="2">
        <v>1</v>
      </c>
      <c r="W25" s="1">
        <v>0</v>
      </c>
      <c r="X25" s="2">
        <f t="shared" si="3"/>
        <v>2</v>
      </c>
      <c r="Y25" s="2">
        <f t="shared" si="4"/>
        <v>50</v>
      </c>
      <c r="Z25" s="2" t="s">
        <v>115</v>
      </c>
      <c r="AA25" s="1">
        <v>1</v>
      </c>
      <c r="AB25" s="1">
        <v>0</v>
      </c>
      <c r="AC25" s="2">
        <v>1</v>
      </c>
      <c r="AD25" s="2">
        <v>0</v>
      </c>
      <c r="AE25" s="2">
        <f t="shared" si="5"/>
        <v>2</v>
      </c>
      <c r="AF25" s="2">
        <f t="shared" si="6"/>
        <v>50</v>
      </c>
      <c r="AG25" s="2" t="s">
        <v>115</v>
      </c>
      <c r="AH25" s="2">
        <v>1</v>
      </c>
      <c r="AI25" s="2">
        <v>1</v>
      </c>
      <c r="AJ25" s="2">
        <v>0</v>
      </c>
      <c r="AK25" s="2">
        <v>1</v>
      </c>
      <c r="AL25" s="2">
        <f t="shared" si="7"/>
        <v>3</v>
      </c>
      <c r="AM25" s="2">
        <f t="shared" si="8"/>
        <v>75</v>
      </c>
      <c r="AN25" s="2" t="s">
        <v>116</v>
      </c>
      <c r="AO25" s="1">
        <v>0</v>
      </c>
      <c r="AP25" s="1">
        <v>1</v>
      </c>
      <c r="AQ25" s="2">
        <v>0</v>
      </c>
      <c r="AR25" s="2">
        <v>0</v>
      </c>
      <c r="AS25" s="2">
        <f t="shared" si="9"/>
        <v>1</v>
      </c>
      <c r="AT25" s="2">
        <f t="shared" si="10"/>
        <v>25</v>
      </c>
      <c r="AU25" s="2" t="s">
        <v>114</v>
      </c>
      <c r="AV25" s="2">
        <f t="shared" si="13"/>
        <v>2.333333333333333</v>
      </c>
      <c r="AW25" s="2">
        <f t="shared" si="11"/>
        <v>0.46666666666666662</v>
      </c>
      <c r="AX25" s="2">
        <f t="shared" si="12"/>
        <v>46.666666666666664</v>
      </c>
      <c r="AY25" s="2" t="s">
        <v>115</v>
      </c>
    </row>
    <row r="26" spans="1:51" x14ac:dyDescent="0.35">
      <c r="A26" s="6" t="s">
        <v>21</v>
      </c>
      <c r="B26" s="6">
        <v>54</v>
      </c>
      <c r="C26" s="6" t="s">
        <v>36</v>
      </c>
      <c r="D26" s="6" t="s">
        <v>37</v>
      </c>
      <c r="E26" s="6">
        <v>9</v>
      </c>
      <c r="F26" s="6">
        <v>50000</v>
      </c>
      <c r="G26" s="6">
        <v>100000</v>
      </c>
      <c r="H26" s="6">
        <v>120</v>
      </c>
      <c r="I26" s="4">
        <v>150000</v>
      </c>
      <c r="J26" s="4">
        <f t="shared" si="0"/>
        <v>13.333333333333334</v>
      </c>
      <c r="K26" s="2">
        <f>F26/G26</f>
        <v>0.5</v>
      </c>
      <c r="L26" s="1">
        <v>0</v>
      </c>
      <c r="M26" s="2">
        <v>1</v>
      </c>
      <c r="N26" s="2">
        <v>0</v>
      </c>
      <c r="O26" s="2">
        <v>0</v>
      </c>
      <c r="P26" s="1">
        <v>0</v>
      </c>
      <c r="Q26" s="1">
        <f t="shared" si="1"/>
        <v>1</v>
      </c>
      <c r="R26" s="1">
        <f t="shared" si="2"/>
        <v>16.666666666666664</v>
      </c>
      <c r="S26" s="1" t="s">
        <v>114</v>
      </c>
      <c r="T26" s="2">
        <v>0</v>
      </c>
      <c r="U26" s="2">
        <v>1</v>
      </c>
      <c r="V26" s="2">
        <v>1</v>
      </c>
      <c r="W26" s="1">
        <v>0</v>
      </c>
      <c r="X26" s="2">
        <f t="shared" si="3"/>
        <v>2</v>
      </c>
      <c r="Y26" s="2">
        <f t="shared" si="4"/>
        <v>50</v>
      </c>
      <c r="Z26" s="2" t="s">
        <v>115</v>
      </c>
      <c r="AA26" s="1">
        <v>1</v>
      </c>
      <c r="AB26" s="1">
        <v>1</v>
      </c>
      <c r="AC26" s="2">
        <v>1</v>
      </c>
      <c r="AD26" s="2">
        <v>0</v>
      </c>
      <c r="AE26" s="2">
        <f t="shared" si="5"/>
        <v>3</v>
      </c>
      <c r="AF26" s="2">
        <f t="shared" si="6"/>
        <v>75</v>
      </c>
      <c r="AG26" s="2" t="s">
        <v>116</v>
      </c>
      <c r="AH26" s="2">
        <v>1</v>
      </c>
      <c r="AI26" s="2">
        <v>1</v>
      </c>
      <c r="AJ26" s="2">
        <v>0</v>
      </c>
      <c r="AK26" s="2">
        <v>0</v>
      </c>
      <c r="AL26" s="2">
        <f t="shared" si="7"/>
        <v>2</v>
      </c>
      <c r="AM26" s="2">
        <f t="shared" si="8"/>
        <v>50</v>
      </c>
      <c r="AN26" s="2" t="s">
        <v>115</v>
      </c>
      <c r="AO26" s="1">
        <v>0</v>
      </c>
      <c r="AP26" s="1">
        <v>1</v>
      </c>
      <c r="AQ26" s="2">
        <v>0</v>
      </c>
      <c r="AR26" s="2">
        <v>0</v>
      </c>
      <c r="AS26" s="2">
        <f t="shared" si="9"/>
        <v>1</v>
      </c>
      <c r="AT26" s="2">
        <f t="shared" si="10"/>
        <v>25</v>
      </c>
      <c r="AU26" s="2" t="s">
        <v>114</v>
      </c>
      <c r="AV26" s="2">
        <f t="shared" si="13"/>
        <v>2.1666666666666665</v>
      </c>
      <c r="AW26" s="2">
        <f t="shared" si="11"/>
        <v>0.43333333333333329</v>
      </c>
      <c r="AX26" s="2">
        <f t="shared" si="12"/>
        <v>43.333333333333329</v>
      </c>
      <c r="AY26" s="2" t="s">
        <v>114</v>
      </c>
    </row>
    <row r="27" spans="1:51" x14ac:dyDescent="0.35">
      <c r="A27" s="6" t="s">
        <v>22</v>
      </c>
      <c r="B27" s="6">
        <v>55</v>
      </c>
      <c r="C27" s="6" t="s">
        <v>36</v>
      </c>
      <c r="D27" s="6" t="s">
        <v>37</v>
      </c>
      <c r="E27" s="6">
        <v>4</v>
      </c>
      <c r="F27" s="6">
        <v>70000</v>
      </c>
      <c r="G27" s="6">
        <v>85000</v>
      </c>
      <c r="H27" s="6">
        <v>135</v>
      </c>
      <c r="I27" s="4">
        <v>155000</v>
      </c>
      <c r="J27" s="4">
        <f t="shared" si="0"/>
        <v>33.75</v>
      </c>
      <c r="K27" s="2">
        <f>F27/G27</f>
        <v>0.82352941176470584</v>
      </c>
      <c r="L27" s="1">
        <v>2</v>
      </c>
      <c r="M27" s="2">
        <v>0</v>
      </c>
      <c r="N27" s="2">
        <v>0</v>
      </c>
      <c r="O27" s="2">
        <v>1</v>
      </c>
      <c r="P27" s="1">
        <v>0</v>
      </c>
      <c r="Q27" s="1">
        <f t="shared" si="1"/>
        <v>3</v>
      </c>
      <c r="R27" s="1">
        <f t="shared" si="2"/>
        <v>50</v>
      </c>
      <c r="S27" s="1" t="s">
        <v>115</v>
      </c>
      <c r="T27" s="2">
        <v>1</v>
      </c>
      <c r="U27" s="2">
        <v>0</v>
      </c>
      <c r="V27" s="2">
        <v>1</v>
      </c>
      <c r="W27" s="1">
        <v>0</v>
      </c>
      <c r="X27" s="2">
        <f t="shared" si="3"/>
        <v>2</v>
      </c>
      <c r="Y27" s="2">
        <f t="shared" si="4"/>
        <v>50</v>
      </c>
      <c r="Z27" s="2" t="s">
        <v>115</v>
      </c>
      <c r="AA27" s="1">
        <v>1</v>
      </c>
      <c r="AB27" s="1">
        <v>1</v>
      </c>
      <c r="AC27" s="2">
        <v>1</v>
      </c>
      <c r="AD27" s="2">
        <v>0</v>
      </c>
      <c r="AE27" s="2">
        <f t="shared" si="5"/>
        <v>3</v>
      </c>
      <c r="AF27" s="2">
        <f t="shared" si="6"/>
        <v>75</v>
      </c>
      <c r="AG27" s="2" t="s">
        <v>116</v>
      </c>
      <c r="AH27" s="2">
        <v>1</v>
      </c>
      <c r="AI27" s="2">
        <v>0</v>
      </c>
      <c r="AJ27" s="2">
        <v>0</v>
      </c>
      <c r="AK27" s="2">
        <v>0</v>
      </c>
      <c r="AL27" s="2">
        <f t="shared" si="7"/>
        <v>1</v>
      </c>
      <c r="AM27" s="2">
        <f t="shared" si="8"/>
        <v>25</v>
      </c>
      <c r="AN27" s="2" t="s">
        <v>114</v>
      </c>
      <c r="AO27" s="1">
        <v>0</v>
      </c>
      <c r="AP27" s="1">
        <v>1</v>
      </c>
      <c r="AQ27" s="2">
        <v>0</v>
      </c>
      <c r="AR27" s="2">
        <v>0</v>
      </c>
      <c r="AS27" s="2">
        <f t="shared" si="9"/>
        <v>1</v>
      </c>
      <c r="AT27" s="2">
        <f t="shared" si="10"/>
        <v>25</v>
      </c>
      <c r="AU27" s="2" t="s">
        <v>114</v>
      </c>
      <c r="AV27" s="2">
        <f t="shared" si="13"/>
        <v>2.25</v>
      </c>
      <c r="AW27" s="2">
        <f t="shared" si="11"/>
        <v>0.45</v>
      </c>
      <c r="AX27" s="2">
        <f t="shared" si="12"/>
        <v>45</v>
      </c>
      <c r="AY27" s="2" t="s">
        <v>115</v>
      </c>
    </row>
    <row r="28" spans="1:51" x14ac:dyDescent="0.35">
      <c r="A28" s="6" t="s">
        <v>23</v>
      </c>
      <c r="B28" s="6">
        <v>59</v>
      </c>
      <c r="C28" s="6" t="s">
        <v>36</v>
      </c>
      <c r="D28" s="6" t="s">
        <v>37</v>
      </c>
      <c r="E28" s="6">
        <v>2</v>
      </c>
      <c r="F28" s="6">
        <v>100000</v>
      </c>
      <c r="G28" s="6">
        <v>50000</v>
      </c>
      <c r="H28" s="6">
        <v>118</v>
      </c>
      <c r="I28" s="4">
        <v>150000</v>
      </c>
      <c r="J28" s="4">
        <f t="shared" si="0"/>
        <v>59</v>
      </c>
      <c r="K28" s="2">
        <f>F28/G28</f>
        <v>2</v>
      </c>
      <c r="L28" s="1">
        <v>0</v>
      </c>
      <c r="M28" s="2">
        <v>0</v>
      </c>
      <c r="N28" s="2">
        <v>0</v>
      </c>
      <c r="O28" s="2">
        <v>0</v>
      </c>
      <c r="P28" s="1">
        <v>0</v>
      </c>
      <c r="Q28" s="1">
        <f t="shared" si="1"/>
        <v>0</v>
      </c>
      <c r="R28" s="1">
        <f t="shared" si="2"/>
        <v>0</v>
      </c>
      <c r="S28" s="1" t="s">
        <v>114</v>
      </c>
      <c r="T28" s="2">
        <v>0</v>
      </c>
      <c r="U28" s="2">
        <v>1</v>
      </c>
      <c r="V28" s="2">
        <v>0</v>
      </c>
      <c r="W28" s="1">
        <v>0</v>
      </c>
      <c r="X28" s="2">
        <f t="shared" si="3"/>
        <v>1</v>
      </c>
      <c r="Y28" s="2">
        <f t="shared" si="4"/>
        <v>25</v>
      </c>
      <c r="Z28" s="2" t="s">
        <v>114</v>
      </c>
      <c r="AA28" s="1">
        <v>1</v>
      </c>
      <c r="AB28" s="1">
        <v>1</v>
      </c>
      <c r="AC28" s="2">
        <v>0</v>
      </c>
      <c r="AD28" s="2">
        <v>0</v>
      </c>
      <c r="AE28" s="2">
        <f t="shared" si="5"/>
        <v>2</v>
      </c>
      <c r="AF28" s="2">
        <f t="shared" si="6"/>
        <v>50</v>
      </c>
      <c r="AG28" s="2" t="s">
        <v>115</v>
      </c>
      <c r="AH28" s="2">
        <v>1</v>
      </c>
      <c r="AI28" s="2">
        <v>1</v>
      </c>
      <c r="AJ28" s="2">
        <v>0</v>
      </c>
      <c r="AK28" s="2">
        <v>0</v>
      </c>
      <c r="AL28" s="2">
        <f t="shared" si="7"/>
        <v>2</v>
      </c>
      <c r="AM28" s="2">
        <f t="shared" si="8"/>
        <v>50</v>
      </c>
      <c r="AN28" s="2" t="s">
        <v>115</v>
      </c>
      <c r="AO28" s="1">
        <v>0</v>
      </c>
      <c r="AP28" s="1">
        <v>1</v>
      </c>
      <c r="AQ28" s="2">
        <v>0</v>
      </c>
      <c r="AR28" s="2">
        <v>0</v>
      </c>
      <c r="AS28" s="2">
        <f t="shared" si="9"/>
        <v>1</v>
      </c>
      <c r="AT28" s="2">
        <f t="shared" si="10"/>
        <v>25</v>
      </c>
      <c r="AU28" s="2" t="s">
        <v>114</v>
      </c>
      <c r="AV28" s="2">
        <f t="shared" si="13"/>
        <v>1.5</v>
      </c>
      <c r="AW28" s="2">
        <f t="shared" si="11"/>
        <v>0.3</v>
      </c>
      <c r="AX28" s="2">
        <f t="shared" si="12"/>
        <v>30</v>
      </c>
      <c r="AY28" s="2" t="s">
        <v>114</v>
      </c>
    </row>
    <row r="29" spans="1:51" x14ac:dyDescent="0.35">
      <c r="A29" s="6" t="s">
        <v>24</v>
      </c>
      <c r="B29" s="6">
        <v>30</v>
      </c>
      <c r="C29" s="6" t="s">
        <v>35</v>
      </c>
      <c r="D29" s="6" t="s">
        <v>37</v>
      </c>
      <c r="E29" s="6">
        <v>8</v>
      </c>
      <c r="F29" s="6">
        <v>50000</v>
      </c>
      <c r="G29" s="6">
        <v>41000</v>
      </c>
      <c r="H29" s="6">
        <v>77</v>
      </c>
      <c r="I29" s="4">
        <v>91000</v>
      </c>
      <c r="J29" s="4">
        <f t="shared" si="0"/>
        <v>9.625</v>
      </c>
      <c r="K29" s="2">
        <f>F29/G29</f>
        <v>1.2195121951219512</v>
      </c>
      <c r="L29" s="1">
        <v>0</v>
      </c>
      <c r="M29" s="2">
        <v>1</v>
      </c>
      <c r="N29" s="2">
        <v>0</v>
      </c>
      <c r="O29" s="2">
        <v>0</v>
      </c>
      <c r="P29" s="1">
        <v>0</v>
      </c>
      <c r="Q29" s="1">
        <f t="shared" si="1"/>
        <v>1</v>
      </c>
      <c r="R29" s="1">
        <f t="shared" si="2"/>
        <v>16.666666666666664</v>
      </c>
      <c r="S29" s="1" t="s">
        <v>114</v>
      </c>
      <c r="T29" s="2">
        <v>1</v>
      </c>
      <c r="U29" s="2">
        <v>1</v>
      </c>
      <c r="V29" s="2">
        <v>1</v>
      </c>
      <c r="W29" s="1">
        <v>0</v>
      </c>
      <c r="X29" s="2">
        <f t="shared" si="3"/>
        <v>3</v>
      </c>
      <c r="Y29" s="2">
        <f t="shared" si="4"/>
        <v>75</v>
      </c>
      <c r="Z29" s="2" t="s">
        <v>116</v>
      </c>
      <c r="AA29" s="1">
        <v>1</v>
      </c>
      <c r="AB29" s="1">
        <v>0</v>
      </c>
      <c r="AC29" s="2">
        <v>1</v>
      </c>
      <c r="AD29" s="2">
        <v>0</v>
      </c>
      <c r="AE29" s="2">
        <f t="shared" si="5"/>
        <v>2</v>
      </c>
      <c r="AF29" s="2">
        <f t="shared" si="6"/>
        <v>50</v>
      </c>
      <c r="AG29" s="2" t="s">
        <v>115</v>
      </c>
      <c r="AH29" s="2">
        <v>1</v>
      </c>
      <c r="AI29" s="2">
        <v>1</v>
      </c>
      <c r="AJ29" s="2">
        <v>0</v>
      </c>
      <c r="AK29" s="2">
        <v>0</v>
      </c>
      <c r="AL29" s="2">
        <f t="shared" si="7"/>
        <v>2</v>
      </c>
      <c r="AM29" s="2">
        <f t="shared" si="8"/>
        <v>50</v>
      </c>
      <c r="AN29" s="2" t="s">
        <v>115</v>
      </c>
      <c r="AO29" s="1">
        <v>0</v>
      </c>
      <c r="AP29" s="1">
        <v>1</v>
      </c>
      <c r="AQ29" s="2">
        <v>0</v>
      </c>
      <c r="AR29" s="2">
        <v>0</v>
      </c>
      <c r="AS29" s="2">
        <f t="shared" si="9"/>
        <v>1</v>
      </c>
      <c r="AT29" s="2">
        <f t="shared" si="10"/>
        <v>25</v>
      </c>
      <c r="AU29" s="2" t="s">
        <v>114</v>
      </c>
      <c r="AV29" s="2">
        <f t="shared" si="13"/>
        <v>2.1666666666666665</v>
      </c>
      <c r="AW29" s="2">
        <f t="shared" si="11"/>
        <v>0.43333333333333329</v>
      </c>
      <c r="AX29" s="2">
        <f t="shared" si="12"/>
        <v>43.333333333333329</v>
      </c>
      <c r="AY29" s="2" t="s">
        <v>114</v>
      </c>
    </row>
    <row r="30" spans="1:51" x14ac:dyDescent="0.35">
      <c r="A30" s="6" t="s">
        <v>25</v>
      </c>
      <c r="B30" s="6">
        <v>45</v>
      </c>
      <c r="C30" s="6" t="s">
        <v>33</v>
      </c>
      <c r="D30" s="6" t="s">
        <v>38</v>
      </c>
      <c r="E30" s="6">
        <v>2</v>
      </c>
      <c r="F30" s="6">
        <v>30000</v>
      </c>
      <c r="G30" s="6">
        <v>18000</v>
      </c>
      <c r="H30" s="6">
        <v>38</v>
      </c>
      <c r="I30" s="4">
        <v>48000</v>
      </c>
      <c r="J30" s="4">
        <f t="shared" si="0"/>
        <v>19</v>
      </c>
      <c r="K30" s="2">
        <f>F30/G30</f>
        <v>1.6666666666666667</v>
      </c>
      <c r="L30" s="1">
        <v>0</v>
      </c>
      <c r="M30" s="2">
        <v>0</v>
      </c>
      <c r="N30" s="2">
        <v>0</v>
      </c>
      <c r="O30" s="2">
        <v>1</v>
      </c>
      <c r="P30" s="1">
        <v>1</v>
      </c>
      <c r="Q30" s="1">
        <f t="shared" si="1"/>
        <v>2</v>
      </c>
      <c r="R30" s="1">
        <f t="shared" si="2"/>
        <v>33.333333333333329</v>
      </c>
      <c r="S30" s="1" t="s">
        <v>114</v>
      </c>
      <c r="T30" s="2">
        <v>0</v>
      </c>
      <c r="U30" s="2">
        <v>0</v>
      </c>
      <c r="V30" s="2">
        <v>1</v>
      </c>
      <c r="W30" s="1">
        <v>1</v>
      </c>
      <c r="X30" s="2">
        <f t="shared" si="3"/>
        <v>2</v>
      </c>
      <c r="Y30" s="2">
        <f t="shared" si="4"/>
        <v>50</v>
      </c>
      <c r="Z30" s="2" t="s">
        <v>115</v>
      </c>
      <c r="AA30" s="1">
        <v>1</v>
      </c>
      <c r="AB30" s="1">
        <v>1</v>
      </c>
      <c r="AC30" s="2">
        <v>1</v>
      </c>
      <c r="AD30" s="2">
        <v>0</v>
      </c>
      <c r="AE30" s="2">
        <f t="shared" si="5"/>
        <v>3</v>
      </c>
      <c r="AF30" s="2">
        <f t="shared" si="6"/>
        <v>75</v>
      </c>
      <c r="AG30" s="2" t="s">
        <v>116</v>
      </c>
      <c r="AH30" s="2">
        <v>1</v>
      </c>
      <c r="AI30" s="2">
        <v>1</v>
      </c>
      <c r="AJ30" s="2">
        <v>1</v>
      </c>
      <c r="AK30" s="2">
        <v>0</v>
      </c>
      <c r="AL30" s="2">
        <f t="shared" si="7"/>
        <v>3</v>
      </c>
      <c r="AM30" s="2">
        <f t="shared" si="8"/>
        <v>75</v>
      </c>
      <c r="AN30" s="2" t="s">
        <v>116</v>
      </c>
      <c r="AO30" s="1">
        <v>0</v>
      </c>
      <c r="AP30" s="1">
        <v>0</v>
      </c>
      <c r="AQ30" s="2">
        <v>0</v>
      </c>
      <c r="AR30" s="2">
        <v>1</v>
      </c>
      <c r="AS30" s="2">
        <f t="shared" si="9"/>
        <v>1</v>
      </c>
      <c r="AT30" s="2">
        <f t="shared" si="10"/>
        <v>25</v>
      </c>
      <c r="AU30" s="2" t="s">
        <v>114</v>
      </c>
      <c r="AV30" s="2">
        <f t="shared" si="13"/>
        <v>2.583333333333333</v>
      </c>
      <c r="AW30" s="2">
        <f t="shared" si="11"/>
        <v>0.51666666666666661</v>
      </c>
      <c r="AX30" s="2">
        <f t="shared" si="12"/>
        <v>51.666666666666657</v>
      </c>
      <c r="AY30" s="2" t="s">
        <v>116</v>
      </c>
    </row>
    <row r="31" spans="1:51" x14ac:dyDescent="0.35">
      <c r="A31" s="6" t="s">
        <v>26</v>
      </c>
      <c r="B31" s="6">
        <v>42</v>
      </c>
      <c r="C31" s="6" t="s">
        <v>35</v>
      </c>
      <c r="D31" s="6" t="s">
        <v>37</v>
      </c>
      <c r="E31" s="6">
        <v>12</v>
      </c>
      <c r="F31" s="6">
        <v>100000</v>
      </c>
      <c r="G31" s="6">
        <v>41000</v>
      </c>
      <c r="H31" s="6">
        <v>13</v>
      </c>
      <c r="I31" s="4">
        <v>141000</v>
      </c>
      <c r="J31" s="4">
        <f t="shared" si="0"/>
        <v>1.0833333333333333</v>
      </c>
      <c r="K31" s="2">
        <f>F31/G31</f>
        <v>2.4390243902439024</v>
      </c>
      <c r="L31" s="1">
        <v>1</v>
      </c>
      <c r="M31" s="2">
        <v>1</v>
      </c>
      <c r="N31" s="2">
        <v>1</v>
      </c>
      <c r="O31" s="2">
        <v>0</v>
      </c>
      <c r="P31" s="1">
        <v>0</v>
      </c>
      <c r="Q31" s="1">
        <f t="shared" si="1"/>
        <v>3</v>
      </c>
      <c r="R31" s="1">
        <f t="shared" si="2"/>
        <v>50</v>
      </c>
      <c r="S31" s="1" t="s">
        <v>115</v>
      </c>
      <c r="T31" s="2">
        <v>0</v>
      </c>
      <c r="U31" s="2">
        <v>1</v>
      </c>
      <c r="V31" s="2">
        <v>1</v>
      </c>
      <c r="W31" s="1">
        <v>0</v>
      </c>
      <c r="X31" s="2">
        <f t="shared" si="3"/>
        <v>2</v>
      </c>
      <c r="Y31" s="2">
        <f t="shared" si="4"/>
        <v>50</v>
      </c>
      <c r="Z31" s="2" t="s">
        <v>115</v>
      </c>
      <c r="AA31" s="1">
        <v>1</v>
      </c>
      <c r="AB31" s="1">
        <v>0</v>
      </c>
      <c r="AC31" s="2">
        <v>1</v>
      </c>
      <c r="AD31" s="2">
        <v>0</v>
      </c>
      <c r="AE31" s="2">
        <f t="shared" si="5"/>
        <v>2</v>
      </c>
      <c r="AF31" s="2">
        <f t="shared" si="6"/>
        <v>50</v>
      </c>
      <c r="AG31" s="2" t="s">
        <v>115</v>
      </c>
      <c r="AH31" s="2">
        <v>1</v>
      </c>
      <c r="AI31" s="2">
        <v>1</v>
      </c>
      <c r="AJ31" s="2">
        <v>0</v>
      </c>
      <c r="AK31" s="2">
        <v>0</v>
      </c>
      <c r="AL31" s="2">
        <f t="shared" si="7"/>
        <v>2</v>
      </c>
      <c r="AM31" s="2">
        <f t="shared" si="8"/>
        <v>50</v>
      </c>
      <c r="AN31" s="2" t="s">
        <v>115</v>
      </c>
      <c r="AO31" s="1">
        <v>1</v>
      </c>
      <c r="AP31" s="1">
        <v>1</v>
      </c>
      <c r="AQ31" s="2">
        <v>1</v>
      </c>
      <c r="AR31" s="2">
        <v>0</v>
      </c>
      <c r="AS31" s="2">
        <f t="shared" si="9"/>
        <v>3</v>
      </c>
      <c r="AT31" s="2">
        <f t="shared" si="10"/>
        <v>75</v>
      </c>
      <c r="AU31" s="2" t="s">
        <v>116</v>
      </c>
      <c r="AV31" s="2">
        <f t="shared" si="13"/>
        <v>2.75</v>
      </c>
      <c r="AW31" s="2">
        <f t="shared" si="11"/>
        <v>0.55000000000000004</v>
      </c>
      <c r="AX31" s="2">
        <f t="shared" si="12"/>
        <v>55.000000000000007</v>
      </c>
      <c r="AY31" s="2" t="s">
        <v>116</v>
      </c>
    </row>
    <row r="32" spans="1:51" x14ac:dyDescent="0.35">
      <c r="A32" s="6" t="s">
        <v>27</v>
      </c>
      <c r="B32" s="6">
        <v>24</v>
      </c>
      <c r="C32" s="6" t="s">
        <v>33</v>
      </c>
      <c r="D32" s="6" t="s">
        <v>37</v>
      </c>
      <c r="E32" s="6">
        <v>2</v>
      </c>
      <c r="F32" s="6">
        <v>50000</v>
      </c>
      <c r="G32" s="6">
        <v>42000</v>
      </c>
      <c r="H32" s="6">
        <v>75</v>
      </c>
      <c r="I32" s="4">
        <v>92000</v>
      </c>
      <c r="J32" s="4">
        <f t="shared" si="0"/>
        <v>37.5</v>
      </c>
      <c r="K32" s="2">
        <f>F32/G32</f>
        <v>1.1904761904761905</v>
      </c>
      <c r="L32" s="1">
        <v>0</v>
      </c>
      <c r="M32" s="2">
        <v>0</v>
      </c>
      <c r="N32" s="2">
        <v>0</v>
      </c>
      <c r="O32" s="2">
        <v>1</v>
      </c>
      <c r="P32" s="1">
        <v>0</v>
      </c>
      <c r="Q32" s="1">
        <f t="shared" si="1"/>
        <v>1</v>
      </c>
      <c r="R32" s="1">
        <f t="shared" si="2"/>
        <v>16.666666666666664</v>
      </c>
      <c r="S32" s="1" t="s">
        <v>114</v>
      </c>
      <c r="T32" s="2">
        <v>1</v>
      </c>
      <c r="U32" s="2">
        <v>0</v>
      </c>
      <c r="V32" s="2">
        <v>0</v>
      </c>
      <c r="W32" s="1">
        <v>0</v>
      </c>
      <c r="X32" s="2">
        <f t="shared" si="3"/>
        <v>1</v>
      </c>
      <c r="Y32" s="2">
        <f t="shared" si="4"/>
        <v>25</v>
      </c>
      <c r="Z32" s="2" t="s">
        <v>114</v>
      </c>
      <c r="AA32" s="1">
        <v>1</v>
      </c>
      <c r="AB32" s="1">
        <v>1</v>
      </c>
      <c r="AC32" s="2">
        <v>0</v>
      </c>
      <c r="AD32" s="2">
        <v>0</v>
      </c>
      <c r="AE32" s="2">
        <f t="shared" si="5"/>
        <v>2</v>
      </c>
      <c r="AF32" s="2">
        <f t="shared" si="6"/>
        <v>50</v>
      </c>
      <c r="AG32" s="2" t="s">
        <v>115</v>
      </c>
      <c r="AH32" s="2">
        <v>0</v>
      </c>
      <c r="AI32" s="2">
        <v>0</v>
      </c>
      <c r="AJ32" s="2">
        <v>0</v>
      </c>
      <c r="AK32" s="2">
        <v>0</v>
      </c>
      <c r="AL32" s="2">
        <f t="shared" si="7"/>
        <v>0</v>
      </c>
      <c r="AM32" s="2">
        <f t="shared" si="8"/>
        <v>0</v>
      </c>
      <c r="AN32" s="2" t="s">
        <v>114</v>
      </c>
      <c r="AO32" s="1">
        <v>0</v>
      </c>
      <c r="AP32" s="1">
        <v>0</v>
      </c>
      <c r="AQ32" s="2">
        <v>0</v>
      </c>
      <c r="AR32" s="2">
        <v>0</v>
      </c>
      <c r="AS32" s="2">
        <f t="shared" si="9"/>
        <v>0</v>
      </c>
      <c r="AT32" s="2">
        <f t="shared" si="10"/>
        <v>0</v>
      </c>
      <c r="AU32" s="2" t="s">
        <v>114</v>
      </c>
      <c r="AV32" s="2">
        <f t="shared" si="13"/>
        <v>0.91666666666666663</v>
      </c>
      <c r="AW32" s="2">
        <f t="shared" si="11"/>
        <v>0.18333333333333332</v>
      </c>
      <c r="AX32" s="2">
        <f t="shared" si="12"/>
        <v>18.333333333333332</v>
      </c>
      <c r="AY32" s="2" t="s">
        <v>114</v>
      </c>
    </row>
    <row r="33" spans="1:51" x14ac:dyDescent="0.35">
      <c r="A33" s="6" t="s">
        <v>28</v>
      </c>
      <c r="B33" s="6">
        <v>49</v>
      </c>
      <c r="C33" s="6" t="s">
        <v>34</v>
      </c>
      <c r="D33" s="6" t="s">
        <v>37</v>
      </c>
      <c r="E33" s="6">
        <v>12</v>
      </c>
      <c r="F33" s="6">
        <v>100000</v>
      </c>
      <c r="G33" s="6">
        <v>100000</v>
      </c>
      <c r="H33" s="6">
        <v>170</v>
      </c>
      <c r="I33" s="4">
        <v>200000</v>
      </c>
      <c r="J33" s="4">
        <f t="shared" si="0"/>
        <v>14.166666666666666</v>
      </c>
      <c r="K33" s="2">
        <f>F33/G33</f>
        <v>1</v>
      </c>
      <c r="L33" s="1">
        <v>2</v>
      </c>
      <c r="M33" s="2">
        <v>1</v>
      </c>
      <c r="N33" s="2">
        <v>1</v>
      </c>
      <c r="O33" s="2">
        <v>0</v>
      </c>
      <c r="P33" s="1">
        <v>0</v>
      </c>
      <c r="Q33" s="1">
        <f t="shared" si="1"/>
        <v>4</v>
      </c>
      <c r="R33" s="1">
        <f t="shared" si="2"/>
        <v>66.666666666666657</v>
      </c>
      <c r="S33" s="1" t="s">
        <v>116</v>
      </c>
      <c r="T33" s="2">
        <v>1</v>
      </c>
      <c r="U33" s="2">
        <v>1</v>
      </c>
      <c r="V33" s="2">
        <v>1</v>
      </c>
      <c r="W33" s="1">
        <v>0</v>
      </c>
      <c r="X33" s="2">
        <f t="shared" si="3"/>
        <v>3</v>
      </c>
      <c r="Y33" s="2">
        <f t="shared" si="4"/>
        <v>75</v>
      </c>
      <c r="Z33" s="2" t="s">
        <v>116</v>
      </c>
      <c r="AA33" s="1">
        <v>1</v>
      </c>
      <c r="AB33" s="1">
        <v>1</v>
      </c>
      <c r="AC33" s="2">
        <v>1</v>
      </c>
      <c r="AD33" s="2">
        <v>0</v>
      </c>
      <c r="AE33" s="2">
        <f t="shared" si="5"/>
        <v>3</v>
      </c>
      <c r="AF33" s="2">
        <f t="shared" si="6"/>
        <v>75</v>
      </c>
      <c r="AG33" s="2" t="s">
        <v>116</v>
      </c>
      <c r="AH33" s="2">
        <v>1</v>
      </c>
      <c r="AI33" s="2">
        <v>1</v>
      </c>
      <c r="AJ33" s="2">
        <v>0</v>
      </c>
      <c r="AK33" s="2">
        <v>0</v>
      </c>
      <c r="AL33" s="2">
        <f t="shared" si="7"/>
        <v>2</v>
      </c>
      <c r="AM33" s="2">
        <f t="shared" si="8"/>
        <v>50</v>
      </c>
      <c r="AN33" s="2" t="s">
        <v>115</v>
      </c>
      <c r="AO33" s="1">
        <v>0</v>
      </c>
      <c r="AP33" s="1">
        <v>1</v>
      </c>
      <c r="AQ33" s="2">
        <v>0</v>
      </c>
      <c r="AR33" s="2">
        <v>0</v>
      </c>
      <c r="AS33" s="2">
        <f t="shared" si="9"/>
        <v>1</v>
      </c>
      <c r="AT33" s="2">
        <f t="shared" si="10"/>
        <v>25</v>
      </c>
      <c r="AU33" s="2" t="s">
        <v>114</v>
      </c>
      <c r="AV33" s="2">
        <f t="shared" si="13"/>
        <v>2.9166666666666665</v>
      </c>
      <c r="AW33" s="2">
        <f t="shared" si="11"/>
        <v>0.58333333333333326</v>
      </c>
      <c r="AX33" s="2">
        <f t="shared" si="12"/>
        <v>58.333333333333329</v>
      </c>
      <c r="AY33" s="2" t="s">
        <v>116</v>
      </c>
    </row>
    <row r="34" spans="1:51" x14ac:dyDescent="0.35">
      <c r="A34" s="6" t="s">
        <v>29</v>
      </c>
      <c r="B34" s="6">
        <v>49</v>
      </c>
      <c r="C34" s="6" t="s">
        <v>36</v>
      </c>
      <c r="D34" s="6" t="s">
        <v>40</v>
      </c>
      <c r="E34" s="6">
        <v>3</v>
      </c>
      <c r="F34" s="6">
        <v>50000</v>
      </c>
      <c r="G34" s="6">
        <v>37000</v>
      </c>
      <c r="H34" s="6">
        <v>70</v>
      </c>
      <c r="I34" s="4">
        <v>87000</v>
      </c>
      <c r="J34" s="4">
        <f t="shared" si="0"/>
        <v>23.333333333333332</v>
      </c>
      <c r="K34" s="2">
        <f>F34/G34</f>
        <v>1.3513513513513513</v>
      </c>
      <c r="L34" s="1">
        <v>1</v>
      </c>
      <c r="M34" s="2">
        <v>1</v>
      </c>
      <c r="N34" s="2">
        <v>1</v>
      </c>
      <c r="O34" s="2">
        <v>1</v>
      </c>
      <c r="P34" s="1">
        <v>0</v>
      </c>
      <c r="Q34" s="1">
        <f t="shared" si="1"/>
        <v>4</v>
      </c>
      <c r="R34" s="1">
        <f t="shared" si="2"/>
        <v>66.666666666666657</v>
      </c>
      <c r="S34" s="1" t="s">
        <v>116</v>
      </c>
      <c r="T34" s="2">
        <v>0</v>
      </c>
      <c r="U34" s="2">
        <v>0</v>
      </c>
      <c r="V34" s="2">
        <v>1</v>
      </c>
      <c r="W34" s="1">
        <v>0</v>
      </c>
      <c r="X34" s="2">
        <f t="shared" si="3"/>
        <v>1</v>
      </c>
      <c r="Y34" s="2">
        <f t="shared" si="4"/>
        <v>25</v>
      </c>
      <c r="Z34" s="2" t="s">
        <v>114</v>
      </c>
      <c r="AA34" s="1">
        <v>1</v>
      </c>
      <c r="AB34" s="1">
        <v>1</v>
      </c>
      <c r="AC34" s="2">
        <v>1</v>
      </c>
      <c r="AD34" s="2">
        <v>0</v>
      </c>
      <c r="AE34" s="2">
        <f t="shared" si="5"/>
        <v>3</v>
      </c>
      <c r="AF34" s="2">
        <f t="shared" si="6"/>
        <v>75</v>
      </c>
      <c r="AG34" s="2" t="s">
        <v>116</v>
      </c>
      <c r="AH34" s="2">
        <v>0</v>
      </c>
      <c r="AI34" s="2">
        <v>1</v>
      </c>
      <c r="AJ34" s="2">
        <v>0</v>
      </c>
      <c r="AK34" s="2">
        <v>1</v>
      </c>
      <c r="AL34" s="2">
        <f t="shared" si="7"/>
        <v>2</v>
      </c>
      <c r="AM34" s="2">
        <f t="shared" si="8"/>
        <v>50</v>
      </c>
      <c r="AN34" s="2" t="s">
        <v>115</v>
      </c>
      <c r="AO34" s="1">
        <v>0</v>
      </c>
      <c r="AP34" s="1">
        <v>1</v>
      </c>
      <c r="AQ34" s="2">
        <v>0</v>
      </c>
      <c r="AR34" s="2">
        <v>0</v>
      </c>
      <c r="AS34" s="2">
        <f t="shared" si="9"/>
        <v>1</v>
      </c>
      <c r="AT34" s="2">
        <f t="shared" si="10"/>
        <v>25</v>
      </c>
      <c r="AU34" s="2" t="s">
        <v>114</v>
      </c>
      <c r="AV34" s="2">
        <f t="shared" si="13"/>
        <v>2.4166666666666665</v>
      </c>
      <c r="AW34" s="2">
        <f t="shared" si="11"/>
        <v>0.48333333333333328</v>
      </c>
      <c r="AX34" s="2">
        <f t="shared" si="12"/>
        <v>48.333333333333329</v>
      </c>
      <c r="AY34" s="2" t="s">
        <v>116</v>
      </c>
    </row>
    <row r="40" spans="1:51" x14ac:dyDescent="0.35">
      <c r="A40" s="3" t="s">
        <v>46</v>
      </c>
      <c r="B40" s="4" t="s">
        <v>30</v>
      </c>
      <c r="C40" s="4" t="s">
        <v>31</v>
      </c>
      <c r="D40" s="4" t="s">
        <v>32</v>
      </c>
      <c r="E40" s="4" t="s">
        <v>45</v>
      </c>
      <c r="F40" s="4" t="s">
        <v>43</v>
      </c>
      <c r="G40" s="4" t="s">
        <v>42</v>
      </c>
      <c r="H40" s="4" t="s">
        <v>41</v>
      </c>
      <c r="I40" s="4" t="s">
        <v>44</v>
      </c>
      <c r="J40" s="5" t="s">
        <v>48</v>
      </c>
      <c r="K40" s="2" t="s">
        <v>47</v>
      </c>
      <c r="L40" s="2" t="s">
        <v>75</v>
      </c>
      <c r="M40" s="2" t="s">
        <v>76</v>
      </c>
      <c r="N40" s="2" t="s">
        <v>77</v>
      </c>
      <c r="O40" s="2" t="s">
        <v>78</v>
      </c>
      <c r="P40" s="2" t="s">
        <v>79</v>
      </c>
      <c r="Q40" s="2" t="s">
        <v>85</v>
      </c>
      <c r="R40" s="2" t="s">
        <v>86</v>
      </c>
      <c r="S40" s="2" t="s">
        <v>87</v>
      </c>
      <c r="T40" s="2" t="s">
        <v>88</v>
      </c>
      <c r="U40" s="2" t="s">
        <v>118</v>
      </c>
      <c r="V40" s="2" t="s">
        <v>119</v>
      </c>
      <c r="W40" s="2" t="s">
        <v>117</v>
      </c>
      <c r="X40" s="2" t="s">
        <v>89</v>
      </c>
      <c r="Y40" s="2" t="s">
        <v>90</v>
      </c>
      <c r="Z40" s="2" t="s">
        <v>87</v>
      </c>
      <c r="AA40" s="2" t="s">
        <v>91</v>
      </c>
      <c r="AB40" s="2" t="s">
        <v>92</v>
      </c>
      <c r="AC40" s="2" t="s">
        <v>93</v>
      </c>
      <c r="AD40" s="2" t="s">
        <v>94</v>
      </c>
      <c r="AE40" s="2" t="s">
        <v>95</v>
      </c>
      <c r="AF40" s="2" t="s">
        <v>96</v>
      </c>
      <c r="AG40" s="2" t="s">
        <v>87</v>
      </c>
      <c r="AH40" s="2" t="s">
        <v>101</v>
      </c>
      <c r="AI40" s="2" t="s">
        <v>102</v>
      </c>
      <c r="AJ40" s="2" t="s">
        <v>103</v>
      </c>
      <c r="AK40" s="2" t="s">
        <v>104</v>
      </c>
      <c r="AL40" s="2" t="s">
        <v>105</v>
      </c>
      <c r="AM40" s="2" t="s">
        <v>106</v>
      </c>
      <c r="AN40" s="2" t="s">
        <v>107</v>
      </c>
      <c r="AO40" s="2" t="s">
        <v>110</v>
      </c>
      <c r="AP40" s="2" t="s">
        <v>111</v>
      </c>
      <c r="AQ40" s="2" t="s">
        <v>112</v>
      </c>
      <c r="AR40" s="2" t="s">
        <v>113</v>
      </c>
      <c r="AS40" s="2" t="s">
        <v>109</v>
      </c>
      <c r="AT40" s="2" t="s">
        <v>108</v>
      </c>
      <c r="AU40" s="2" t="s">
        <v>107</v>
      </c>
      <c r="AV40" s="2"/>
      <c r="AW40" s="2"/>
      <c r="AX40" s="2"/>
      <c r="AY40" s="2"/>
    </row>
    <row r="41" spans="1:51" x14ac:dyDescent="0.35">
      <c r="A41" s="12" t="s">
        <v>123</v>
      </c>
      <c r="B41">
        <f>AVERAGE(B5:B34)</f>
        <v>46.833333333333336</v>
      </c>
      <c r="C41" t="s">
        <v>122</v>
      </c>
      <c r="D41" t="s">
        <v>122</v>
      </c>
      <c r="E41">
        <f t="shared" ref="E41:R41" si="14">AVERAGE(E5:E34)</f>
        <v>6.4833333333333334</v>
      </c>
      <c r="F41">
        <f t="shared" si="14"/>
        <v>100766.66666666667</v>
      </c>
      <c r="G41">
        <f t="shared" si="14"/>
        <v>74075</v>
      </c>
      <c r="H41">
        <f t="shared" si="14"/>
        <v>136.26666666666668</v>
      </c>
      <c r="I41">
        <f t="shared" si="14"/>
        <v>174841.66666666666</v>
      </c>
      <c r="J41">
        <f t="shared" si="14"/>
        <v>24.106950456950457</v>
      </c>
      <c r="K41">
        <f t="shared" si="14"/>
        <v>1.3476924090398927</v>
      </c>
      <c r="L41">
        <f t="shared" si="14"/>
        <v>0.5</v>
      </c>
      <c r="M41">
        <f t="shared" si="14"/>
        <v>0.66666666666666663</v>
      </c>
      <c r="N41">
        <f t="shared" si="14"/>
        <v>0.23333333333333334</v>
      </c>
      <c r="O41">
        <f t="shared" si="14"/>
        <v>0.43333333333333335</v>
      </c>
      <c r="P41">
        <f t="shared" si="14"/>
        <v>0.33333333333333331</v>
      </c>
      <c r="Q41">
        <f t="shared" si="14"/>
        <v>2.1666666666666665</v>
      </c>
      <c r="R41">
        <f t="shared" si="14"/>
        <v>36.111111111111107</v>
      </c>
      <c r="S41" t="s">
        <v>122</v>
      </c>
      <c r="T41">
        <f t="shared" ref="T41:Y41" si="15">AVERAGE(T5:T34)</f>
        <v>0.46666666666666667</v>
      </c>
      <c r="U41">
        <f t="shared" si="15"/>
        <v>0.53333333333333333</v>
      </c>
      <c r="V41">
        <f t="shared" si="15"/>
        <v>0.8</v>
      </c>
      <c r="W41">
        <f t="shared" si="15"/>
        <v>0.33333333333333331</v>
      </c>
      <c r="X41">
        <f t="shared" si="15"/>
        <v>2.1333333333333333</v>
      </c>
      <c r="Y41">
        <f t="shared" si="15"/>
        <v>53.333333333333336</v>
      </c>
      <c r="Z41" t="s">
        <v>122</v>
      </c>
      <c r="AA41">
        <f t="shared" ref="AA41:AF41" si="16">AVERAGE(AA5:AA34)</f>
        <v>0.76666666666666672</v>
      </c>
      <c r="AB41">
        <f t="shared" si="16"/>
        <v>0.8666666666666667</v>
      </c>
      <c r="AC41">
        <f t="shared" si="16"/>
        <v>0.73333333333333328</v>
      </c>
      <c r="AD41">
        <f t="shared" si="16"/>
        <v>0.13333333333333333</v>
      </c>
      <c r="AE41">
        <f t="shared" si="16"/>
        <v>2.5</v>
      </c>
      <c r="AF41">
        <f t="shared" si="16"/>
        <v>62.5</v>
      </c>
      <c r="AG41" t="s">
        <v>122</v>
      </c>
      <c r="AH41">
        <f t="shared" ref="AH41:AM41" si="17">AVERAGE(AH5:AH34)</f>
        <v>0.8666666666666667</v>
      </c>
      <c r="AI41">
        <f t="shared" si="17"/>
        <v>0.8</v>
      </c>
      <c r="AJ41">
        <f t="shared" si="17"/>
        <v>0.2</v>
      </c>
      <c r="AK41">
        <f t="shared" si="17"/>
        <v>0.16666666666666666</v>
      </c>
      <c r="AL41">
        <f t="shared" si="17"/>
        <v>2.0333333333333332</v>
      </c>
      <c r="AM41">
        <f t="shared" si="17"/>
        <v>50.833333333333336</v>
      </c>
      <c r="AN41" t="s">
        <v>122</v>
      </c>
      <c r="AO41">
        <f t="shared" ref="AO41:AT41" si="18">AVERAGE(AO5:AO34)</f>
        <v>0.13333333333333333</v>
      </c>
      <c r="AP41">
        <f t="shared" si="18"/>
        <v>0.73333333333333328</v>
      </c>
      <c r="AQ41">
        <f t="shared" si="18"/>
        <v>0.1</v>
      </c>
      <c r="AR41">
        <f t="shared" si="18"/>
        <v>0.23333333333333334</v>
      </c>
      <c r="AS41">
        <f t="shared" si="18"/>
        <v>1.2</v>
      </c>
      <c r="AT41">
        <f t="shared" si="18"/>
        <v>30</v>
      </c>
      <c r="AU41" t="s">
        <v>122</v>
      </c>
      <c r="AV41">
        <f>AVERAGE(AV5:AV34)</f>
        <v>2.3277777777777779</v>
      </c>
      <c r="AW41">
        <f>AVERAGE(AW5:AW34)</f>
        <v>0.46555555555555561</v>
      </c>
      <c r="AX41">
        <f>AVERAGE(AX5:AX34)</f>
        <v>46.55555555555555</v>
      </c>
    </row>
    <row r="45" spans="1:51" x14ac:dyDescent="0.35">
      <c r="B45" t="s">
        <v>30</v>
      </c>
    </row>
  </sheetData>
  <mergeCells count="9">
    <mergeCell ref="A1:D3"/>
    <mergeCell ref="E1:K3"/>
    <mergeCell ref="L1:AU2"/>
    <mergeCell ref="AV1:AY2"/>
    <mergeCell ref="L3:S3"/>
    <mergeCell ref="T3:Z3"/>
    <mergeCell ref="AA3:AG3"/>
    <mergeCell ref="AH3:AN3"/>
    <mergeCell ref="AO3:AU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4.5" x14ac:dyDescent="0.35"/>
  <cols>
    <col min="1" max="1" width="28.6328125" customWidth="1"/>
    <col min="3" max="3" width="17.08984375" customWidth="1"/>
    <col min="5" max="5" width="15.7265625" customWidth="1"/>
    <col min="7" max="7" width="17.36328125" customWidth="1"/>
    <col min="9" max="9" width="14.08984375" customWidth="1"/>
  </cols>
  <sheetData>
    <row r="1" spans="1:16" x14ac:dyDescent="0.35">
      <c r="A1" s="9" t="s">
        <v>43</v>
      </c>
      <c r="B1" s="9"/>
      <c r="C1" s="9" t="s">
        <v>42</v>
      </c>
      <c r="D1" s="9"/>
      <c r="E1" s="9" t="s">
        <v>41</v>
      </c>
      <c r="F1" s="9"/>
      <c r="G1" s="9" t="s">
        <v>44</v>
      </c>
      <c r="H1" s="9"/>
      <c r="I1" s="9" t="s">
        <v>48</v>
      </c>
      <c r="J1" s="9"/>
      <c r="K1" s="9" t="s">
        <v>49</v>
      </c>
      <c r="L1" s="9"/>
      <c r="M1" s="9" t="s">
        <v>47</v>
      </c>
      <c r="N1" s="9"/>
      <c r="O1" s="10" t="s">
        <v>45</v>
      </c>
      <c r="P1" s="10"/>
    </row>
    <row r="2" spans="1:16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5">
      <c r="A3" s="7" t="s">
        <v>51</v>
      </c>
      <c r="B3" s="7">
        <v>100766.66666666667</v>
      </c>
      <c r="C3" s="7" t="s">
        <v>51</v>
      </c>
      <c r="D3" s="7">
        <v>74075</v>
      </c>
      <c r="E3" s="7" t="s">
        <v>51</v>
      </c>
      <c r="F3" s="7">
        <v>136.26666666666668</v>
      </c>
      <c r="G3" s="7" t="s">
        <v>51</v>
      </c>
      <c r="H3" s="7">
        <v>174841.66666666666</v>
      </c>
      <c r="I3" s="7" t="s">
        <v>51</v>
      </c>
      <c r="J3" s="7">
        <v>23.399879749879748</v>
      </c>
      <c r="K3" s="7" t="s">
        <v>51</v>
      </c>
      <c r="L3" s="7">
        <v>459.80763708513706</v>
      </c>
      <c r="M3" s="7" t="s">
        <v>51</v>
      </c>
      <c r="N3" s="7">
        <v>1.3476924090398927</v>
      </c>
      <c r="O3" s="7" t="s">
        <v>51</v>
      </c>
      <c r="P3" s="7">
        <v>7.4833333333333334</v>
      </c>
    </row>
    <row r="4" spans="1:16" x14ac:dyDescent="0.35">
      <c r="A4" s="7" t="s">
        <v>52</v>
      </c>
      <c r="B4" s="7">
        <v>17857.252194520224</v>
      </c>
      <c r="C4" s="7" t="s">
        <v>52</v>
      </c>
      <c r="D4" s="7">
        <v>7524.9885439252921</v>
      </c>
      <c r="E4" s="7" t="s">
        <v>52</v>
      </c>
      <c r="F4" s="7">
        <v>18.491310996667572</v>
      </c>
      <c r="G4" s="7" t="s">
        <v>52</v>
      </c>
      <c r="H4" s="7">
        <v>23383.842550636327</v>
      </c>
      <c r="I4" s="7" t="s">
        <v>52</v>
      </c>
      <c r="J4" s="7">
        <v>2.7134579186671282</v>
      </c>
      <c r="K4" s="7" t="s">
        <v>52</v>
      </c>
      <c r="L4" s="7">
        <v>53.31944810180903</v>
      </c>
      <c r="M4" s="7" t="s">
        <v>52</v>
      </c>
      <c r="N4" s="7">
        <v>0.12452547099910147</v>
      </c>
      <c r="O4" s="7" t="s">
        <v>52</v>
      </c>
      <c r="P4" s="7">
        <v>1.067945533646379</v>
      </c>
    </row>
    <row r="5" spans="1:16" x14ac:dyDescent="0.35">
      <c r="A5" s="7" t="s">
        <v>53</v>
      </c>
      <c r="B5" s="7">
        <v>64500</v>
      </c>
      <c r="C5" s="7" t="s">
        <v>53</v>
      </c>
      <c r="D5" s="7">
        <v>72000</v>
      </c>
      <c r="E5" s="7" t="s">
        <v>53</v>
      </c>
      <c r="F5" s="7">
        <v>108</v>
      </c>
      <c r="G5" s="7" t="s">
        <v>53</v>
      </c>
      <c r="H5" s="7">
        <v>145500</v>
      </c>
      <c r="I5" s="7" t="s">
        <v>53</v>
      </c>
      <c r="J5" s="7">
        <v>20.25</v>
      </c>
      <c r="K5" s="7" t="s">
        <v>53</v>
      </c>
      <c r="L5" s="7">
        <v>397.91250000000002</v>
      </c>
      <c r="M5" s="7" t="s">
        <v>53</v>
      </c>
      <c r="N5" s="7">
        <v>1.2004014720642355</v>
      </c>
      <c r="O5" s="7" t="s">
        <v>53</v>
      </c>
      <c r="P5" s="7">
        <v>7.5</v>
      </c>
    </row>
    <row r="6" spans="1:16" x14ac:dyDescent="0.35">
      <c r="A6" s="7" t="s">
        <v>54</v>
      </c>
      <c r="B6" s="7">
        <v>50000</v>
      </c>
      <c r="C6" s="7" t="s">
        <v>54</v>
      </c>
      <c r="D6" s="7">
        <v>100000</v>
      </c>
      <c r="E6" s="7" t="s">
        <v>54</v>
      </c>
      <c r="F6" s="7">
        <v>50</v>
      </c>
      <c r="G6" s="7" t="s">
        <v>54</v>
      </c>
      <c r="H6" s="7">
        <v>200000</v>
      </c>
      <c r="I6" s="7" t="s">
        <v>54</v>
      </c>
      <c r="J6" s="7">
        <v>30</v>
      </c>
      <c r="K6" s="7" t="s">
        <v>54</v>
      </c>
      <c r="L6" s="7">
        <v>589.5</v>
      </c>
      <c r="M6" s="7" t="s">
        <v>54</v>
      </c>
      <c r="N6" s="7">
        <v>1.6666666666666667</v>
      </c>
      <c r="O6" s="7" t="s">
        <v>54</v>
      </c>
      <c r="P6" s="7">
        <v>2</v>
      </c>
    </row>
    <row r="7" spans="1:16" x14ac:dyDescent="0.35">
      <c r="A7" s="7" t="s">
        <v>55</v>
      </c>
      <c r="B7" s="7">
        <v>97808.198419973574</v>
      </c>
      <c r="C7" s="7" t="s">
        <v>55</v>
      </c>
      <c r="D7" s="7">
        <v>41216.059704758372</v>
      </c>
      <c r="E7" s="7" t="s">
        <v>55</v>
      </c>
      <c r="F7" s="7">
        <v>101.28108150718164</v>
      </c>
      <c r="G7" s="7" t="s">
        <v>55</v>
      </c>
      <c r="H7" s="7">
        <v>128078.58046132656</v>
      </c>
      <c r="I7" s="7" t="s">
        <v>55</v>
      </c>
      <c r="J7" s="7">
        <v>14.862221108950044</v>
      </c>
      <c r="K7" s="7" t="s">
        <v>55</v>
      </c>
      <c r="L7" s="7">
        <v>292.04264479086817</v>
      </c>
      <c r="M7" s="7" t="s">
        <v>55</v>
      </c>
      <c r="N7" s="7">
        <v>0.68205409450163246</v>
      </c>
      <c r="O7" s="7" t="s">
        <v>55</v>
      </c>
      <c r="P7" s="7">
        <v>5.8493785896501409</v>
      </c>
    </row>
    <row r="8" spans="1:16" x14ac:dyDescent="0.35">
      <c r="A8" s="7" t="s">
        <v>56</v>
      </c>
      <c r="B8" s="7">
        <v>9566443678.1609211</v>
      </c>
      <c r="C8" s="7" t="s">
        <v>56</v>
      </c>
      <c r="D8" s="7">
        <v>1698763577.5862069</v>
      </c>
      <c r="E8" s="7" t="s">
        <v>56</v>
      </c>
      <c r="F8" s="7">
        <v>10257.857471264369</v>
      </c>
      <c r="G8" s="7" t="s">
        <v>56</v>
      </c>
      <c r="H8" s="7">
        <v>16404122772.988504</v>
      </c>
      <c r="I8" s="7" t="s">
        <v>56</v>
      </c>
      <c r="J8" s="7">
        <v>220.88561629132025</v>
      </c>
      <c r="K8" s="7" t="s">
        <v>56</v>
      </c>
      <c r="L8" s="7">
        <v>85288.906376445186</v>
      </c>
      <c r="M8" s="7" t="s">
        <v>56</v>
      </c>
      <c r="N8" s="7">
        <v>0.46519778782644183</v>
      </c>
      <c r="O8" s="7" t="s">
        <v>56</v>
      </c>
      <c r="P8" s="7">
        <v>34.215229885057468</v>
      </c>
    </row>
    <row r="9" spans="1:16" x14ac:dyDescent="0.35">
      <c r="A9" s="7" t="s">
        <v>57</v>
      </c>
      <c r="B9" s="7">
        <v>9.117072197754851</v>
      </c>
      <c r="C9" s="7" t="s">
        <v>57</v>
      </c>
      <c r="D9" s="7">
        <v>-1.1623476308986365</v>
      </c>
      <c r="E9" s="7" t="s">
        <v>57</v>
      </c>
      <c r="F9" s="7">
        <v>0.700270113002325</v>
      </c>
      <c r="G9" s="7" t="s">
        <v>57</v>
      </c>
      <c r="H9" s="7">
        <v>4.9267761227294926</v>
      </c>
      <c r="I9" s="7" t="s">
        <v>57</v>
      </c>
      <c r="J9" s="7">
        <v>0.12990055624121322</v>
      </c>
      <c r="K9" s="7" t="s">
        <v>57</v>
      </c>
      <c r="L9" s="7">
        <v>0.12990055624121188</v>
      </c>
      <c r="M9" s="7" t="s">
        <v>57</v>
      </c>
      <c r="N9" s="7">
        <v>2.4353479795381454</v>
      </c>
      <c r="O9" s="7" t="s">
        <v>57</v>
      </c>
      <c r="P9" s="7">
        <v>12.3130078097252</v>
      </c>
    </row>
    <row r="10" spans="1:16" x14ac:dyDescent="0.35">
      <c r="A10" s="7" t="s">
        <v>58</v>
      </c>
      <c r="B10" s="7">
        <v>2.7356413968246236</v>
      </c>
      <c r="C10" s="7" t="s">
        <v>58</v>
      </c>
      <c r="D10" s="7">
        <v>0.36712112736301433</v>
      </c>
      <c r="E10" s="7" t="s">
        <v>58</v>
      </c>
      <c r="F10" s="7">
        <v>1.1784706142159482</v>
      </c>
      <c r="G10" s="7" t="s">
        <v>58</v>
      </c>
      <c r="H10" s="7">
        <v>1.9119470473602631</v>
      </c>
      <c r="I10" s="7" t="s">
        <v>58</v>
      </c>
      <c r="J10" s="7">
        <v>0.63746440114785341</v>
      </c>
      <c r="K10" s="7" t="s">
        <v>58</v>
      </c>
      <c r="L10" s="7">
        <v>0.6374644011478533</v>
      </c>
      <c r="M10" s="7" t="s">
        <v>58</v>
      </c>
      <c r="N10" s="7">
        <v>1.4815228454849512</v>
      </c>
      <c r="O10" s="7" t="s">
        <v>58</v>
      </c>
      <c r="P10" s="7">
        <v>2.8860167009291597</v>
      </c>
    </row>
    <row r="11" spans="1:16" x14ac:dyDescent="0.35">
      <c r="A11" s="7" t="s">
        <v>59</v>
      </c>
      <c r="B11" s="7">
        <v>475000</v>
      </c>
      <c r="C11" s="7" t="s">
        <v>59</v>
      </c>
      <c r="D11" s="7">
        <v>135000</v>
      </c>
      <c r="E11" s="7" t="s">
        <v>59</v>
      </c>
      <c r="F11" s="7">
        <v>387</v>
      </c>
      <c r="G11" s="7" t="s">
        <v>59</v>
      </c>
      <c r="H11" s="7">
        <v>602500</v>
      </c>
      <c r="I11" s="7" t="s">
        <v>59</v>
      </c>
      <c r="J11" s="7">
        <v>57.916666666666664</v>
      </c>
      <c r="K11" s="7" t="s">
        <v>59</v>
      </c>
      <c r="L11" s="7">
        <v>1138.0625</v>
      </c>
      <c r="M11" s="7" t="s">
        <v>59</v>
      </c>
      <c r="N11" s="7">
        <v>3.0311599895260537</v>
      </c>
      <c r="O11" s="7" t="s">
        <v>59</v>
      </c>
      <c r="P11" s="7">
        <v>31</v>
      </c>
    </row>
    <row r="12" spans="1:16" x14ac:dyDescent="0.35">
      <c r="A12" s="7" t="s">
        <v>60</v>
      </c>
      <c r="B12" s="7">
        <v>25000</v>
      </c>
      <c r="C12" s="7" t="s">
        <v>60</v>
      </c>
      <c r="D12" s="7">
        <v>15000</v>
      </c>
      <c r="E12" s="7" t="s">
        <v>60</v>
      </c>
      <c r="F12" s="7">
        <v>13</v>
      </c>
      <c r="G12" s="7" t="s">
        <v>60</v>
      </c>
      <c r="H12" s="7">
        <v>40000</v>
      </c>
      <c r="I12" s="7" t="s">
        <v>60</v>
      </c>
      <c r="J12" s="7">
        <v>1.0833333333333333</v>
      </c>
      <c r="K12" s="7" t="s">
        <v>60</v>
      </c>
      <c r="L12" s="7">
        <v>21.287499999999998</v>
      </c>
      <c r="M12" s="7" t="s">
        <v>60</v>
      </c>
      <c r="N12" s="7">
        <v>0.47761194029850745</v>
      </c>
      <c r="O12" s="7" t="s">
        <v>60</v>
      </c>
      <c r="P12" s="7">
        <v>2</v>
      </c>
    </row>
    <row r="13" spans="1:16" x14ac:dyDescent="0.35">
      <c r="A13" s="7" t="s">
        <v>61</v>
      </c>
      <c r="B13" s="7">
        <v>500000</v>
      </c>
      <c r="C13" s="7" t="s">
        <v>61</v>
      </c>
      <c r="D13" s="7">
        <v>150000</v>
      </c>
      <c r="E13" s="7" t="s">
        <v>61</v>
      </c>
      <c r="F13" s="7">
        <v>400</v>
      </c>
      <c r="G13" s="7" t="s">
        <v>61</v>
      </c>
      <c r="H13" s="7">
        <v>642500</v>
      </c>
      <c r="I13" s="7" t="s">
        <v>61</v>
      </c>
      <c r="J13" s="7">
        <v>59</v>
      </c>
      <c r="K13" s="7" t="s">
        <v>61</v>
      </c>
      <c r="L13" s="7">
        <v>1159.3499999999999</v>
      </c>
      <c r="M13" s="7" t="s">
        <v>61</v>
      </c>
      <c r="N13" s="7">
        <v>3.5087719298245612</v>
      </c>
      <c r="O13" s="7" t="s">
        <v>61</v>
      </c>
      <c r="P13" s="7">
        <v>33</v>
      </c>
    </row>
    <row r="14" spans="1:16" x14ac:dyDescent="0.35">
      <c r="A14" s="7" t="s">
        <v>62</v>
      </c>
      <c r="B14" s="7">
        <v>3023000</v>
      </c>
      <c r="C14" s="7" t="s">
        <v>62</v>
      </c>
      <c r="D14" s="7">
        <v>2222250</v>
      </c>
      <c r="E14" s="7" t="s">
        <v>62</v>
      </c>
      <c r="F14" s="7">
        <v>4088</v>
      </c>
      <c r="G14" s="7" t="s">
        <v>62</v>
      </c>
      <c r="H14" s="7">
        <v>5245250</v>
      </c>
      <c r="I14" s="7" t="s">
        <v>62</v>
      </c>
      <c r="J14" s="7">
        <v>701.99639249639245</v>
      </c>
      <c r="K14" s="7" t="s">
        <v>62</v>
      </c>
      <c r="L14" s="7">
        <v>13794.229112554112</v>
      </c>
      <c r="M14" s="7" t="s">
        <v>62</v>
      </c>
      <c r="N14" s="7">
        <v>40.43077227119678</v>
      </c>
      <c r="O14" s="7" t="s">
        <v>62</v>
      </c>
      <c r="P14" s="7">
        <v>224.5</v>
      </c>
    </row>
    <row r="15" spans="1:16" ht="15" thickBot="1" x14ac:dyDescent="0.4">
      <c r="A15" s="7" t="s">
        <v>63</v>
      </c>
      <c r="B15" s="7">
        <v>30</v>
      </c>
      <c r="C15" s="7" t="s">
        <v>63</v>
      </c>
      <c r="D15" s="7">
        <v>30</v>
      </c>
      <c r="E15" s="7" t="s">
        <v>63</v>
      </c>
      <c r="F15" s="7">
        <v>30</v>
      </c>
      <c r="G15" s="7" t="s">
        <v>63</v>
      </c>
      <c r="H15" s="7">
        <v>30</v>
      </c>
      <c r="I15" s="7" t="s">
        <v>63</v>
      </c>
      <c r="J15" s="7">
        <v>30</v>
      </c>
      <c r="K15" s="7" t="s">
        <v>63</v>
      </c>
      <c r="L15" s="7">
        <v>30</v>
      </c>
      <c r="M15" s="7" t="s">
        <v>63</v>
      </c>
      <c r="N15" s="7">
        <v>30</v>
      </c>
      <c r="O15" s="8" t="s">
        <v>63</v>
      </c>
      <c r="P15" s="8">
        <v>30</v>
      </c>
    </row>
    <row r="16" spans="1:16" ht="15" thickBot="1" x14ac:dyDescent="0.4">
      <c r="A16" s="8" t="s">
        <v>50</v>
      </c>
      <c r="B16" s="8">
        <v>36522.18151527203</v>
      </c>
      <c r="C16" s="8" t="s">
        <v>50</v>
      </c>
      <c r="D16" s="8">
        <v>15390.329626745019</v>
      </c>
      <c r="E16" s="8" t="s">
        <v>50</v>
      </c>
      <c r="F16" s="8">
        <v>37.818977372278944</v>
      </c>
      <c r="G16" s="8" t="s">
        <v>50</v>
      </c>
      <c r="H16" s="8">
        <v>47825.327931525419</v>
      </c>
      <c r="I16" s="8" t="s">
        <v>50</v>
      </c>
      <c r="J16" s="8">
        <v>5.5496445679377207</v>
      </c>
      <c r="K16" s="8" t="s">
        <v>50</v>
      </c>
      <c r="L16" s="8">
        <v>109.05051575997614</v>
      </c>
      <c r="M16" s="8" t="s">
        <v>50</v>
      </c>
      <c r="N16" s="8">
        <v>0.25468318448789862</v>
      </c>
    </row>
    <row r="18" spans="1:4" x14ac:dyDescent="0.35">
      <c r="B18" t="s">
        <v>70</v>
      </c>
      <c r="C18" t="s">
        <v>71</v>
      </c>
      <c r="D18" t="s">
        <v>72</v>
      </c>
    </row>
    <row r="19" spans="1:4" x14ac:dyDescent="0.35">
      <c r="A19" t="s">
        <v>64</v>
      </c>
      <c r="B19" s="7">
        <v>25000</v>
      </c>
      <c r="C19" s="7">
        <v>100766.66666666667</v>
      </c>
      <c r="D19" s="7">
        <v>500000</v>
      </c>
    </row>
    <row r="20" spans="1:4" x14ac:dyDescent="0.35">
      <c r="A20" t="s">
        <v>65</v>
      </c>
      <c r="B20" s="7">
        <v>15000</v>
      </c>
      <c r="C20" s="7">
        <v>74075</v>
      </c>
      <c r="D20" s="7">
        <v>150000</v>
      </c>
    </row>
    <row r="21" spans="1:4" x14ac:dyDescent="0.35">
      <c r="A21" t="s">
        <v>66</v>
      </c>
      <c r="B21" s="7">
        <v>13</v>
      </c>
      <c r="C21" s="7">
        <v>136.26666666666668</v>
      </c>
      <c r="D21" s="7">
        <v>400</v>
      </c>
    </row>
    <row r="22" spans="1:4" x14ac:dyDescent="0.35">
      <c r="A22" t="s">
        <v>67</v>
      </c>
      <c r="B22" s="7">
        <v>40000</v>
      </c>
      <c r="C22" s="7">
        <v>174841.66666666666</v>
      </c>
      <c r="D22" s="7">
        <v>642500</v>
      </c>
    </row>
    <row r="23" spans="1:4" x14ac:dyDescent="0.35">
      <c r="A23" t="s">
        <v>68</v>
      </c>
      <c r="B23" s="7">
        <v>21.287499999999998</v>
      </c>
      <c r="C23" s="7">
        <v>459.80763708513706</v>
      </c>
      <c r="D23" s="7">
        <v>1159.3499999999999</v>
      </c>
    </row>
    <row r="24" spans="1:4" x14ac:dyDescent="0.35">
      <c r="A24" t="s">
        <v>69</v>
      </c>
      <c r="B24" s="7">
        <v>0.47761194029850745</v>
      </c>
      <c r="C24" s="7">
        <v>1.3476924090398927</v>
      </c>
      <c r="D24" s="7">
        <v>3.5087719298245612</v>
      </c>
    </row>
    <row r="25" spans="1:4" x14ac:dyDescent="0.35">
      <c r="A25" t="s">
        <v>45</v>
      </c>
      <c r="B25" s="7">
        <v>2</v>
      </c>
      <c r="C25" s="7">
        <v>7.4833333333333334</v>
      </c>
      <c r="D25" s="7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I10" workbookViewId="0">
      <selection activeCell="K28" sqref="K28"/>
    </sheetView>
  </sheetViews>
  <sheetFormatPr defaultRowHeight="14.5" x14ac:dyDescent="0.35"/>
  <sheetData>
    <row r="2" spans="1:15" x14ac:dyDescent="0.35">
      <c r="A2" t="s">
        <v>124</v>
      </c>
      <c r="E2" t="s">
        <v>124</v>
      </c>
      <c r="I2" t="s">
        <v>124</v>
      </c>
      <c r="M2" t="s">
        <v>124</v>
      </c>
    </row>
    <row r="3" spans="1:15" ht="15" thickBot="1" x14ac:dyDescent="0.4">
      <c r="A3" t="s">
        <v>135</v>
      </c>
      <c r="E3" t="s">
        <v>142</v>
      </c>
      <c r="I3" t="s">
        <v>145</v>
      </c>
      <c r="M3" t="s">
        <v>147</v>
      </c>
    </row>
    <row r="4" spans="1:15" x14ac:dyDescent="0.35">
      <c r="A4" s="9"/>
      <c r="B4" s="9" t="s">
        <v>138</v>
      </c>
      <c r="C4" s="9" t="s">
        <v>139</v>
      </c>
      <c r="E4" s="9"/>
      <c r="F4" s="9" t="s">
        <v>140</v>
      </c>
      <c r="G4" s="9" t="s">
        <v>141</v>
      </c>
      <c r="I4" s="9"/>
      <c r="J4" s="9" t="s">
        <v>144</v>
      </c>
      <c r="K4" s="9" t="s">
        <v>143</v>
      </c>
      <c r="M4" s="9"/>
      <c r="N4" s="9" t="s">
        <v>37</v>
      </c>
      <c r="O4" s="9" t="s">
        <v>146</v>
      </c>
    </row>
    <row r="5" spans="1:15" x14ac:dyDescent="0.35">
      <c r="A5" s="7" t="s">
        <v>51</v>
      </c>
      <c r="B5" s="7">
        <v>48.043478260869577</v>
      </c>
      <c r="C5" s="7">
        <v>41.666666666666664</v>
      </c>
      <c r="E5" s="7" t="s">
        <v>51</v>
      </c>
      <c r="F5" s="7">
        <v>48.796296296296298</v>
      </c>
      <c r="G5" s="7">
        <v>43.194444444444436</v>
      </c>
      <c r="I5" s="7" t="s">
        <v>51</v>
      </c>
      <c r="J5" s="7">
        <v>48.015873015873026</v>
      </c>
      <c r="K5" s="7">
        <v>43.148148148148145</v>
      </c>
      <c r="M5" s="7" t="s">
        <v>51</v>
      </c>
      <c r="N5" s="7">
        <v>47.5</v>
      </c>
      <c r="O5" s="7">
        <v>42.777777777777771</v>
      </c>
    </row>
    <row r="6" spans="1:15" x14ac:dyDescent="0.35">
      <c r="A6" s="7" t="s">
        <v>125</v>
      </c>
      <c r="B6" s="7">
        <v>177.43741765480874</v>
      </c>
      <c r="C6" s="7">
        <v>191.66666666666728</v>
      </c>
      <c r="E6" s="7" t="s">
        <v>125</v>
      </c>
      <c r="F6" s="7">
        <v>192.7469135802466</v>
      </c>
      <c r="G6" s="7">
        <v>160.83754208754215</v>
      </c>
      <c r="I6" s="7" t="s">
        <v>125</v>
      </c>
      <c r="J6" s="7">
        <v>223.22751322751211</v>
      </c>
      <c r="K6" s="7">
        <v>82.253086419753345</v>
      </c>
      <c r="M6" s="7" t="s">
        <v>125</v>
      </c>
      <c r="N6" s="7">
        <v>182.60869565217453</v>
      </c>
      <c r="O6" s="7">
        <v>192.9629629629635</v>
      </c>
    </row>
    <row r="7" spans="1:15" x14ac:dyDescent="0.35">
      <c r="A7" s="7" t="s">
        <v>126</v>
      </c>
      <c r="B7" s="7">
        <v>23</v>
      </c>
      <c r="C7" s="7">
        <v>7</v>
      </c>
      <c r="E7" s="7" t="s">
        <v>126</v>
      </c>
      <c r="F7" s="7">
        <v>18</v>
      </c>
      <c r="G7" s="7">
        <v>12</v>
      </c>
      <c r="I7" s="7" t="s">
        <v>126</v>
      </c>
      <c r="J7" s="7">
        <v>21</v>
      </c>
      <c r="K7" s="7">
        <v>9</v>
      </c>
      <c r="M7" s="7" t="s">
        <v>126</v>
      </c>
      <c r="N7" s="7">
        <v>24</v>
      </c>
      <c r="O7" s="7">
        <v>6</v>
      </c>
    </row>
    <row r="8" spans="1:15" x14ac:dyDescent="0.35">
      <c r="A8" s="7" t="s">
        <v>127</v>
      </c>
      <c r="B8" s="7">
        <v>180.48654244306414</v>
      </c>
      <c r="C8" s="7"/>
      <c r="E8" s="7" t="s">
        <v>127</v>
      </c>
      <c r="F8" s="7">
        <v>180.21108906525555</v>
      </c>
      <c r="G8" s="7"/>
      <c r="I8" s="7" t="s">
        <v>127</v>
      </c>
      <c r="J8" s="7">
        <v>182.94910556815245</v>
      </c>
      <c r="K8" s="7"/>
      <c r="M8" s="7" t="s">
        <v>127</v>
      </c>
      <c r="N8" s="7">
        <v>184.45767195767257</v>
      </c>
      <c r="O8" s="7"/>
    </row>
    <row r="9" spans="1:15" x14ac:dyDescent="0.35">
      <c r="A9" s="7" t="s">
        <v>128</v>
      </c>
      <c r="B9" s="7">
        <v>0</v>
      </c>
      <c r="C9" s="7"/>
      <c r="E9" s="7" t="s">
        <v>128</v>
      </c>
      <c r="F9" s="7">
        <v>0</v>
      </c>
      <c r="G9" s="7"/>
      <c r="I9" s="7" t="s">
        <v>128</v>
      </c>
      <c r="J9" s="7">
        <v>0</v>
      </c>
      <c r="K9" s="7"/>
      <c r="M9" s="7" t="s">
        <v>128</v>
      </c>
      <c r="N9" s="7">
        <v>0</v>
      </c>
      <c r="O9" s="7"/>
    </row>
    <row r="10" spans="1:15" x14ac:dyDescent="0.35">
      <c r="A10" s="7" t="s">
        <v>129</v>
      </c>
      <c r="B10" s="7">
        <v>28</v>
      </c>
      <c r="C10" s="7"/>
      <c r="E10" s="7" t="s">
        <v>129</v>
      </c>
      <c r="F10" s="7">
        <v>28</v>
      </c>
      <c r="G10" s="7"/>
      <c r="I10" s="7" t="s">
        <v>129</v>
      </c>
      <c r="J10" s="7">
        <v>28</v>
      </c>
      <c r="K10" s="7"/>
      <c r="M10" s="7" t="s">
        <v>129</v>
      </c>
      <c r="N10" s="7">
        <v>28</v>
      </c>
      <c r="O10" s="7"/>
    </row>
    <row r="11" spans="1:15" x14ac:dyDescent="0.35">
      <c r="A11" s="7" t="s">
        <v>130</v>
      </c>
      <c r="B11" s="7">
        <v>1.0995968416472188</v>
      </c>
      <c r="C11" s="7"/>
      <c r="E11" s="7" t="s">
        <v>130</v>
      </c>
      <c r="F11" s="7">
        <v>1.1197140089025206</v>
      </c>
      <c r="G11" s="7"/>
      <c r="I11" s="7" t="s">
        <v>130</v>
      </c>
      <c r="J11" s="7">
        <v>0.90329821621247697</v>
      </c>
      <c r="K11" s="7"/>
      <c r="M11" s="7" t="s">
        <v>130</v>
      </c>
      <c r="N11" s="7">
        <v>0.76176090089519799</v>
      </c>
      <c r="O11" s="7"/>
    </row>
    <row r="12" spans="1:15" x14ac:dyDescent="0.35">
      <c r="A12" s="7" t="s">
        <v>131</v>
      </c>
      <c r="B12" s="7">
        <v>0.14043626133488471</v>
      </c>
      <c r="C12" s="7"/>
      <c r="E12" s="7" t="s">
        <v>131</v>
      </c>
      <c r="F12" s="7">
        <v>0.13617450808601808</v>
      </c>
      <c r="G12" s="7"/>
      <c r="I12" s="7" t="s">
        <v>131</v>
      </c>
      <c r="J12" s="7">
        <v>0.18703682905393609</v>
      </c>
      <c r="K12" s="7"/>
      <c r="M12" s="7" t="s">
        <v>131</v>
      </c>
      <c r="N12" s="7">
        <v>0.22628586387940358</v>
      </c>
      <c r="O12" s="7"/>
    </row>
    <row r="13" spans="1:15" x14ac:dyDescent="0.35">
      <c r="A13" s="7" t="s">
        <v>132</v>
      </c>
      <c r="B13" s="7">
        <v>1.7011309342659326</v>
      </c>
      <c r="C13" s="7"/>
      <c r="E13" s="7" t="s">
        <v>132</v>
      </c>
      <c r="F13" s="7">
        <v>1.7011309342659326</v>
      </c>
      <c r="G13" s="7"/>
      <c r="I13" s="7" t="s">
        <v>132</v>
      </c>
      <c r="J13" s="7">
        <v>1.7011309342659326</v>
      </c>
      <c r="K13" s="7"/>
      <c r="M13" s="7" t="s">
        <v>132</v>
      </c>
      <c r="N13" s="7">
        <v>1.7011309342659326</v>
      </c>
      <c r="O13" s="7"/>
    </row>
    <row r="14" spans="1:15" x14ac:dyDescent="0.35">
      <c r="A14" s="7" t="s">
        <v>133</v>
      </c>
      <c r="B14" s="7">
        <v>0.28087252266976942</v>
      </c>
      <c r="C14" s="7"/>
      <c r="E14" s="7" t="s">
        <v>133</v>
      </c>
      <c r="F14" s="7">
        <v>0.27234901617203616</v>
      </c>
      <c r="G14" s="7"/>
      <c r="I14" s="7" t="s">
        <v>133</v>
      </c>
      <c r="J14" s="7">
        <v>0.37407365810787219</v>
      </c>
      <c r="K14" s="7"/>
      <c r="M14" s="7" t="s">
        <v>133</v>
      </c>
      <c r="N14" s="7">
        <v>0.45257172775880716</v>
      </c>
      <c r="O14" s="7"/>
    </row>
    <row r="15" spans="1:15" ht="15" thickBot="1" x14ac:dyDescent="0.4">
      <c r="A15" s="8" t="s">
        <v>134</v>
      </c>
      <c r="B15" s="8">
        <v>2.0484071417952445</v>
      </c>
      <c r="C15" s="8"/>
      <c r="E15" s="8" t="s">
        <v>134</v>
      </c>
      <c r="F15" s="8">
        <v>2.0484071417952445</v>
      </c>
      <c r="G15" s="8"/>
      <c r="I15" s="8" t="s">
        <v>134</v>
      </c>
      <c r="J15" s="8">
        <v>2.0484071417952445</v>
      </c>
      <c r="K15" s="8"/>
      <c r="M15" s="8" t="s">
        <v>134</v>
      </c>
      <c r="N15" s="8">
        <v>2.0484071417952445</v>
      </c>
      <c r="O15" s="8"/>
    </row>
    <row r="18" spans="1:15" x14ac:dyDescent="0.35">
      <c r="A18" t="s">
        <v>124</v>
      </c>
      <c r="E18" t="s">
        <v>124</v>
      </c>
      <c r="I18" t="s">
        <v>124</v>
      </c>
      <c r="M18" t="s">
        <v>124</v>
      </c>
    </row>
    <row r="19" spans="1:15" ht="15" thickBot="1" x14ac:dyDescent="0.4">
      <c r="A19" t="s">
        <v>154</v>
      </c>
      <c r="E19" t="s">
        <v>160</v>
      </c>
      <c r="I19" t="s">
        <v>163</v>
      </c>
      <c r="M19" t="s">
        <v>151</v>
      </c>
    </row>
    <row r="20" spans="1:15" x14ac:dyDescent="0.35">
      <c r="A20" s="9"/>
      <c r="B20" s="9" t="s">
        <v>152</v>
      </c>
      <c r="C20" s="9" t="s">
        <v>153</v>
      </c>
      <c r="E20" s="9"/>
      <c r="F20" s="9" t="s">
        <v>157</v>
      </c>
      <c r="G20" s="9" t="s">
        <v>158</v>
      </c>
      <c r="I20" s="9"/>
      <c r="J20" s="9" t="s">
        <v>161</v>
      </c>
      <c r="K20" s="9" t="s">
        <v>162</v>
      </c>
      <c r="N20" s="9" t="s">
        <v>149</v>
      </c>
      <c r="O20" s="9" t="s">
        <v>148</v>
      </c>
    </row>
    <row r="21" spans="1:15" x14ac:dyDescent="0.35">
      <c r="A21" s="7" t="s">
        <v>51</v>
      </c>
      <c r="B21" s="7">
        <v>50.583333333333343</v>
      </c>
      <c r="C21" s="7">
        <v>38.499999999999986</v>
      </c>
      <c r="E21" s="7" t="s">
        <v>51</v>
      </c>
      <c r="F21" s="7">
        <v>55</v>
      </c>
      <c r="G21" s="7">
        <v>41.666666666666671</v>
      </c>
      <c r="I21" s="7" t="s">
        <v>51</v>
      </c>
      <c r="J21" s="7">
        <v>56.499999999999986</v>
      </c>
      <c r="K21" s="7">
        <v>41.583333333333336</v>
      </c>
      <c r="M21" s="7" t="s">
        <v>51</v>
      </c>
      <c r="N21" s="7">
        <v>61.944444444444436</v>
      </c>
      <c r="O21" s="7">
        <v>42.708333333333336</v>
      </c>
    </row>
    <row r="22" spans="1:15" x14ac:dyDescent="0.35">
      <c r="A22" s="7" t="s">
        <v>125</v>
      </c>
      <c r="B22" s="7">
        <v>141.30847953216326</v>
      </c>
      <c r="C22" s="7">
        <v>179.29012345679095</v>
      </c>
      <c r="E22" s="7" t="s">
        <v>125</v>
      </c>
      <c r="F22" s="7">
        <v>78.888888888888317</v>
      </c>
      <c r="G22" s="7">
        <v>180.24691358024614</v>
      </c>
      <c r="I22" s="7" t="s">
        <v>125</v>
      </c>
      <c r="J22" s="7">
        <v>107.06790123456894</v>
      </c>
      <c r="K22" s="7">
        <v>148.67690058479448</v>
      </c>
      <c r="M22" s="7" t="s">
        <v>125</v>
      </c>
      <c r="N22" s="7">
        <v>42.685185185185183</v>
      </c>
      <c r="O22" s="7">
        <v>142.70833333333354</v>
      </c>
    </row>
    <row r="23" spans="1:15" x14ac:dyDescent="0.35">
      <c r="A23" s="7" t="s">
        <v>126</v>
      </c>
      <c r="B23" s="7">
        <v>20</v>
      </c>
      <c r="C23" s="7">
        <v>10</v>
      </c>
      <c r="E23" s="7" t="s">
        <v>126</v>
      </c>
      <c r="F23" s="7">
        <v>11</v>
      </c>
      <c r="G23" s="7">
        <v>19</v>
      </c>
      <c r="I23" s="7" t="s">
        <v>126</v>
      </c>
      <c r="J23" s="7">
        <v>10</v>
      </c>
      <c r="K23" s="7">
        <v>20</v>
      </c>
      <c r="M23" s="7" t="s">
        <v>126</v>
      </c>
      <c r="N23" s="7">
        <v>6</v>
      </c>
      <c r="O23" s="7">
        <v>24</v>
      </c>
    </row>
    <row r="24" spans="1:15" x14ac:dyDescent="0.35">
      <c r="A24" s="7" t="s">
        <v>127</v>
      </c>
      <c r="B24" s="7">
        <v>153.51686507936503</v>
      </c>
      <c r="C24" s="7"/>
      <c r="E24" s="7" t="s">
        <v>127</v>
      </c>
      <c r="F24" s="7">
        <v>144.04761904761835</v>
      </c>
      <c r="G24" s="7"/>
      <c r="I24" s="7" t="s">
        <v>127</v>
      </c>
      <c r="J24" s="7">
        <v>135.30257936507911</v>
      </c>
      <c r="K24" s="7"/>
      <c r="M24" s="7" t="s">
        <v>127</v>
      </c>
      <c r="N24" s="7">
        <v>124.84705687830706</v>
      </c>
      <c r="O24" s="7"/>
    </row>
    <row r="25" spans="1:15" x14ac:dyDescent="0.35">
      <c r="A25" s="7" t="s">
        <v>128</v>
      </c>
      <c r="B25" s="7">
        <v>0</v>
      </c>
      <c r="C25" s="7"/>
      <c r="E25" s="7" t="s">
        <v>128</v>
      </c>
      <c r="F25" s="7">
        <v>0</v>
      </c>
      <c r="G25" s="7"/>
      <c r="I25" s="7" t="s">
        <v>128</v>
      </c>
      <c r="J25" s="7">
        <v>0</v>
      </c>
      <c r="K25" s="7"/>
      <c r="M25" s="7" t="s">
        <v>128</v>
      </c>
      <c r="N25" s="7">
        <v>0</v>
      </c>
      <c r="O25" s="7"/>
    </row>
    <row r="26" spans="1:15" x14ac:dyDescent="0.35">
      <c r="A26" s="7" t="s">
        <v>129</v>
      </c>
      <c r="B26" s="7">
        <v>28</v>
      </c>
      <c r="C26" s="7"/>
      <c r="E26" s="7" t="s">
        <v>129</v>
      </c>
      <c r="F26" s="7">
        <v>28</v>
      </c>
      <c r="G26" s="7"/>
      <c r="I26" s="7" t="s">
        <v>129</v>
      </c>
      <c r="J26" s="7">
        <v>28</v>
      </c>
      <c r="K26" s="7"/>
      <c r="M26" s="7" t="s">
        <v>129</v>
      </c>
      <c r="N26" s="7">
        <v>28</v>
      </c>
      <c r="O26" s="7"/>
    </row>
    <row r="27" spans="1:15" x14ac:dyDescent="0.35">
      <c r="A27" s="7" t="s">
        <v>130</v>
      </c>
      <c r="B27" s="7">
        <v>2.5180426397838511</v>
      </c>
      <c r="C27" s="7"/>
      <c r="E27" s="7" t="s">
        <v>130</v>
      </c>
      <c r="F27" s="7">
        <v>2.9322311979071216</v>
      </c>
      <c r="G27" s="7"/>
      <c r="I27" s="7" t="s">
        <v>130</v>
      </c>
      <c r="J27" s="7">
        <v>3.3111062530568094</v>
      </c>
      <c r="K27" s="7"/>
      <c r="M27" s="7" t="s">
        <v>130</v>
      </c>
      <c r="N27" s="7">
        <v>3.7718007387936359</v>
      </c>
      <c r="O27" s="7"/>
    </row>
    <row r="28" spans="1:15" x14ac:dyDescent="0.35">
      <c r="A28" s="7" t="s">
        <v>131</v>
      </c>
      <c r="B28" s="7">
        <v>8.8985261281144257E-3</v>
      </c>
      <c r="C28" s="7"/>
      <c r="E28" s="7" t="s">
        <v>131</v>
      </c>
      <c r="F28" s="7">
        <v>3.3190285820261477E-3</v>
      </c>
      <c r="G28" s="7"/>
      <c r="I28" s="7" t="s">
        <v>131</v>
      </c>
      <c r="J28" s="7">
        <v>1.2832577980665231E-3</v>
      </c>
      <c r="K28" s="7" t="s">
        <v>122</v>
      </c>
      <c r="M28" s="7" t="s">
        <v>131</v>
      </c>
      <c r="N28" s="7">
        <v>3.860642174699047E-4</v>
      </c>
      <c r="O28" s="7"/>
    </row>
    <row r="29" spans="1:15" x14ac:dyDescent="0.35">
      <c r="A29" s="7" t="s">
        <v>132</v>
      </c>
      <c r="B29" s="7">
        <v>1.7011309342659326</v>
      </c>
      <c r="C29" s="7"/>
      <c r="E29" s="7" t="s">
        <v>132</v>
      </c>
      <c r="F29" s="7">
        <v>1.7011309342659326</v>
      </c>
      <c r="G29" s="7"/>
      <c r="I29" s="7" t="s">
        <v>132</v>
      </c>
      <c r="J29" s="7">
        <v>1.7011309342659326</v>
      </c>
      <c r="K29" s="7"/>
      <c r="M29" s="7" t="s">
        <v>132</v>
      </c>
      <c r="N29" s="7">
        <v>1.7011309342659326</v>
      </c>
      <c r="O29" s="7"/>
    </row>
    <row r="30" spans="1:15" x14ac:dyDescent="0.35">
      <c r="A30" s="7" t="s">
        <v>133</v>
      </c>
      <c r="B30" s="7">
        <v>1.7797052256228851E-2</v>
      </c>
      <c r="C30" s="7" t="s">
        <v>122</v>
      </c>
      <c r="E30" s="7" t="s">
        <v>133</v>
      </c>
      <c r="F30" s="7">
        <v>6.6380571640522953E-3</v>
      </c>
      <c r="G30" s="7"/>
      <c r="I30" s="7" t="s">
        <v>133</v>
      </c>
      <c r="J30" s="7">
        <v>2.5665155961330463E-3</v>
      </c>
      <c r="K30" s="7"/>
      <c r="M30" s="7" t="s">
        <v>133</v>
      </c>
      <c r="N30" s="7">
        <v>7.7212843493980939E-4</v>
      </c>
      <c r="O30" s="7"/>
    </row>
    <row r="31" spans="1:15" ht="15" thickBot="1" x14ac:dyDescent="0.4">
      <c r="A31" s="8" t="s">
        <v>134</v>
      </c>
      <c r="B31" s="8">
        <v>2.0484071417952445</v>
      </c>
      <c r="C31" s="8"/>
      <c r="E31" s="8" t="s">
        <v>134</v>
      </c>
      <c r="F31" s="8">
        <v>2.0484071417952445</v>
      </c>
      <c r="G31" s="8"/>
      <c r="I31" s="8" t="s">
        <v>134</v>
      </c>
      <c r="J31" s="8">
        <v>2.0484071417952445</v>
      </c>
      <c r="K31" s="8"/>
      <c r="M31" s="8" t="s">
        <v>134</v>
      </c>
      <c r="N31" s="8">
        <v>2.0484071417952445</v>
      </c>
      <c r="O3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I1" workbookViewId="0">
      <selection activeCell="X3" sqref="X3"/>
    </sheetView>
  </sheetViews>
  <sheetFormatPr defaultRowHeight="14.5" x14ac:dyDescent="0.35"/>
  <sheetData>
    <row r="1" spans="1:34" x14ac:dyDescent="0.35">
      <c r="A1" s="2" t="s">
        <v>136</v>
      </c>
      <c r="B1" s="13" t="s">
        <v>137</v>
      </c>
      <c r="C1" s="2" t="s">
        <v>30</v>
      </c>
      <c r="D1" s="2" t="s">
        <v>31</v>
      </c>
      <c r="E1" s="2" t="s">
        <v>32</v>
      </c>
      <c r="F1" s="2" t="s">
        <v>45</v>
      </c>
      <c r="G1" s="2" t="s">
        <v>43</v>
      </c>
      <c r="H1" s="2" t="s">
        <v>156</v>
      </c>
      <c r="I1" s="2" t="s">
        <v>155</v>
      </c>
      <c r="J1" s="2"/>
      <c r="K1" s="2"/>
    </row>
    <row r="2" spans="1:34" x14ac:dyDescent="0.35">
      <c r="A2" s="2">
        <v>61.666666666666657</v>
      </c>
      <c r="B2" s="6">
        <v>1</v>
      </c>
      <c r="C2" s="2">
        <v>56</v>
      </c>
      <c r="D2" s="2">
        <v>0</v>
      </c>
      <c r="E2" s="2">
        <v>1</v>
      </c>
      <c r="F2" s="2">
        <v>8</v>
      </c>
      <c r="G2" s="4">
        <v>108</v>
      </c>
      <c r="H2" s="28">
        <v>3</v>
      </c>
      <c r="I2" s="26">
        <v>1</v>
      </c>
      <c r="J2" s="28"/>
      <c r="K2" s="28"/>
      <c r="L2" t="s">
        <v>135</v>
      </c>
      <c r="O2" t="s">
        <v>142</v>
      </c>
      <c r="R2" t="s">
        <v>145</v>
      </c>
      <c r="U2" t="s">
        <v>147</v>
      </c>
      <c r="X2" t="s">
        <v>150</v>
      </c>
      <c r="AA2" t="s">
        <v>154</v>
      </c>
      <c r="AD2" t="s">
        <v>159</v>
      </c>
      <c r="AG2" t="s">
        <v>163</v>
      </c>
    </row>
    <row r="3" spans="1:34" x14ac:dyDescent="0.35">
      <c r="A3" s="2">
        <v>30</v>
      </c>
      <c r="B3" s="6">
        <v>1</v>
      </c>
      <c r="C3" s="2">
        <v>29</v>
      </c>
      <c r="D3" s="2">
        <v>1</v>
      </c>
      <c r="E3" s="2">
        <v>1</v>
      </c>
      <c r="F3" s="2">
        <v>3</v>
      </c>
      <c r="G3" s="4">
        <v>67</v>
      </c>
      <c r="H3" s="28">
        <v>0</v>
      </c>
      <c r="I3" s="26">
        <v>0</v>
      </c>
      <c r="J3" s="28"/>
      <c r="K3" s="28"/>
      <c r="L3" t="s">
        <v>138</v>
      </c>
      <c r="M3" t="s">
        <v>139</v>
      </c>
      <c r="O3" t="s">
        <v>140</v>
      </c>
      <c r="P3" t="s">
        <v>141</v>
      </c>
      <c r="R3" t="s">
        <v>144</v>
      </c>
      <c r="S3" t="s">
        <v>143</v>
      </c>
      <c r="U3" t="s">
        <v>37</v>
      </c>
      <c r="V3" t="s">
        <v>146</v>
      </c>
      <c r="X3" t="s">
        <v>149</v>
      </c>
      <c r="Y3" t="s">
        <v>148</v>
      </c>
      <c r="AA3" t="s">
        <v>152</v>
      </c>
      <c r="AB3" t="s">
        <v>153</v>
      </c>
      <c r="AD3" t="s">
        <v>157</v>
      </c>
      <c r="AE3" t="s">
        <v>158</v>
      </c>
      <c r="AG3" t="s">
        <v>161</v>
      </c>
      <c r="AH3" t="s">
        <v>162</v>
      </c>
    </row>
    <row r="4" spans="1:34" x14ac:dyDescent="0.35">
      <c r="A4" s="2">
        <v>45</v>
      </c>
      <c r="B4" s="6">
        <v>0</v>
      </c>
      <c r="C4" s="2">
        <v>23</v>
      </c>
      <c r="D4" s="2">
        <v>1</v>
      </c>
      <c r="E4" s="2">
        <v>1</v>
      </c>
      <c r="F4" s="2">
        <v>7</v>
      </c>
      <c r="G4" s="4">
        <v>360</v>
      </c>
      <c r="H4" s="28">
        <v>0</v>
      </c>
      <c r="I4" s="26">
        <v>0</v>
      </c>
      <c r="J4" s="28"/>
      <c r="K4" s="28"/>
      <c r="L4" s="2">
        <v>61.666666666666657</v>
      </c>
      <c r="M4" s="2">
        <v>45</v>
      </c>
      <c r="O4" s="2">
        <v>61.666666666666657</v>
      </c>
      <c r="P4" s="2">
        <v>30</v>
      </c>
      <c r="R4" s="2">
        <v>30</v>
      </c>
      <c r="S4" s="2">
        <v>61.666666666666657</v>
      </c>
      <c r="U4" s="2">
        <v>61.666666666666657</v>
      </c>
      <c r="V4" s="2">
        <v>20</v>
      </c>
      <c r="X4" s="2">
        <v>68.3333333333333</v>
      </c>
      <c r="Y4" s="2">
        <v>61.666666666666657</v>
      </c>
      <c r="AA4" s="2">
        <v>61.666666666666657</v>
      </c>
      <c r="AB4" s="2">
        <v>30</v>
      </c>
      <c r="AD4" s="2">
        <v>61.666666666666657</v>
      </c>
      <c r="AE4" s="2">
        <v>30</v>
      </c>
      <c r="AG4" s="2">
        <v>61.666666666666657</v>
      </c>
      <c r="AH4" s="2">
        <v>30</v>
      </c>
    </row>
    <row r="5" spans="1:34" x14ac:dyDescent="0.35">
      <c r="A5" s="2">
        <v>60</v>
      </c>
      <c r="B5" s="6">
        <v>1</v>
      </c>
      <c r="C5" s="2">
        <v>52</v>
      </c>
      <c r="D5" s="2">
        <v>1</v>
      </c>
      <c r="E5" s="2">
        <v>1</v>
      </c>
      <c r="F5" s="2">
        <v>9</v>
      </c>
      <c r="G5" s="4">
        <v>300</v>
      </c>
      <c r="H5" s="28">
        <v>2</v>
      </c>
      <c r="I5" s="26">
        <v>1</v>
      </c>
      <c r="J5" s="28"/>
      <c r="K5" s="28"/>
      <c r="L5" s="2">
        <v>30</v>
      </c>
      <c r="M5" s="2">
        <v>31.666666666666664</v>
      </c>
      <c r="O5" s="2">
        <v>60</v>
      </c>
      <c r="P5" s="2">
        <v>45</v>
      </c>
      <c r="R5" s="2">
        <v>45</v>
      </c>
      <c r="S5" s="2">
        <v>38.333333333333329</v>
      </c>
      <c r="U5" s="2">
        <v>30</v>
      </c>
      <c r="V5" s="2">
        <v>33.333333333333329</v>
      </c>
      <c r="X5" s="2">
        <v>71.666666666666671</v>
      </c>
      <c r="Y5" s="2">
        <v>30</v>
      </c>
      <c r="AA5" s="2">
        <v>45</v>
      </c>
      <c r="AB5" s="2">
        <v>58.333333333333329</v>
      </c>
      <c r="AD5" s="2">
        <v>60</v>
      </c>
      <c r="AE5" s="2">
        <v>45</v>
      </c>
      <c r="AG5" s="2">
        <v>60</v>
      </c>
      <c r="AH5" s="2">
        <v>45</v>
      </c>
    </row>
    <row r="6" spans="1:34" x14ac:dyDescent="0.35">
      <c r="A6" s="2">
        <v>63.333333333333329</v>
      </c>
      <c r="B6" s="6">
        <v>1</v>
      </c>
      <c r="C6" s="2">
        <v>47</v>
      </c>
      <c r="D6" s="2">
        <v>1</v>
      </c>
      <c r="E6" s="2">
        <v>1</v>
      </c>
      <c r="F6" s="2">
        <v>7</v>
      </c>
      <c r="G6" s="4">
        <v>350</v>
      </c>
      <c r="H6" s="28">
        <v>0</v>
      </c>
      <c r="I6" s="26">
        <v>1</v>
      </c>
      <c r="J6" s="28"/>
      <c r="K6" s="28"/>
      <c r="L6" s="2">
        <v>60</v>
      </c>
      <c r="M6" s="2">
        <v>20</v>
      </c>
      <c r="O6" s="2">
        <v>63.333333333333329</v>
      </c>
      <c r="P6" s="2">
        <v>41.666666666666664</v>
      </c>
      <c r="R6" s="2">
        <v>60</v>
      </c>
      <c r="S6" s="2">
        <v>40</v>
      </c>
      <c r="U6" s="2">
        <v>45</v>
      </c>
      <c r="V6" s="2">
        <v>45</v>
      </c>
      <c r="X6" s="2">
        <v>58.333333333333329</v>
      </c>
      <c r="Y6" s="2">
        <v>45</v>
      </c>
      <c r="AA6" s="2">
        <v>60</v>
      </c>
      <c r="AB6" s="2">
        <v>20</v>
      </c>
      <c r="AD6" s="2">
        <v>63.333333333333329</v>
      </c>
      <c r="AE6" s="2">
        <v>41.666666666666664</v>
      </c>
      <c r="AG6" s="2">
        <v>41.666666666666664</v>
      </c>
      <c r="AH6" s="2">
        <v>63.333333333333329</v>
      </c>
    </row>
    <row r="7" spans="1:34" x14ac:dyDescent="0.35">
      <c r="A7" s="2">
        <v>41.666666666666664</v>
      </c>
      <c r="B7" s="6">
        <v>1</v>
      </c>
      <c r="C7" s="2">
        <v>37</v>
      </c>
      <c r="D7" s="2">
        <v>1</v>
      </c>
      <c r="E7" s="2">
        <v>1</v>
      </c>
      <c r="F7" s="2">
        <v>8</v>
      </c>
      <c r="G7" s="4">
        <v>123.75</v>
      </c>
      <c r="H7" s="28">
        <v>1</v>
      </c>
      <c r="I7" s="26">
        <v>0</v>
      </c>
      <c r="J7" s="28"/>
      <c r="K7" s="28"/>
      <c r="L7" s="2">
        <v>63.333333333333329</v>
      </c>
      <c r="M7" s="2">
        <v>33.333333333333329</v>
      </c>
      <c r="O7" s="2">
        <v>38.333333333333329</v>
      </c>
      <c r="P7" s="2">
        <v>51.666666666666657</v>
      </c>
      <c r="R7" s="2">
        <v>63.333333333333329</v>
      </c>
      <c r="S7" s="2">
        <v>35</v>
      </c>
      <c r="U7" s="2">
        <v>60</v>
      </c>
      <c r="V7" s="2">
        <v>58.333333333333329</v>
      </c>
      <c r="X7" s="2">
        <v>60</v>
      </c>
      <c r="Y7" s="2">
        <v>60</v>
      </c>
      <c r="AA7" s="2">
        <v>63.333333333333329</v>
      </c>
      <c r="AB7" s="2">
        <v>35</v>
      </c>
      <c r="AD7" s="2">
        <v>51.666666666666657</v>
      </c>
      <c r="AE7" s="2">
        <v>38.333333333333329</v>
      </c>
      <c r="AG7" s="2">
        <v>51.666666666666657</v>
      </c>
      <c r="AH7" s="2">
        <v>38.333333333333329</v>
      </c>
    </row>
    <row r="8" spans="1:34" x14ac:dyDescent="0.35">
      <c r="A8" s="2">
        <v>51.666666666666657</v>
      </c>
      <c r="B8" s="6">
        <v>1</v>
      </c>
      <c r="C8" s="2">
        <v>43</v>
      </c>
      <c r="D8" s="2">
        <v>1</v>
      </c>
      <c r="E8" s="2">
        <v>1</v>
      </c>
      <c r="F8" s="2">
        <v>8</v>
      </c>
      <c r="G8" s="4">
        <v>104.5</v>
      </c>
      <c r="H8" s="28">
        <v>1</v>
      </c>
      <c r="I8" s="26">
        <v>1</v>
      </c>
      <c r="J8" s="28"/>
      <c r="K8" s="28"/>
      <c r="L8" s="2">
        <v>41.666666666666664</v>
      </c>
      <c r="M8" s="2">
        <v>55.000000000000007</v>
      </c>
      <c r="O8" s="2">
        <v>68.333333333333329</v>
      </c>
      <c r="P8" s="2">
        <v>58.333333333333329</v>
      </c>
      <c r="R8" s="2">
        <v>41.666666666666664</v>
      </c>
      <c r="S8" s="2">
        <v>46.666666666666664</v>
      </c>
      <c r="U8" s="2">
        <v>63.333333333333329</v>
      </c>
      <c r="V8" s="2">
        <v>51.666666666666657</v>
      </c>
      <c r="X8" s="2">
        <v>55.000000000000007</v>
      </c>
      <c r="Y8" s="2">
        <v>63.333333333333329</v>
      </c>
      <c r="AA8" s="2">
        <v>41.666666666666664</v>
      </c>
      <c r="AB8" s="2">
        <v>33.333333333333329</v>
      </c>
      <c r="AD8" s="2">
        <v>71.666666666666671</v>
      </c>
      <c r="AE8" s="2">
        <v>68.333333333333329</v>
      </c>
      <c r="AG8" s="2">
        <v>68.333333333333329</v>
      </c>
      <c r="AH8" s="2">
        <v>58.333333333333329</v>
      </c>
    </row>
    <row r="9" spans="1:34" x14ac:dyDescent="0.35">
      <c r="A9" s="2">
        <v>38.333333333333329</v>
      </c>
      <c r="B9" s="6">
        <v>1</v>
      </c>
      <c r="C9" s="2">
        <v>59</v>
      </c>
      <c r="D9" s="2">
        <v>0</v>
      </c>
      <c r="E9" s="2">
        <v>1</v>
      </c>
      <c r="F9" s="2">
        <v>4</v>
      </c>
      <c r="G9" s="4">
        <v>180</v>
      </c>
      <c r="H9" s="28">
        <v>0</v>
      </c>
      <c r="I9" s="26">
        <v>0</v>
      </c>
      <c r="J9" s="28"/>
      <c r="K9" s="28"/>
      <c r="L9" s="2">
        <v>51.666666666666657</v>
      </c>
      <c r="M9" s="2">
        <v>58.333333333333329</v>
      </c>
      <c r="O9" s="2">
        <v>71.666666666666671</v>
      </c>
      <c r="P9" s="2">
        <v>31.666666666666664</v>
      </c>
      <c r="R9" s="2">
        <v>51.666666666666657</v>
      </c>
      <c r="S9" s="2">
        <v>43.333333333333329</v>
      </c>
      <c r="U9" s="2">
        <v>41.666666666666664</v>
      </c>
      <c r="V9" s="2">
        <v>48.333333333333329</v>
      </c>
      <c r="X9" s="2">
        <v>58.333333333333329</v>
      </c>
      <c r="Y9" s="2">
        <v>41.666666666666664</v>
      </c>
      <c r="AA9" s="2">
        <v>51.666666666666657</v>
      </c>
      <c r="AB9" s="2">
        <v>46.666666666666664</v>
      </c>
      <c r="AD9" s="2">
        <v>58.333333333333329</v>
      </c>
      <c r="AE9" s="2">
        <v>40</v>
      </c>
      <c r="AG9" s="2">
        <v>71.666666666666671</v>
      </c>
      <c r="AH9" s="2">
        <v>31.666666666666664</v>
      </c>
    </row>
    <row r="10" spans="1:34" x14ac:dyDescent="0.35">
      <c r="A10" s="2">
        <v>68.333333333333329</v>
      </c>
      <c r="B10" s="6">
        <v>1</v>
      </c>
      <c r="C10" s="2">
        <v>51</v>
      </c>
      <c r="D10" s="2">
        <v>1</v>
      </c>
      <c r="E10" s="2">
        <v>1</v>
      </c>
      <c r="F10" s="2">
        <v>10</v>
      </c>
      <c r="G10" s="4">
        <v>250</v>
      </c>
      <c r="H10" s="28">
        <v>3</v>
      </c>
      <c r="I10" s="26">
        <v>0</v>
      </c>
      <c r="J10" s="28"/>
      <c r="K10" s="28"/>
      <c r="L10" s="2">
        <v>38.333333333333329</v>
      </c>
      <c r="M10" s="2">
        <v>48.333333333333329</v>
      </c>
      <c r="O10" s="2">
        <v>40</v>
      </c>
      <c r="P10" s="2">
        <v>33.333333333333329</v>
      </c>
      <c r="R10" s="2">
        <v>68.333333333333329</v>
      </c>
      <c r="S10" s="2">
        <v>45</v>
      </c>
      <c r="U10" s="2">
        <v>51.666666666666657</v>
      </c>
      <c r="Y10" s="2">
        <v>51.666666666666657</v>
      </c>
      <c r="AA10" s="2">
        <v>38.333333333333329</v>
      </c>
      <c r="AB10" s="2">
        <v>43.333333333333329</v>
      </c>
      <c r="AD10" s="2">
        <v>43.333333333333329</v>
      </c>
      <c r="AE10" s="2">
        <v>31.666666666666664</v>
      </c>
      <c r="AG10" s="2">
        <v>40</v>
      </c>
      <c r="AH10" s="2">
        <v>20</v>
      </c>
    </row>
    <row r="11" spans="1:34" x14ac:dyDescent="0.35">
      <c r="A11" s="2">
        <v>71.666666666666671</v>
      </c>
      <c r="B11" s="6">
        <v>1</v>
      </c>
      <c r="C11" s="2">
        <v>59</v>
      </c>
      <c r="D11" s="2">
        <v>1</v>
      </c>
      <c r="E11" s="2">
        <v>1</v>
      </c>
      <c r="F11" s="2">
        <v>11</v>
      </c>
      <c r="G11" s="4">
        <v>642.5</v>
      </c>
      <c r="H11" s="28">
        <v>4</v>
      </c>
      <c r="I11" s="26">
        <v>1</v>
      </c>
      <c r="J11" s="28"/>
      <c r="K11" s="28"/>
      <c r="L11" s="2">
        <v>68.333333333333329</v>
      </c>
      <c r="O11" s="2">
        <v>20</v>
      </c>
      <c r="P11" s="2">
        <v>58.333333333333329</v>
      </c>
      <c r="R11" s="2">
        <v>71.666666666666671</v>
      </c>
      <c r="S11" s="2">
        <v>30</v>
      </c>
      <c r="U11" s="2">
        <v>38.333333333333329</v>
      </c>
      <c r="Y11" s="2">
        <v>38.333333333333329</v>
      </c>
      <c r="AA11" s="2">
        <v>68.333333333333329</v>
      </c>
      <c r="AB11" s="2">
        <v>51.666666666666657</v>
      </c>
      <c r="AD11" s="2">
        <v>46.666666666666664</v>
      </c>
      <c r="AE11" s="2">
        <v>20</v>
      </c>
      <c r="AG11" s="2">
        <v>58.333333333333329</v>
      </c>
      <c r="AH11" s="2">
        <v>35</v>
      </c>
    </row>
    <row r="12" spans="1:34" x14ac:dyDescent="0.35">
      <c r="A12" s="2">
        <v>40</v>
      </c>
      <c r="B12" s="6">
        <v>1</v>
      </c>
      <c r="C12" s="2">
        <v>59</v>
      </c>
      <c r="D12" s="2">
        <v>0</v>
      </c>
      <c r="E12" s="2">
        <v>1</v>
      </c>
      <c r="F12" s="2">
        <v>8</v>
      </c>
      <c r="G12" s="4">
        <v>200</v>
      </c>
      <c r="H12" s="28">
        <v>1</v>
      </c>
      <c r="I12" s="26">
        <v>0</v>
      </c>
      <c r="J12" s="28"/>
      <c r="K12" s="28"/>
      <c r="L12" s="2">
        <v>71.666666666666671</v>
      </c>
      <c r="O12" s="2">
        <v>35</v>
      </c>
      <c r="P12" s="2">
        <v>43.333333333333329</v>
      </c>
      <c r="R12" s="2">
        <v>58.333333333333329</v>
      </c>
      <c r="S12" s="2">
        <v>48.333333333333329</v>
      </c>
      <c r="U12" s="2">
        <v>68.333333333333329</v>
      </c>
      <c r="Y12" s="2">
        <v>40</v>
      </c>
      <c r="AA12" s="2">
        <v>71.666666666666671</v>
      </c>
      <c r="AB12" s="2">
        <v>18.333333333333332</v>
      </c>
      <c r="AD12" s="2">
        <v>45</v>
      </c>
      <c r="AE12" s="2">
        <v>35</v>
      </c>
      <c r="AG12" s="2">
        <v>60</v>
      </c>
      <c r="AH12" s="2">
        <v>33.333333333333329</v>
      </c>
    </row>
    <row r="13" spans="1:34" x14ac:dyDescent="0.35">
      <c r="A13" s="2">
        <v>58.333333333333329</v>
      </c>
      <c r="B13" s="6">
        <v>1</v>
      </c>
      <c r="C13" s="2">
        <v>43</v>
      </c>
      <c r="D13" s="2">
        <v>1</v>
      </c>
      <c r="E13" s="2">
        <v>1</v>
      </c>
      <c r="F13" s="2">
        <v>2.5</v>
      </c>
      <c r="G13" s="4">
        <v>63</v>
      </c>
      <c r="H13" s="28">
        <v>0</v>
      </c>
      <c r="I13" s="26">
        <v>1</v>
      </c>
      <c r="J13" s="28"/>
      <c r="K13" s="28"/>
      <c r="L13" s="2">
        <v>40</v>
      </c>
      <c r="O13" s="2">
        <v>45</v>
      </c>
      <c r="P13" s="2">
        <v>51.666666666666657</v>
      </c>
      <c r="R13" s="2">
        <v>31.666666666666664</v>
      </c>
      <c r="U13" s="2">
        <v>71.666666666666671</v>
      </c>
      <c r="Y13" s="2">
        <v>58.333333333333329</v>
      </c>
      <c r="AA13" s="2">
        <v>40</v>
      </c>
      <c r="AB13" s="2">
        <v>48.333333333333329</v>
      </c>
      <c r="AD13" s="2">
        <v>55.000000000000007</v>
      </c>
      <c r="AE13" s="2">
        <v>33.333333333333329</v>
      </c>
      <c r="AG13" s="2">
        <v>51.666666666666657</v>
      </c>
      <c r="AH13" s="2">
        <v>45</v>
      </c>
    </row>
    <row r="14" spans="1:34" x14ac:dyDescent="0.35">
      <c r="A14" s="2">
        <v>31.666666666666664</v>
      </c>
      <c r="B14" s="6">
        <v>0</v>
      </c>
      <c r="C14" s="2">
        <v>41</v>
      </c>
      <c r="D14" s="2">
        <v>1</v>
      </c>
      <c r="E14" s="2">
        <v>1</v>
      </c>
      <c r="F14" s="2">
        <v>6</v>
      </c>
      <c r="G14" s="4">
        <v>238</v>
      </c>
      <c r="H14" s="28">
        <v>0</v>
      </c>
      <c r="I14" s="26">
        <v>0</v>
      </c>
      <c r="J14" s="28"/>
      <c r="K14" s="28"/>
      <c r="L14" s="2">
        <v>58.333333333333329</v>
      </c>
      <c r="O14" s="2">
        <v>43.333333333333329</v>
      </c>
      <c r="P14" s="2">
        <v>55.000000000000007</v>
      </c>
      <c r="R14" s="2">
        <v>20</v>
      </c>
      <c r="U14" s="2">
        <v>40</v>
      </c>
      <c r="Y14" s="2">
        <v>31.666666666666664</v>
      </c>
      <c r="AA14" s="2">
        <v>31.666666666666664</v>
      </c>
      <c r="AD14" s="2">
        <v>48.333333333333329</v>
      </c>
      <c r="AE14" s="2">
        <v>45</v>
      </c>
      <c r="AH14" s="2">
        <v>43.333333333333329</v>
      </c>
    </row>
    <row r="15" spans="1:34" x14ac:dyDescent="0.35">
      <c r="A15" s="2">
        <v>20</v>
      </c>
      <c r="B15" s="6">
        <v>0</v>
      </c>
      <c r="C15" s="2">
        <v>47</v>
      </c>
      <c r="D15" s="2">
        <v>1</v>
      </c>
      <c r="E15" s="2">
        <v>0</v>
      </c>
      <c r="F15" s="2">
        <v>2</v>
      </c>
      <c r="G15" s="4">
        <v>71</v>
      </c>
      <c r="H15" s="28">
        <v>0</v>
      </c>
      <c r="I15" s="26">
        <v>0</v>
      </c>
      <c r="J15" s="28"/>
      <c r="K15" s="28"/>
      <c r="L15" s="2">
        <v>35</v>
      </c>
      <c r="O15" s="2">
        <v>60</v>
      </c>
      <c r="P15" s="2">
        <v>18.333333333333332</v>
      </c>
      <c r="R15" s="2">
        <v>33.333333333333329</v>
      </c>
      <c r="U15" s="2">
        <v>58.333333333333329</v>
      </c>
      <c r="Y15" s="2">
        <v>20</v>
      </c>
      <c r="AA15" s="2">
        <v>45</v>
      </c>
      <c r="AE15" s="2">
        <v>58.333333333333329</v>
      </c>
      <c r="AH15" s="2">
        <v>46.666666666666664</v>
      </c>
    </row>
    <row r="16" spans="1:34" x14ac:dyDescent="0.35">
      <c r="A16" s="2">
        <v>35</v>
      </c>
      <c r="B16" s="6">
        <v>1</v>
      </c>
      <c r="C16" s="2">
        <v>55</v>
      </c>
      <c r="D16" s="2">
        <v>0</v>
      </c>
      <c r="E16" s="2">
        <v>1</v>
      </c>
      <c r="F16" s="2">
        <v>2</v>
      </c>
      <c r="G16" s="4">
        <v>72</v>
      </c>
      <c r="H16" s="28">
        <v>0</v>
      </c>
      <c r="I16" s="26">
        <v>0</v>
      </c>
      <c r="J16" s="28"/>
      <c r="K16" s="28"/>
      <c r="L16" s="2">
        <v>45</v>
      </c>
      <c r="O16" s="2">
        <v>46.666666666666664</v>
      </c>
      <c r="R16" s="2">
        <v>45</v>
      </c>
      <c r="U16" s="2">
        <v>31.666666666666664</v>
      </c>
      <c r="Y16" s="2">
        <v>35</v>
      </c>
      <c r="AA16" s="2">
        <v>58.333333333333329</v>
      </c>
      <c r="AE16" s="2">
        <v>60</v>
      </c>
      <c r="AH16" s="2">
        <v>43.333333333333329</v>
      </c>
    </row>
    <row r="17" spans="1:34" x14ac:dyDescent="0.35">
      <c r="A17" s="2">
        <v>33.333333333333329</v>
      </c>
      <c r="B17" s="6">
        <v>0</v>
      </c>
      <c r="C17" s="2">
        <v>40</v>
      </c>
      <c r="D17" s="2">
        <v>1</v>
      </c>
      <c r="E17" s="2">
        <v>0</v>
      </c>
      <c r="F17" s="2">
        <v>2</v>
      </c>
      <c r="G17" s="4">
        <v>80</v>
      </c>
      <c r="H17" s="28">
        <v>0</v>
      </c>
      <c r="I17" s="26">
        <v>0</v>
      </c>
      <c r="J17" s="28"/>
      <c r="K17" s="28"/>
      <c r="L17" s="2">
        <v>58.333333333333329</v>
      </c>
      <c r="O17" s="2">
        <v>43.333333333333329</v>
      </c>
      <c r="R17" s="2">
        <v>58.333333333333329</v>
      </c>
      <c r="U17" s="2">
        <v>35</v>
      </c>
      <c r="Y17" s="2">
        <v>33.333333333333329</v>
      </c>
      <c r="AA17" s="2">
        <v>43.333333333333329</v>
      </c>
      <c r="AE17" s="2">
        <v>43.333333333333329</v>
      </c>
      <c r="AH17" s="2">
        <v>45</v>
      </c>
    </row>
    <row r="18" spans="1:34" x14ac:dyDescent="0.35">
      <c r="A18" s="2">
        <v>45</v>
      </c>
      <c r="B18" s="6">
        <v>1</v>
      </c>
      <c r="C18" s="2">
        <v>56</v>
      </c>
      <c r="D18" s="2">
        <v>1</v>
      </c>
      <c r="E18" s="2">
        <v>0</v>
      </c>
      <c r="F18" s="2">
        <v>6</v>
      </c>
      <c r="G18" s="4">
        <v>277.5</v>
      </c>
      <c r="H18" s="28">
        <v>0</v>
      </c>
      <c r="I18" s="26">
        <v>0</v>
      </c>
      <c r="J18" s="28"/>
      <c r="K18" s="28"/>
      <c r="L18" s="2">
        <v>43.333333333333329</v>
      </c>
      <c r="O18" s="2">
        <v>45</v>
      </c>
      <c r="R18" s="2">
        <v>43.333333333333329</v>
      </c>
      <c r="U18" s="2">
        <v>43.333333333333329</v>
      </c>
      <c r="Y18" s="2">
        <v>45</v>
      </c>
      <c r="AA18" s="2">
        <v>60</v>
      </c>
      <c r="AE18" s="2">
        <v>30</v>
      </c>
      <c r="AH18" s="2">
        <v>30</v>
      </c>
    </row>
    <row r="19" spans="1:34" x14ac:dyDescent="0.35">
      <c r="A19" s="2">
        <v>58.333333333333329</v>
      </c>
      <c r="B19" s="6">
        <v>1</v>
      </c>
      <c r="C19" s="2">
        <v>38</v>
      </c>
      <c r="D19" s="2">
        <v>1</v>
      </c>
      <c r="E19" s="2">
        <v>0</v>
      </c>
      <c r="F19" s="2">
        <v>10</v>
      </c>
      <c r="G19" s="4">
        <v>335</v>
      </c>
      <c r="H19" s="28">
        <v>2</v>
      </c>
      <c r="I19" s="26">
        <v>0</v>
      </c>
      <c r="J19" s="28"/>
      <c r="K19" s="28"/>
      <c r="L19" s="2">
        <v>60</v>
      </c>
      <c r="O19" s="2">
        <v>30</v>
      </c>
      <c r="R19" s="2">
        <v>60</v>
      </c>
      <c r="U19" s="2">
        <v>60</v>
      </c>
      <c r="Y19" s="2">
        <v>43.333333333333329</v>
      </c>
      <c r="AA19" s="2">
        <v>43.333333333333329</v>
      </c>
      <c r="AE19" s="2">
        <v>43.333333333333329</v>
      </c>
      <c r="AH19" s="2">
        <v>43.333333333333329</v>
      </c>
    </row>
    <row r="20" spans="1:34" x14ac:dyDescent="0.35">
      <c r="A20" s="2">
        <v>43.333333333333329</v>
      </c>
      <c r="B20" s="6">
        <v>1</v>
      </c>
      <c r="C20" s="2">
        <v>50</v>
      </c>
      <c r="D20" s="2">
        <v>1</v>
      </c>
      <c r="E20" s="2">
        <v>1</v>
      </c>
      <c r="F20" s="2">
        <v>9</v>
      </c>
      <c r="G20" s="4">
        <v>155</v>
      </c>
      <c r="H20" s="28">
        <v>0</v>
      </c>
      <c r="I20" s="26">
        <v>1</v>
      </c>
      <c r="J20" s="28"/>
      <c r="K20" s="28"/>
      <c r="L20" s="2">
        <v>46.666666666666664</v>
      </c>
      <c r="O20" s="2">
        <v>58.333333333333329</v>
      </c>
      <c r="R20" s="2">
        <v>43.333333333333329</v>
      </c>
      <c r="U20" s="2">
        <v>46.666666666666664</v>
      </c>
      <c r="Y20" s="2">
        <v>46.666666666666664</v>
      </c>
      <c r="AA20" s="2">
        <v>45</v>
      </c>
      <c r="AE20" s="2">
        <v>51.666666666666657</v>
      </c>
      <c r="AH20" s="2">
        <v>55.000000000000007</v>
      </c>
    </row>
    <row r="21" spans="1:34" x14ac:dyDescent="0.35">
      <c r="A21" s="2">
        <v>60</v>
      </c>
      <c r="B21" s="6">
        <v>1</v>
      </c>
      <c r="C21" s="2">
        <v>54</v>
      </c>
      <c r="D21" s="2">
        <v>1</v>
      </c>
      <c r="E21" s="2">
        <v>1</v>
      </c>
      <c r="F21" s="2">
        <v>11</v>
      </c>
      <c r="G21" s="4">
        <v>114</v>
      </c>
      <c r="H21" s="28">
        <v>2</v>
      </c>
      <c r="I21" s="26">
        <v>0</v>
      </c>
      <c r="J21" s="28"/>
      <c r="K21" s="28"/>
      <c r="L21" s="2">
        <v>43.333333333333329</v>
      </c>
      <c r="O21" s="2">
        <v>48.333333333333329</v>
      </c>
      <c r="R21" s="2">
        <v>51.666666666666657</v>
      </c>
      <c r="U21" s="2">
        <v>43.333333333333329</v>
      </c>
      <c r="Y21" s="2">
        <v>43.333333333333329</v>
      </c>
      <c r="AA21" s="2">
        <v>30</v>
      </c>
      <c r="AE21" s="2">
        <v>18.333333333333332</v>
      </c>
      <c r="AH21" s="2">
        <v>18.333333333333332</v>
      </c>
    </row>
    <row r="22" spans="1:34" x14ac:dyDescent="0.35">
      <c r="A22" s="2">
        <v>46.666666666666664</v>
      </c>
      <c r="B22" s="6">
        <v>1</v>
      </c>
      <c r="C22" s="2">
        <v>59</v>
      </c>
      <c r="D22" s="2">
        <v>0</v>
      </c>
      <c r="E22" s="2">
        <v>1</v>
      </c>
      <c r="F22" s="2">
        <v>7</v>
      </c>
      <c r="G22" s="4">
        <v>40</v>
      </c>
      <c r="H22" s="28">
        <v>0</v>
      </c>
      <c r="I22" s="26">
        <v>1</v>
      </c>
      <c r="J22" s="28"/>
      <c r="K22" s="28"/>
      <c r="L22" s="2">
        <v>45</v>
      </c>
      <c r="R22" s="2">
        <v>55.000000000000007</v>
      </c>
      <c r="U22" s="2">
        <v>45</v>
      </c>
      <c r="Y22" s="2">
        <v>45</v>
      </c>
      <c r="AA22" s="2">
        <v>55.000000000000007</v>
      </c>
      <c r="AE22" s="2">
        <v>58.333333333333329</v>
      </c>
      <c r="AH22" s="2">
        <v>58.333333333333329</v>
      </c>
    </row>
    <row r="23" spans="1:34" x14ac:dyDescent="0.35">
      <c r="A23" s="2">
        <v>43.333333333333329</v>
      </c>
      <c r="B23" s="6">
        <v>1</v>
      </c>
      <c r="C23" s="2">
        <v>54</v>
      </c>
      <c r="D23" s="2">
        <v>0</v>
      </c>
      <c r="E23" s="2">
        <v>1</v>
      </c>
      <c r="F23" s="2">
        <v>9</v>
      </c>
      <c r="G23" s="4">
        <v>150</v>
      </c>
      <c r="H23" s="28">
        <v>0</v>
      </c>
      <c r="I23" s="26">
        <v>0</v>
      </c>
      <c r="J23" s="28"/>
      <c r="K23" s="28"/>
      <c r="L23" s="2">
        <v>30</v>
      </c>
      <c r="R23" s="2">
        <v>18.333333333333332</v>
      </c>
      <c r="U23" s="2">
        <v>30</v>
      </c>
      <c r="Y23" s="2">
        <v>30</v>
      </c>
      <c r="AA23" s="2">
        <v>58.333333333333329</v>
      </c>
      <c r="AH23" s="2">
        <v>48.333333333333329</v>
      </c>
    </row>
    <row r="24" spans="1:34" x14ac:dyDescent="0.35">
      <c r="A24" s="2">
        <v>45</v>
      </c>
      <c r="B24" s="6">
        <v>1</v>
      </c>
      <c r="C24" s="2">
        <v>55</v>
      </c>
      <c r="D24" s="2">
        <v>0</v>
      </c>
      <c r="E24" s="2">
        <v>1</v>
      </c>
      <c r="F24" s="2">
        <v>4</v>
      </c>
      <c r="G24" s="4">
        <v>155</v>
      </c>
      <c r="H24" s="28">
        <v>0</v>
      </c>
      <c r="I24" s="26">
        <v>1</v>
      </c>
      <c r="J24" s="28"/>
      <c r="K24" s="28"/>
      <c r="L24" s="2">
        <v>43.333333333333329</v>
      </c>
      <c r="R24" s="2">
        <v>58.333333333333329</v>
      </c>
      <c r="U24" s="2">
        <v>43.333333333333329</v>
      </c>
      <c r="Y24" s="2">
        <v>43.333333333333329</v>
      </c>
    </row>
    <row r="25" spans="1:34" x14ac:dyDescent="0.35">
      <c r="A25" s="2">
        <v>30</v>
      </c>
      <c r="B25" s="6">
        <v>1</v>
      </c>
      <c r="C25" s="2">
        <v>59</v>
      </c>
      <c r="D25" s="2">
        <v>0</v>
      </c>
      <c r="E25" s="2">
        <v>1</v>
      </c>
      <c r="F25" s="2">
        <v>2</v>
      </c>
      <c r="G25" s="4">
        <v>150</v>
      </c>
      <c r="H25" s="28">
        <v>0</v>
      </c>
      <c r="I25" s="26">
        <v>0</v>
      </c>
      <c r="J25" s="28"/>
      <c r="K25" s="28"/>
      <c r="L25" s="2">
        <v>51.666666666666657</v>
      </c>
      <c r="U25" s="2">
        <v>55.000000000000007</v>
      </c>
      <c r="Y25" s="2">
        <v>51.666666666666657</v>
      </c>
    </row>
    <row r="26" spans="1:34" x14ac:dyDescent="0.35">
      <c r="A26" s="2">
        <v>43.333333333333329</v>
      </c>
      <c r="B26" s="6">
        <v>1</v>
      </c>
      <c r="C26" s="2">
        <v>30</v>
      </c>
      <c r="D26" s="2">
        <v>1</v>
      </c>
      <c r="E26" s="2">
        <v>1</v>
      </c>
      <c r="F26" s="2">
        <v>8</v>
      </c>
      <c r="G26" s="4">
        <v>91</v>
      </c>
      <c r="H26" s="28">
        <v>0</v>
      </c>
      <c r="I26" s="26">
        <v>0</v>
      </c>
      <c r="J26" s="28"/>
      <c r="K26" s="28"/>
      <c r="L26" s="2">
        <v>18.333333333333332</v>
      </c>
      <c r="U26" s="2">
        <v>18.333333333333332</v>
      </c>
      <c r="Y26" s="2">
        <v>18.333333333333332</v>
      </c>
    </row>
    <row r="27" spans="1:34" x14ac:dyDescent="0.35">
      <c r="A27" s="2">
        <v>51.666666666666657</v>
      </c>
      <c r="B27" s="6">
        <v>1</v>
      </c>
      <c r="C27" s="2">
        <v>45</v>
      </c>
      <c r="D27" s="2">
        <v>1</v>
      </c>
      <c r="E27" s="2">
        <v>0</v>
      </c>
      <c r="F27" s="2">
        <v>2</v>
      </c>
      <c r="G27" s="4">
        <v>48</v>
      </c>
      <c r="H27" s="28">
        <v>1</v>
      </c>
      <c r="I27" s="26">
        <v>0</v>
      </c>
      <c r="J27" s="28"/>
      <c r="K27" s="28"/>
      <c r="U27" s="2">
        <v>58.333333333333329</v>
      </c>
      <c r="Y27" s="2">
        <v>48.333333333333329</v>
      </c>
    </row>
    <row r="28" spans="1:34" x14ac:dyDescent="0.35">
      <c r="A28" s="2">
        <v>55.000000000000007</v>
      </c>
      <c r="B28" s="6">
        <v>0</v>
      </c>
      <c r="C28" s="2">
        <v>42</v>
      </c>
      <c r="D28" s="2">
        <v>1</v>
      </c>
      <c r="E28" s="2">
        <v>1</v>
      </c>
      <c r="F28" s="2">
        <v>12</v>
      </c>
      <c r="G28" s="4">
        <v>141</v>
      </c>
      <c r="H28" s="28">
        <v>0</v>
      </c>
      <c r="I28" s="26">
        <v>1</v>
      </c>
      <c r="J28" s="28"/>
      <c r="K28" s="28"/>
    </row>
    <row r="29" spans="1:34" x14ac:dyDescent="0.35">
      <c r="A29" s="2">
        <v>18.333333333333332</v>
      </c>
      <c r="B29" s="6">
        <v>1</v>
      </c>
      <c r="C29" s="2">
        <v>24</v>
      </c>
      <c r="D29" s="2">
        <v>1</v>
      </c>
      <c r="E29" s="2">
        <v>1</v>
      </c>
      <c r="F29" s="2">
        <v>2</v>
      </c>
      <c r="G29" s="4">
        <v>92</v>
      </c>
      <c r="H29" s="29">
        <v>0</v>
      </c>
      <c r="I29" s="27">
        <v>0</v>
      </c>
      <c r="J29" s="29"/>
      <c r="K29" s="29"/>
    </row>
    <row r="30" spans="1:34" x14ac:dyDescent="0.35">
      <c r="A30" s="2">
        <v>58.333333333333329</v>
      </c>
      <c r="B30" s="6">
        <v>0</v>
      </c>
      <c r="C30" s="2">
        <v>49</v>
      </c>
      <c r="D30" s="2">
        <v>1</v>
      </c>
      <c r="E30" s="2">
        <v>1</v>
      </c>
      <c r="F30" s="2">
        <v>12</v>
      </c>
      <c r="G30" s="4">
        <v>200</v>
      </c>
      <c r="H30" s="28">
        <v>0</v>
      </c>
      <c r="I30" s="26">
        <v>0</v>
      </c>
      <c r="J30" s="28"/>
      <c r="K30" s="28"/>
    </row>
    <row r="31" spans="1:34" x14ac:dyDescent="0.35">
      <c r="A31" s="2">
        <v>48.333333333333329</v>
      </c>
      <c r="B31" s="6">
        <v>0</v>
      </c>
      <c r="C31" s="2">
        <v>49</v>
      </c>
      <c r="D31" s="2">
        <v>0</v>
      </c>
      <c r="E31" s="2">
        <v>0</v>
      </c>
      <c r="F31" s="2">
        <v>3</v>
      </c>
      <c r="G31" s="4">
        <v>87</v>
      </c>
      <c r="H31" s="28">
        <v>0</v>
      </c>
      <c r="I31" s="26">
        <v>1</v>
      </c>
      <c r="J31" s="28"/>
      <c r="K3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0" workbookViewId="0">
      <selection activeCell="J33" sqref="J33"/>
    </sheetView>
  </sheetViews>
  <sheetFormatPr defaultRowHeight="14.5" x14ac:dyDescent="0.35"/>
  <sheetData>
    <row r="1" spans="1:19" x14ac:dyDescent="0.35">
      <c r="A1" t="s">
        <v>30</v>
      </c>
      <c r="B1" t="s">
        <v>45</v>
      </c>
      <c r="C1" t="s">
        <v>43</v>
      </c>
      <c r="D1" t="s">
        <v>42</v>
      </c>
      <c r="E1" t="s">
        <v>41</v>
      </c>
      <c r="F1" t="s">
        <v>44</v>
      </c>
      <c r="G1" t="s">
        <v>48</v>
      </c>
      <c r="H1" t="s">
        <v>49</v>
      </c>
      <c r="I1" t="s">
        <v>47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164</v>
      </c>
      <c r="Q1" t="s">
        <v>43</v>
      </c>
      <c r="R1" t="s">
        <v>174</v>
      </c>
      <c r="S1" t="s">
        <v>173</v>
      </c>
    </row>
    <row r="2" spans="1:19" x14ac:dyDescent="0.35">
      <c r="A2">
        <v>56</v>
      </c>
      <c r="B2">
        <v>8</v>
      </c>
      <c r="C2">
        <v>59000</v>
      </c>
      <c r="D2">
        <v>49000</v>
      </c>
      <c r="E2">
        <v>90</v>
      </c>
      <c r="F2">
        <v>108000</v>
      </c>
      <c r="G2">
        <v>11.25</v>
      </c>
      <c r="H2">
        <f>G2*19.5</f>
        <v>219.375</v>
      </c>
      <c r="I2">
        <v>1.2040816326530612</v>
      </c>
      <c r="J2">
        <v>0.33333333333333326</v>
      </c>
      <c r="K2">
        <v>0.75</v>
      </c>
      <c r="L2">
        <v>1</v>
      </c>
      <c r="M2">
        <v>0.75</v>
      </c>
      <c r="N2">
        <v>0.25</v>
      </c>
      <c r="O2">
        <v>0.61666666666666659</v>
      </c>
      <c r="Q2">
        <v>495.59999999999997</v>
      </c>
      <c r="R2">
        <v>411.59999999999997</v>
      </c>
      <c r="S2">
        <v>907.19999999999993</v>
      </c>
    </row>
    <row r="3" spans="1:19" x14ac:dyDescent="0.35">
      <c r="A3">
        <v>29</v>
      </c>
      <c r="B3">
        <v>3</v>
      </c>
      <c r="C3">
        <v>36500</v>
      </c>
      <c r="D3">
        <v>30500</v>
      </c>
      <c r="E3">
        <v>50</v>
      </c>
      <c r="F3">
        <v>67000</v>
      </c>
      <c r="G3">
        <v>16.666666666666668</v>
      </c>
      <c r="H3">
        <f t="shared" ref="H3:H31" si="0">G3*19.5</f>
        <v>325</v>
      </c>
      <c r="I3">
        <v>1.1967213114754098</v>
      </c>
      <c r="J3">
        <v>0</v>
      </c>
      <c r="K3">
        <v>0.25</v>
      </c>
      <c r="L3">
        <v>0.5</v>
      </c>
      <c r="M3">
        <v>0.25</v>
      </c>
      <c r="N3">
        <v>0.5</v>
      </c>
      <c r="O3">
        <v>0.3</v>
      </c>
      <c r="Q3">
        <v>306.59999999999997</v>
      </c>
      <c r="R3">
        <v>256.2</v>
      </c>
      <c r="S3">
        <v>562.79999999999995</v>
      </c>
    </row>
    <row r="4" spans="1:19" x14ac:dyDescent="0.35">
      <c r="A4">
        <v>23</v>
      </c>
      <c r="B4">
        <v>7</v>
      </c>
      <c r="C4">
        <v>260000</v>
      </c>
      <c r="D4">
        <v>100000</v>
      </c>
      <c r="E4">
        <v>300</v>
      </c>
      <c r="F4">
        <v>360000</v>
      </c>
      <c r="G4">
        <v>42.857142857142854</v>
      </c>
      <c r="H4">
        <f t="shared" si="0"/>
        <v>835.71428571428567</v>
      </c>
      <c r="I4">
        <v>2.6</v>
      </c>
      <c r="J4">
        <v>0.5</v>
      </c>
      <c r="K4">
        <v>0.75</v>
      </c>
      <c r="L4">
        <v>0.5</v>
      </c>
      <c r="M4">
        <v>0.25</v>
      </c>
      <c r="N4">
        <v>0.25</v>
      </c>
      <c r="O4">
        <v>0.45</v>
      </c>
      <c r="Q4">
        <v>2184</v>
      </c>
      <c r="R4">
        <v>840</v>
      </c>
      <c r="S4">
        <v>3024</v>
      </c>
    </row>
    <row r="5" spans="1:19" x14ac:dyDescent="0.35">
      <c r="A5">
        <v>52</v>
      </c>
      <c r="B5">
        <v>9</v>
      </c>
      <c r="C5">
        <v>172500</v>
      </c>
      <c r="D5">
        <v>127500</v>
      </c>
      <c r="E5">
        <v>250</v>
      </c>
      <c r="F5">
        <v>300000</v>
      </c>
      <c r="G5">
        <v>27.777777777777779</v>
      </c>
      <c r="H5">
        <f t="shared" si="0"/>
        <v>541.66666666666663</v>
      </c>
      <c r="I5">
        <v>1.3529411764705883</v>
      </c>
      <c r="J5">
        <v>0.5</v>
      </c>
      <c r="K5">
        <v>0.5</v>
      </c>
      <c r="L5">
        <v>0.75</v>
      </c>
      <c r="M5">
        <v>1</v>
      </c>
      <c r="N5">
        <v>0.25</v>
      </c>
      <c r="O5">
        <v>0.6</v>
      </c>
      <c r="Q5">
        <v>1449</v>
      </c>
      <c r="R5">
        <v>1071</v>
      </c>
      <c r="S5">
        <v>2520</v>
      </c>
    </row>
    <row r="6" spans="1:19" x14ac:dyDescent="0.35">
      <c r="A6">
        <v>47</v>
      </c>
      <c r="B6">
        <v>7</v>
      </c>
      <c r="C6">
        <v>250000</v>
      </c>
      <c r="D6">
        <v>100000</v>
      </c>
      <c r="E6">
        <v>400</v>
      </c>
      <c r="F6">
        <v>350000</v>
      </c>
      <c r="G6">
        <v>57.142857142857146</v>
      </c>
      <c r="H6">
        <f t="shared" si="0"/>
        <v>1114.2857142857144</v>
      </c>
      <c r="I6">
        <v>2.5</v>
      </c>
      <c r="J6">
        <v>0.66666666666666652</v>
      </c>
      <c r="K6">
        <v>0.75</v>
      </c>
      <c r="L6">
        <v>0.5</v>
      </c>
      <c r="M6">
        <v>0.5</v>
      </c>
      <c r="N6">
        <v>0.75</v>
      </c>
      <c r="O6">
        <v>0.6333333333333333</v>
      </c>
      <c r="Q6">
        <v>2100</v>
      </c>
      <c r="R6">
        <v>840</v>
      </c>
      <c r="S6">
        <v>2940</v>
      </c>
    </row>
    <row r="7" spans="1:19" x14ac:dyDescent="0.35">
      <c r="A7">
        <v>37</v>
      </c>
      <c r="B7">
        <v>8</v>
      </c>
      <c r="C7">
        <v>40000</v>
      </c>
      <c r="D7">
        <v>83750</v>
      </c>
      <c r="E7">
        <v>98</v>
      </c>
      <c r="F7">
        <v>123750</v>
      </c>
      <c r="G7">
        <v>12.25</v>
      </c>
      <c r="H7">
        <f t="shared" si="0"/>
        <v>238.875</v>
      </c>
      <c r="I7">
        <v>0.47761194029850745</v>
      </c>
      <c r="J7">
        <v>0.33333333333333326</v>
      </c>
      <c r="K7">
        <v>0.5</v>
      </c>
      <c r="L7">
        <v>0.5</v>
      </c>
      <c r="M7">
        <v>0.5</v>
      </c>
      <c r="N7">
        <v>0.25</v>
      </c>
      <c r="O7">
        <v>0.41666666666666663</v>
      </c>
      <c r="Q7">
        <v>336</v>
      </c>
      <c r="R7">
        <v>703.5</v>
      </c>
      <c r="S7">
        <v>1039.5</v>
      </c>
    </row>
    <row r="8" spans="1:19" x14ac:dyDescent="0.35">
      <c r="A8">
        <v>43</v>
      </c>
      <c r="B8">
        <v>8</v>
      </c>
      <c r="C8">
        <v>50000</v>
      </c>
      <c r="D8">
        <v>54500</v>
      </c>
      <c r="E8">
        <v>65</v>
      </c>
      <c r="F8">
        <v>104500</v>
      </c>
      <c r="G8">
        <v>8.125</v>
      </c>
      <c r="H8">
        <f t="shared" si="0"/>
        <v>158.4375</v>
      </c>
      <c r="I8">
        <v>0.91743119266055051</v>
      </c>
      <c r="J8">
        <v>0.33333333333333326</v>
      </c>
      <c r="K8">
        <v>0.75</v>
      </c>
      <c r="L8">
        <v>0.75</v>
      </c>
      <c r="M8">
        <v>0.5</v>
      </c>
      <c r="N8">
        <v>0.25</v>
      </c>
      <c r="O8">
        <v>0.51666666666666661</v>
      </c>
      <c r="Q8">
        <v>420</v>
      </c>
      <c r="R8">
        <v>457.79999999999995</v>
      </c>
      <c r="S8">
        <v>877.8</v>
      </c>
    </row>
    <row r="9" spans="1:19" x14ac:dyDescent="0.35">
      <c r="A9">
        <v>59</v>
      </c>
      <c r="B9">
        <v>4</v>
      </c>
      <c r="C9">
        <v>100000</v>
      </c>
      <c r="D9">
        <v>80000</v>
      </c>
      <c r="E9">
        <v>150</v>
      </c>
      <c r="F9">
        <v>180000</v>
      </c>
      <c r="G9">
        <v>37.5</v>
      </c>
      <c r="H9">
        <f t="shared" si="0"/>
        <v>731.25</v>
      </c>
      <c r="I9">
        <v>1.25</v>
      </c>
      <c r="J9">
        <v>0.16666666666666663</v>
      </c>
      <c r="K9">
        <v>0.75</v>
      </c>
      <c r="L9">
        <v>0.25</v>
      </c>
      <c r="M9">
        <v>0.5</v>
      </c>
      <c r="N9">
        <v>0.25</v>
      </c>
      <c r="O9">
        <v>0.3833333333333333</v>
      </c>
      <c r="Q9">
        <v>840</v>
      </c>
      <c r="R9">
        <v>672</v>
      </c>
      <c r="S9">
        <v>1512</v>
      </c>
    </row>
    <row r="10" spans="1:19" x14ac:dyDescent="0.35">
      <c r="A10">
        <v>51</v>
      </c>
      <c r="B10">
        <v>10</v>
      </c>
      <c r="C10">
        <v>100000</v>
      </c>
      <c r="D10">
        <v>150000</v>
      </c>
      <c r="E10">
        <v>205</v>
      </c>
      <c r="F10">
        <v>250000</v>
      </c>
      <c r="G10">
        <v>20.5</v>
      </c>
      <c r="H10">
        <f t="shared" si="0"/>
        <v>399.75</v>
      </c>
      <c r="I10">
        <v>0.66666666666666663</v>
      </c>
      <c r="J10">
        <v>0.66666666666666652</v>
      </c>
      <c r="K10">
        <v>1</v>
      </c>
      <c r="L10">
        <v>0.75</v>
      </c>
      <c r="M10">
        <v>0.5</v>
      </c>
      <c r="N10">
        <v>0.5</v>
      </c>
      <c r="O10">
        <v>0.68333333333333335</v>
      </c>
      <c r="Q10">
        <v>840</v>
      </c>
      <c r="R10">
        <v>1260</v>
      </c>
      <c r="S10">
        <v>2100</v>
      </c>
    </row>
    <row r="11" spans="1:19" x14ac:dyDescent="0.35">
      <c r="A11">
        <v>59</v>
      </c>
      <c r="B11">
        <v>11</v>
      </c>
      <c r="C11">
        <v>500000</v>
      </c>
      <c r="D11">
        <v>142500</v>
      </c>
      <c r="E11">
        <v>365</v>
      </c>
      <c r="F11">
        <v>642500</v>
      </c>
      <c r="G11">
        <v>33.18181818181818</v>
      </c>
      <c r="H11">
        <f t="shared" si="0"/>
        <v>647.0454545454545</v>
      </c>
      <c r="I11">
        <v>3.5087719298245612</v>
      </c>
      <c r="J11">
        <v>0.83333333333333348</v>
      </c>
      <c r="K11">
        <v>0.5</v>
      </c>
      <c r="L11">
        <v>0.75</v>
      </c>
      <c r="M11">
        <v>0.75</v>
      </c>
      <c r="N11">
        <v>0.75</v>
      </c>
      <c r="O11">
        <v>0.71666666666666667</v>
      </c>
      <c r="Q11">
        <v>4200</v>
      </c>
      <c r="R11">
        <v>1197</v>
      </c>
      <c r="S11">
        <v>5397</v>
      </c>
    </row>
    <row r="12" spans="1:19" x14ac:dyDescent="0.35">
      <c r="A12">
        <v>59</v>
      </c>
      <c r="B12">
        <v>8</v>
      </c>
      <c r="C12">
        <v>100000</v>
      </c>
      <c r="D12">
        <v>100000</v>
      </c>
      <c r="E12">
        <v>150</v>
      </c>
      <c r="F12">
        <v>200000</v>
      </c>
      <c r="G12">
        <v>18.75</v>
      </c>
      <c r="H12">
        <f t="shared" si="0"/>
        <v>365.625</v>
      </c>
      <c r="I12">
        <v>1</v>
      </c>
      <c r="J12">
        <v>0.5</v>
      </c>
      <c r="K12">
        <v>0.5</v>
      </c>
      <c r="L12">
        <v>0.75</v>
      </c>
      <c r="M12">
        <v>0.25</v>
      </c>
      <c r="N12">
        <v>0</v>
      </c>
      <c r="O12">
        <v>0.4</v>
      </c>
      <c r="Q12">
        <v>840</v>
      </c>
      <c r="R12">
        <v>840</v>
      </c>
      <c r="S12">
        <v>1680</v>
      </c>
    </row>
    <row r="13" spans="1:19" x14ac:dyDescent="0.35">
      <c r="A13">
        <v>43</v>
      </c>
      <c r="B13">
        <v>2.5</v>
      </c>
      <c r="C13">
        <v>30000</v>
      </c>
      <c r="D13">
        <v>33000</v>
      </c>
      <c r="E13">
        <v>50</v>
      </c>
      <c r="F13">
        <v>63000</v>
      </c>
      <c r="G13">
        <v>20</v>
      </c>
      <c r="H13">
        <f t="shared" si="0"/>
        <v>390</v>
      </c>
      <c r="I13">
        <v>0.90909090909090906</v>
      </c>
      <c r="J13">
        <v>0.16666666666666663</v>
      </c>
      <c r="K13">
        <v>0.5</v>
      </c>
      <c r="L13">
        <v>0.75</v>
      </c>
      <c r="M13">
        <v>0.75</v>
      </c>
      <c r="N13">
        <v>0.75</v>
      </c>
      <c r="O13">
        <v>0.58333333333333326</v>
      </c>
      <c r="Q13">
        <v>251.99999999999997</v>
      </c>
      <c r="R13">
        <v>277.2</v>
      </c>
      <c r="S13">
        <v>529.19999999999993</v>
      </c>
    </row>
    <row r="14" spans="1:19" x14ac:dyDescent="0.35">
      <c r="A14">
        <v>41</v>
      </c>
      <c r="B14">
        <v>6</v>
      </c>
      <c r="C14">
        <v>100000</v>
      </c>
      <c r="D14">
        <v>138000</v>
      </c>
      <c r="E14">
        <v>200</v>
      </c>
      <c r="F14">
        <v>238000</v>
      </c>
      <c r="G14">
        <v>33.333333333333336</v>
      </c>
      <c r="H14">
        <f t="shared" si="0"/>
        <v>650</v>
      </c>
      <c r="I14">
        <v>0.72463768115942029</v>
      </c>
      <c r="J14">
        <v>0.33333333333333326</v>
      </c>
      <c r="K14">
        <v>0.5</v>
      </c>
      <c r="L14">
        <v>0.25</v>
      </c>
      <c r="M14">
        <v>0.5</v>
      </c>
      <c r="N14">
        <v>0</v>
      </c>
      <c r="O14">
        <v>0.31666666666666665</v>
      </c>
      <c r="Q14">
        <v>840</v>
      </c>
      <c r="R14">
        <v>1159.1999999999998</v>
      </c>
      <c r="S14">
        <v>1999.1999999999998</v>
      </c>
    </row>
    <row r="15" spans="1:19" x14ac:dyDescent="0.35">
      <c r="A15">
        <v>47</v>
      </c>
      <c r="B15">
        <v>2</v>
      </c>
      <c r="C15">
        <v>35000</v>
      </c>
      <c r="D15">
        <v>36000</v>
      </c>
      <c r="E15">
        <v>60</v>
      </c>
      <c r="F15">
        <v>71000</v>
      </c>
      <c r="G15">
        <v>30</v>
      </c>
      <c r="H15">
        <f t="shared" si="0"/>
        <v>585</v>
      </c>
      <c r="I15">
        <v>0.97222222222222221</v>
      </c>
      <c r="J15">
        <v>0</v>
      </c>
      <c r="K15">
        <v>0.25</v>
      </c>
      <c r="L15">
        <v>0.5</v>
      </c>
      <c r="M15">
        <v>0.25</v>
      </c>
      <c r="N15">
        <v>0</v>
      </c>
      <c r="O15">
        <v>0.2</v>
      </c>
      <c r="Q15">
        <v>294</v>
      </c>
      <c r="R15">
        <v>302.39999999999998</v>
      </c>
      <c r="S15">
        <v>596.4</v>
      </c>
    </row>
    <row r="16" spans="1:19" ht="15" thickBot="1" x14ac:dyDescent="0.4">
      <c r="A16">
        <v>55</v>
      </c>
      <c r="B16">
        <v>2</v>
      </c>
      <c r="C16">
        <v>40000</v>
      </c>
      <c r="D16">
        <v>32000</v>
      </c>
      <c r="E16">
        <v>50</v>
      </c>
      <c r="F16">
        <v>72000</v>
      </c>
      <c r="G16">
        <v>25</v>
      </c>
      <c r="H16">
        <f t="shared" si="0"/>
        <v>487.5</v>
      </c>
      <c r="I16">
        <v>1.25</v>
      </c>
      <c r="J16">
        <v>0</v>
      </c>
      <c r="K16">
        <v>0.5</v>
      </c>
      <c r="L16">
        <v>0.75</v>
      </c>
      <c r="M16">
        <v>0.5</v>
      </c>
      <c r="N16">
        <v>0</v>
      </c>
      <c r="O16">
        <v>0.35</v>
      </c>
      <c r="Q16">
        <v>336</v>
      </c>
      <c r="R16">
        <v>268.8</v>
      </c>
      <c r="S16">
        <v>604.79999999999995</v>
      </c>
    </row>
    <row r="17" spans="1:27" x14ac:dyDescent="0.35">
      <c r="A17">
        <v>40</v>
      </c>
      <c r="B17">
        <v>2</v>
      </c>
      <c r="C17">
        <v>50000</v>
      </c>
      <c r="D17">
        <v>30000</v>
      </c>
      <c r="E17">
        <v>60</v>
      </c>
      <c r="F17">
        <v>80000</v>
      </c>
      <c r="G17">
        <v>30</v>
      </c>
      <c r="H17">
        <f t="shared" si="0"/>
        <v>585</v>
      </c>
      <c r="I17">
        <v>1.6666666666666667</v>
      </c>
      <c r="J17">
        <v>0.16666666666666663</v>
      </c>
      <c r="K17">
        <v>0.25</v>
      </c>
      <c r="L17">
        <v>0.75</v>
      </c>
      <c r="M17">
        <v>0.5</v>
      </c>
      <c r="N17">
        <v>0</v>
      </c>
      <c r="O17">
        <v>0.33333333333333331</v>
      </c>
      <c r="Q17">
        <v>420</v>
      </c>
      <c r="R17">
        <v>251.99999999999997</v>
      </c>
      <c r="S17">
        <v>672</v>
      </c>
      <c r="V17" s="9" t="s">
        <v>43</v>
      </c>
      <c r="W17" s="9"/>
      <c r="X17" s="9" t="s">
        <v>174</v>
      </c>
      <c r="Y17" s="9"/>
      <c r="Z17" s="9" t="s">
        <v>173</v>
      </c>
      <c r="AA17" s="9"/>
    </row>
    <row r="18" spans="1:27" x14ac:dyDescent="0.35">
      <c r="A18">
        <v>56</v>
      </c>
      <c r="B18">
        <v>6</v>
      </c>
      <c r="C18">
        <v>150000</v>
      </c>
      <c r="D18">
        <v>127500</v>
      </c>
      <c r="E18">
        <v>200</v>
      </c>
      <c r="F18">
        <v>277500</v>
      </c>
      <c r="G18">
        <v>33.333333333333336</v>
      </c>
      <c r="H18">
        <f t="shared" si="0"/>
        <v>650</v>
      </c>
      <c r="I18">
        <v>1.1764705882352942</v>
      </c>
      <c r="J18">
        <v>0.5</v>
      </c>
      <c r="K18">
        <v>0.5</v>
      </c>
      <c r="L18">
        <v>0.25</v>
      </c>
      <c r="M18">
        <v>0.5</v>
      </c>
      <c r="N18">
        <v>0.5</v>
      </c>
      <c r="O18">
        <v>0.45</v>
      </c>
      <c r="Q18">
        <v>1260</v>
      </c>
      <c r="R18">
        <v>1071</v>
      </c>
      <c r="S18">
        <v>2331</v>
      </c>
      <c r="V18" s="7"/>
      <c r="W18" s="7"/>
      <c r="X18" s="7"/>
      <c r="Y18" s="7"/>
      <c r="Z18" s="7"/>
      <c r="AA18" s="7"/>
    </row>
    <row r="19" spans="1:27" x14ac:dyDescent="0.35">
      <c r="A19">
        <v>38</v>
      </c>
      <c r="B19">
        <v>10</v>
      </c>
      <c r="C19">
        <v>200000</v>
      </c>
      <c r="D19">
        <v>135000</v>
      </c>
      <c r="E19">
        <v>300</v>
      </c>
      <c r="F19">
        <v>335000</v>
      </c>
      <c r="G19">
        <v>30</v>
      </c>
      <c r="H19">
        <f t="shared" si="0"/>
        <v>585</v>
      </c>
      <c r="I19">
        <v>1.4814814814814814</v>
      </c>
      <c r="J19">
        <v>0.66666666666666652</v>
      </c>
      <c r="K19">
        <v>0.75</v>
      </c>
      <c r="L19">
        <v>0.75</v>
      </c>
      <c r="M19">
        <v>0.5</v>
      </c>
      <c r="N19">
        <v>0.25</v>
      </c>
      <c r="O19">
        <v>0.58333333333333326</v>
      </c>
      <c r="Q19">
        <v>1680</v>
      </c>
      <c r="R19">
        <v>1134</v>
      </c>
      <c r="S19">
        <v>2814</v>
      </c>
      <c r="V19" s="7" t="s">
        <v>51</v>
      </c>
      <c r="W19" s="7">
        <v>846.44</v>
      </c>
      <c r="X19" s="7" t="s">
        <v>51</v>
      </c>
      <c r="Y19" s="7">
        <v>622.23</v>
      </c>
      <c r="Z19" s="7" t="s">
        <v>51</v>
      </c>
      <c r="AA19" s="7">
        <v>1468.6700000000003</v>
      </c>
    </row>
    <row r="20" spans="1:27" x14ac:dyDescent="0.35">
      <c r="A20">
        <v>50</v>
      </c>
      <c r="B20">
        <v>9</v>
      </c>
      <c r="C20">
        <v>75000</v>
      </c>
      <c r="D20">
        <v>80000</v>
      </c>
      <c r="E20">
        <v>120</v>
      </c>
      <c r="F20">
        <v>155000</v>
      </c>
      <c r="G20">
        <v>13.333333333333334</v>
      </c>
      <c r="H20">
        <f t="shared" si="0"/>
        <v>260</v>
      </c>
      <c r="I20">
        <v>0.9375</v>
      </c>
      <c r="J20">
        <v>0.16666666666666663</v>
      </c>
      <c r="K20">
        <v>0.5</v>
      </c>
      <c r="L20">
        <v>0.75</v>
      </c>
      <c r="M20">
        <v>0.5</v>
      </c>
      <c r="N20">
        <v>0.25</v>
      </c>
      <c r="O20">
        <v>0.43333333333333329</v>
      </c>
      <c r="Q20">
        <v>630</v>
      </c>
      <c r="R20">
        <v>672</v>
      </c>
      <c r="S20">
        <v>1302</v>
      </c>
      <c r="V20" s="7" t="s">
        <v>52</v>
      </c>
      <c r="W20" s="7">
        <v>150.0009184339699</v>
      </c>
      <c r="X20" s="7" t="s">
        <v>52</v>
      </c>
      <c r="Y20" s="7">
        <v>63.209903768972417</v>
      </c>
      <c r="Z20" s="7" t="s">
        <v>52</v>
      </c>
      <c r="AA20" s="7">
        <v>196.42427742534511</v>
      </c>
    </row>
    <row r="21" spans="1:27" x14ac:dyDescent="0.35">
      <c r="A21">
        <v>54</v>
      </c>
      <c r="B21">
        <v>11</v>
      </c>
      <c r="C21">
        <v>50000</v>
      </c>
      <c r="D21">
        <v>64000</v>
      </c>
      <c r="E21">
        <v>80</v>
      </c>
      <c r="F21">
        <v>114000</v>
      </c>
      <c r="G21">
        <v>7.2727272727272725</v>
      </c>
      <c r="H21">
        <f t="shared" si="0"/>
        <v>141.81818181818181</v>
      </c>
      <c r="I21">
        <v>0.78125</v>
      </c>
      <c r="J21">
        <v>0.5</v>
      </c>
      <c r="K21">
        <v>0.5</v>
      </c>
      <c r="L21">
        <v>0.75</v>
      </c>
      <c r="M21">
        <v>0.75</v>
      </c>
      <c r="N21">
        <v>0.5</v>
      </c>
      <c r="O21">
        <v>0.6</v>
      </c>
      <c r="Q21">
        <v>420</v>
      </c>
      <c r="R21">
        <v>537.6</v>
      </c>
      <c r="S21">
        <v>957.59999999999991</v>
      </c>
      <c r="V21" s="7" t="s">
        <v>53</v>
      </c>
      <c r="W21" s="7">
        <v>541.79999999999995</v>
      </c>
      <c r="X21" s="7" t="s">
        <v>53</v>
      </c>
      <c r="Y21" s="7">
        <v>604.79999999999995</v>
      </c>
      <c r="Z21" s="7" t="s">
        <v>53</v>
      </c>
      <c r="AA21" s="7">
        <v>1222.1999999999998</v>
      </c>
    </row>
    <row r="22" spans="1:27" x14ac:dyDescent="0.35">
      <c r="A22">
        <v>59</v>
      </c>
      <c r="B22">
        <v>7</v>
      </c>
      <c r="C22">
        <v>25000</v>
      </c>
      <c r="D22">
        <v>15000</v>
      </c>
      <c r="E22">
        <v>29</v>
      </c>
      <c r="F22">
        <v>40000</v>
      </c>
      <c r="G22">
        <v>4.1428571428571432</v>
      </c>
      <c r="H22">
        <f t="shared" si="0"/>
        <v>80.785714285714292</v>
      </c>
      <c r="I22">
        <v>1.6666666666666667</v>
      </c>
      <c r="J22">
        <v>0.33333333333333326</v>
      </c>
      <c r="K22">
        <v>0.5</v>
      </c>
      <c r="L22">
        <v>0.5</v>
      </c>
      <c r="M22">
        <v>0.75</v>
      </c>
      <c r="N22">
        <v>0.25</v>
      </c>
      <c r="O22">
        <v>0.46666666666666662</v>
      </c>
      <c r="Q22">
        <v>210</v>
      </c>
      <c r="R22">
        <v>125.99999999999999</v>
      </c>
      <c r="S22">
        <v>336</v>
      </c>
      <c r="V22" s="7" t="s">
        <v>54</v>
      </c>
      <c r="W22" s="7">
        <v>420</v>
      </c>
      <c r="X22" s="7" t="s">
        <v>54</v>
      </c>
      <c r="Y22" s="7">
        <v>840</v>
      </c>
      <c r="Z22" s="7" t="s">
        <v>54</v>
      </c>
      <c r="AA22" s="7">
        <v>1680</v>
      </c>
    </row>
    <row r="23" spans="1:27" x14ac:dyDescent="0.35">
      <c r="A23">
        <v>54</v>
      </c>
      <c r="B23">
        <v>9</v>
      </c>
      <c r="C23">
        <v>50000</v>
      </c>
      <c r="D23">
        <v>100000</v>
      </c>
      <c r="E23">
        <v>120</v>
      </c>
      <c r="F23">
        <v>150000</v>
      </c>
      <c r="G23">
        <v>13.333333333333334</v>
      </c>
      <c r="H23">
        <f t="shared" si="0"/>
        <v>260</v>
      </c>
      <c r="I23">
        <v>0.5</v>
      </c>
      <c r="J23">
        <v>0.16666666666666663</v>
      </c>
      <c r="K23">
        <v>0.5</v>
      </c>
      <c r="L23">
        <v>0.75</v>
      </c>
      <c r="M23">
        <v>0.5</v>
      </c>
      <c r="N23">
        <v>0.25</v>
      </c>
      <c r="O23">
        <v>0.43333333333333329</v>
      </c>
      <c r="Q23">
        <v>420</v>
      </c>
      <c r="R23">
        <v>840</v>
      </c>
      <c r="S23">
        <v>1260</v>
      </c>
      <c r="V23" s="7" t="s">
        <v>55</v>
      </c>
      <c r="W23" s="7">
        <v>821.58886672777805</v>
      </c>
      <c r="X23" s="7" t="s">
        <v>55</v>
      </c>
      <c r="Y23" s="7">
        <v>346.21490151997011</v>
      </c>
      <c r="Z23" s="7" t="s">
        <v>55</v>
      </c>
      <c r="AA23" s="7">
        <v>1075.8600758751429</v>
      </c>
    </row>
    <row r="24" spans="1:27" x14ac:dyDescent="0.35">
      <c r="A24">
        <v>55</v>
      </c>
      <c r="B24">
        <v>4</v>
      </c>
      <c r="C24">
        <v>70000</v>
      </c>
      <c r="D24">
        <v>85000</v>
      </c>
      <c r="E24">
        <v>135</v>
      </c>
      <c r="F24">
        <v>155000</v>
      </c>
      <c r="G24">
        <v>33.75</v>
      </c>
      <c r="H24">
        <f t="shared" si="0"/>
        <v>658.125</v>
      </c>
      <c r="I24">
        <v>0.82352941176470584</v>
      </c>
      <c r="J24">
        <v>0.5</v>
      </c>
      <c r="K24">
        <v>0.5</v>
      </c>
      <c r="L24">
        <v>0.75</v>
      </c>
      <c r="M24">
        <v>0.25</v>
      </c>
      <c r="N24">
        <v>0.25</v>
      </c>
      <c r="O24">
        <v>0.45</v>
      </c>
      <c r="Q24">
        <v>588</v>
      </c>
      <c r="R24">
        <v>714</v>
      </c>
      <c r="S24">
        <v>1302</v>
      </c>
      <c r="V24" s="7" t="s">
        <v>56</v>
      </c>
      <c r="W24" s="7">
        <v>675008.26593103458</v>
      </c>
      <c r="X24" s="7" t="s">
        <v>56</v>
      </c>
      <c r="Y24" s="7">
        <v>119864.7580344826</v>
      </c>
      <c r="Z24" s="7" t="s">
        <v>56</v>
      </c>
      <c r="AA24" s="7">
        <v>1157474.9028620685</v>
      </c>
    </row>
    <row r="25" spans="1:27" x14ac:dyDescent="0.35">
      <c r="A25">
        <v>59</v>
      </c>
      <c r="B25">
        <v>2</v>
      </c>
      <c r="C25">
        <v>100000</v>
      </c>
      <c r="D25">
        <v>50000</v>
      </c>
      <c r="E25">
        <v>118</v>
      </c>
      <c r="F25">
        <v>150000</v>
      </c>
      <c r="G25">
        <v>59</v>
      </c>
      <c r="H25">
        <f t="shared" si="0"/>
        <v>1150.5</v>
      </c>
      <c r="I25">
        <v>2</v>
      </c>
      <c r="J25">
        <v>0</v>
      </c>
      <c r="K25">
        <v>0.25</v>
      </c>
      <c r="L25">
        <v>0.5</v>
      </c>
      <c r="M25">
        <v>0.5</v>
      </c>
      <c r="N25">
        <v>0.25</v>
      </c>
      <c r="O25">
        <v>0.3</v>
      </c>
      <c r="Q25">
        <v>840</v>
      </c>
      <c r="R25">
        <v>420</v>
      </c>
      <c r="S25">
        <v>1260</v>
      </c>
      <c r="V25" s="7" t="s">
        <v>57</v>
      </c>
      <c r="W25" s="7">
        <v>9.1170721977548403</v>
      </c>
      <c r="X25" s="7" t="s">
        <v>57</v>
      </c>
      <c r="Y25" s="7">
        <v>-1.1623476308986378</v>
      </c>
      <c r="Z25" s="7" t="s">
        <v>57</v>
      </c>
      <c r="AA25" s="7">
        <v>4.9267761227294784</v>
      </c>
    </row>
    <row r="26" spans="1:27" x14ac:dyDescent="0.35">
      <c r="A26">
        <v>30</v>
      </c>
      <c r="B26">
        <v>8</v>
      </c>
      <c r="C26">
        <v>50000</v>
      </c>
      <c r="D26">
        <v>41000</v>
      </c>
      <c r="E26">
        <v>77</v>
      </c>
      <c r="F26">
        <v>91000</v>
      </c>
      <c r="G26">
        <v>9.625</v>
      </c>
      <c r="H26">
        <f t="shared" si="0"/>
        <v>187.6875</v>
      </c>
      <c r="I26">
        <v>1.2195121951219512</v>
      </c>
      <c r="J26">
        <v>0.16666666666666663</v>
      </c>
      <c r="K26">
        <v>0.75</v>
      </c>
      <c r="L26">
        <v>0.5</v>
      </c>
      <c r="M26">
        <v>0.5</v>
      </c>
      <c r="N26">
        <v>0.25</v>
      </c>
      <c r="O26">
        <v>0.43333333333333329</v>
      </c>
      <c r="Q26">
        <v>420</v>
      </c>
      <c r="R26">
        <v>344.4</v>
      </c>
      <c r="S26">
        <v>764.4</v>
      </c>
      <c r="V26" s="7" t="s">
        <v>58</v>
      </c>
      <c r="W26" s="7">
        <v>2.7356413968246214</v>
      </c>
      <c r="X26" s="7" t="s">
        <v>58</v>
      </c>
      <c r="Y26" s="7">
        <v>0.36712112736301378</v>
      </c>
      <c r="Z26" s="7" t="s">
        <v>58</v>
      </c>
      <c r="AA26" s="7">
        <v>1.9119470473602598</v>
      </c>
    </row>
    <row r="27" spans="1:27" x14ac:dyDescent="0.35">
      <c r="A27">
        <v>45</v>
      </c>
      <c r="B27">
        <v>2</v>
      </c>
      <c r="C27">
        <v>30000</v>
      </c>
      <c r="D27">
        <v>18000</v>
      </c>
      <c r="E27">
        <v>38</v>
      </c>
      <c r="F27">
        <v>48000</v>
      </c>
      <c r="G27">
        <v>19</v>
      </c>
      <c r="H27">
        <f t="shared" si="0"/>
        <v>370.5</v>
      </c>
      <c r="I27">
        <v>1.6666666666666667</v>
      </c>
      <c r="J27">
        <v>0.33333333333333326</v>
      </c>
      <c r="K27">
        <v>0.5</v>
      </c>
      <c r="L27">
        <v>0.75</v>
      </c>
      <c r="M27">
        <v>0.75</v>
      </c>
      <c r="N27">
        <v>0.25</v>
      </c>
      <c r="O27">
        <v>0.51666666666666661</v>
      </c>
      <c r="Q27">
        <v>251.99999999999997</v>
      </c>
      <c r="R27">
        <v>151.19999999999999</v>
      </c>
      <c r="S27">
        <v>403.2</v>
      </c>
      <c r="V27" s="7" t="s">
        <v>59</v>
      </c>
      <c r="W27" s="7">
        <v>3990</v>
      </c>
      <c r="X27" s="7" t="s">
        <v>59</v>
      </c>
      <c r="Y27" s="7">
        <v>1134</v>
      </c>
      <c r="Z27" s="7" t="s">
        <v>59</v>
      </c>
      <c r="AA27" s="7">
        <v>5061</v>
      </c>
    </row>
    <row r="28" spans="1:27" x14ac:dyDescent="0.35">
      <c r="A28">
        <v>42</v>
      </c>
      <c r="B28">
        <v>12</v>
      </c>
      <c r="C28">
        <v>100000</v>
      </c>
      <c r="D28">
        <v>41000</v>
      </c>
      <c r="E28">
        <v>13</v>
      </c>
      <c r="F28">
        <v>141000</v>
      </c>
      <c r="G28">
        <v>1.0833333333333333</v>
      </c>
      <c r="H28">
        <f t="shared" si="0"/>
        <v>21.125</v>
      </c>
      <c r="I28">
        <v>2.4390243902439024</v>
      </c>
      <c r="J28">
        <v>0.5</v>
      </c>
      <c r="K28">
        <v>0.5</v>
      </c>
      <c r="L28">
        <v>0.5</v>
      </c>
      <c r="M28">
        <v>0.5</v>
      </c>
      <c r="N28">
        <v>0.75</v>
      </c>
      <c r="O28">
        <v>0.55000000000000004</v>
      </c>
      <c r="Q28">
        <v>840</v>
      </c>
      <c r="R28">
        <v>344.4</v>
      </c>
      <c r="S28">
        <v>1184.3999999999999</v>
      </c>
      <c r="V28" s="7" t="s">
        <v>60</v>
      </c>
      <c r="W28" s="7">
        <v>210</v>
      </c>
      <c r="X28" s="7" t="s">
        <v>60</v>
      </c>
      <c r="Y28" s="7">
        <v>125.99999999999999</v>
      </c>
      <c r="Z28" s="7" t="s">
        <v>60</v>
      </c>
      <c r="AA28" s="7">
        <v>336</v>
      </c>
    </row>
    <row r="29" spans="1:27" x14ac:dyDescent="0.35">
      <c r="A29">
        <v>24</v>
      </c>
      <c r="B29">
        <v>2</v>
      </c>
      <c r="C29">
        <v>50000</v>
      </c>
      <c r="D29">
        <v>42000</v>
      </c>
      <c r="E29">
        <v>75</v>
      </c>
      <c r="F29">
        <v>92000</v>
      </c>
      <c r="G29">
        <v>37.5</v>
      </c>
      <c r="H29">
        <f t="shared" si="0"/>
        <v>731.25</v>
      </c>
      <c r="I29">
        <v>1.1904761904761905</v>
      </c>
      <c r="J29">
        <v>0.16666666666666663</v>
      </c>
      <c r="K29">
        <v>0.25</v>
      </c>
      <c r="L29">
        <v>0.5</v>
      </c>
      <c r="M29">
        <v>0</v>
      </c>
      <c r="N29">
        <v>0</v>
      </c>
      <c r="O29">
        <v>0.18333333333333332</v>
      </c>
      <c r="Q29">
        <v>420</v>
      </c>
      <c r="R29">
        <v>352.79999999999995</v>
      </c>
      <c r="S29">
        <v>772.8</v>
      </c>
      <c r="V29" s="7" t="s">
        <v>61</v>
      </c>
      <c r="W29" s="7">
        <v>4200</v>
      </c>
      <c r="X29" s="7" t="s">
        <v>61</v>
      </c>
      <c r="Y29" s="7">
        <v>1260</v>
      </c>
      <c r="Z29" s="7" t="s">
        <v>61</v>
      </c>
      <c r="AA29" s="7">
        <v>5397</v>
      </c>
    </row>
    <row r="30" spans="1:27" x14ac:dyDescent="0.35">
      <c r="A30">
        <v>49</v>
      </c>
      <c r="B30">
        <v>12</v>
      </c>
      <c r="C30">
        <v>100000</v>
      </c>
      <c r="D30">
        <v>100000</v>
      </c>
      <c r="E30">
        <v>170</v>
      </c>
      <c r="F30">
        <v>200000</v>
      </c>
      <c r="G30">
        <v>14.166666666666666</v>
      </c>
      <c r="H30">
        <f t="shared" si="0"/>
        <v>276.25</v>
      </c>
      <c r="I30">
        <v>1</v>
      </c>
      <c r="J30">
        <v>0.66666666666666652</v>
      </c>
      <c r="K30">
        <v>0.75</v>
      </c>
      <c r="L30">
        <v>0.75</v>
      </c>
      <c r="M30">
        <v>0.5</v>
      </c>
      <c r="N30">
        <v>0.25</v>
      </c>
      <c r="O30">
        <v>0.58333333333333326</v>
      </c>
      <c r="Q30">
        <v>840</v>
      </c>
      <c r="R30">
        <v>840</v>
      </c>
      <c r="S30">
        <v>1680</v>
      </c>
      <c r="V30" s="7" t="s">
        <v>62</v>
      </c>
      <c r="W30" s="7">
        <v>25393.200000000001</v>
      </c>
      <c r="X30" s="7" t="s">
        <v>62</v>
      </c>
      <c r="Y30" s="7">
        <v>18666.900000000001</v>
      </c>
      <c r="Z30" s="7" t="s">
        <v>62</v>
      </c>
      <c r="AA30" s="7">
        <v>44060.100000000006</v>
      </c>
    </row>
    <row r="31" spans="1:27" ht="15" thickBot="1" x14ac:dyDescent="0.4">
      <c r="A31">
        <v>49</v>
      </c>
      <c r="B31">
        <v>3</v>
      </c>
      <c r="C31">
        <v>50000</v>
      </c>
      <c r="D31">
        <v>37000</v>
      </c>
      <c r="E31">
        <v>70</v>
      </c>
      <c r="F31">
        <v>87000</v>
      </c>
      <c r="G31">
        <v>23.333333333333332</v>
      </c>
      <c r="H31">
        <f t="shared" si="0"/>
        <v>455</v>
      </c>
      <c r="I31">
        <v>1.3513513513513513</v>
      </c>
      <c r="J31">
        <v>0.66666666666666652</v>
      </c>
      <c r="K31">
        <v>0.25</v>
      </c>
      <c r="L31">
        <v>0.75</v>
      </c>
      <c r="M31">
        <v>0.5</v>
      </c>
      <c r="N31">
        <v>0.25</v>
      </c>
      <c r="O31">
        <v>0.48333333333333328</v>
      </c>
      <c r="Q31">
        <v>420</v>
      </c>
      <c r="R31">
        <v>310.79999999999995</v>
      </c>
      <c r="S31">
        <v>730.8</v>
      </c>
      <c r="V31" s="8" t="s">
        <v>63</v>
      </c>
      <c r="W31" s="8">
        <v>30</v>
      </c>
      <c r="X31" s="8" t="s">
        <v>63</v>
      </c>
      <c r="Y31" s="8">
        <v>30</v>
      </c>
      <c r="Z31" s="8" t="s">
        <v>63</v>
      </c>
      <c r="AA31" s="8">
        <v>30</v>
      </c>
    </row>
    <row r="37" spans="1:1" x14ac:dyDescent="0.35">
      <c r="A3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4.5" x14ac:dyDescent="0.35"/>
  <cols>
    <col min="1" max="1" width="15.08984375" customWidth="1"/>
    <col min="2" max="2" width="7.453125" customWidth="1"/>
    <col min="3" max="3" width="5.08984375" customWidth="1"/>
    <col min="4" max="4" width="9.1796875" customWidth="1"/>
    <col min="5" max="5" width="5.54296875" customWidth="1"/>
    <col min="6" max="6" width="7.36328125" customWidth="1"/>
    <col min="7" max="7" width="7.54296875" customWidth="1"/>
    <col min="8" max="8" width="7.90625" customWidth="1"/>
    <col min="9" max="9" width="4.26953125" customWidth="1"/>
    <col min="10" max="10" width="7.7265625" customWidth="1"/>
    <col min="11" max="11" width="18.90625" customWidth="1"/>
    <col min="12" max="12" width="17" customWidth="1"/>
    <col min="13" max="13" width="15.54296875" customWidth="1"/>
  </cols>
  <sheetData>
    <row r="1" spans="1:13" x14ac:dyDescent="0.35">
      <c r="B1" s="9" t="s">
        <v>30</v>
      </c>
      <c r="C1" s="9"/>
      <c r="D1" s="9" t="s">
        <v>170</v>
      </c>
      <c r="E1" s="9"/>
      <c r="F1" s="9" t="s">
        <v>172</v>
      </c>
      <c r="G1" s="9" t="s">
        <v>42</v>
      </c>
      <c r="H1" s="9" t="s">
        <v>41</v>
      </c>
      <c r="I1" s="9"/>
      <c r="J1" s="9" t="s">
        <v>171</v>
      </c>
      <c r="K1" s="9" t="s">
        <v>48</v>
      </c>
      <c r="L1" s="9" t="s">
        <v>49</v>
      </c>
      <c r="M1" s="9" t="s">
        <v>47</v>
      </c>
    </row>
    <row r="2" spans="1:13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5">
      <c r="A3" s="7" t="s">
        <v>51</v>
      </c>
      <c r="B3" s="7">
        <v>46.833333333333336</v>
      </c>
      <c r="C3" s="7">
        <f>D3/19.5</f>
        <v>0.33247863247863246</v>
      </c>
      <c r="D3" s="7">
        <v>6.4833333333333334</v>
      </c>
      <c r="E3" s="7">
        <f>F3*0.0084</f>
        <v>846.43999999999994</v>
      </c>
      <c r="F3" s="7">
        <v>100766.66666666667</v>
      </c>
      <c r="G3" s="7">
        <v>74075</v>
      </c>
      <c r="H3" s="7">
        <v>136.26666666666668</v>
      </c>
      <c r="I3" s="7">
        <f>J3*0.0084</f>
        <v>1468.6699999999998</v>
      </c>
      <c r="J3" s="7">
        <v>174841.66666666666</v>
      </c>
      <c r="K3" s="7">
        <v>24.106950456950457</v>
      </c>
      <c r="L3" s="7">
        <v>473.70157647907649</v>
      </c>
      <c r="M3" s="7">
        <v>1.3476924090398927</v>
      </c>
    </row>
    <row r="4" spans="1:13" x14ac:dyDescent="0.35">
      <c r="A4" s="7" t="s">
        <v>52</v>
      </c>
      <c r="B4" s="7">
        <v>1.9208973796887288</v>
      </c>
      <c r="C4" s="7">
        <f t="shared" ref="C4:C15" si="0">D4/19.5</f>
        <v>3.1643043109547207E-2</v>
      </c>
      <c r="D4" s="7">
        <v>0.61703934063617061</v>
      </c>
      <c r="E4" s="7">
        <f t="shared" ref="E4:E15" si="1">F4*0.0084</f>
        <v>150.00091843396987</v>
      </c>
      <c r="F4" s="7">
        <v>17857.252194520224</v>
      </c>
      <c r="G4" s="7">
        <v>7524.9885439252921</v>
      </c>
      <c r="H4" s="7">
        <v>18.491310996667572</v>
      </c>
      <c r="I4" s="7">
        <f t="shared" ref="I4:I15" si="2">J4*0.0084</f>
        <v>196.42427742534514</v>
      </c>
      <c r="J4" s="7">
        <v>23383.842550636327</v>
      </c>
      <c r="K4" s="7">
        <v>2.6125046632040236</v>
      </c>
      <c r="L4" s="7">
        <v>51.335716631959031</v>
      </c>
      <c r="M4" s="7">
        <v>0.12452547099910147</v>
      </c>
    </row>
    <row r="5" spans="1:13" x14ac:dyDescent="0.35">
      <c r="A5" s="7" t="s">
        <v>53</v>
      </c>
      <c r="B5" s="7">
        <v>49</v>
      </c>
      <c r="C5" s="7">
        <f t="shared" si="0"/>
        <v>0.35897435897435898</v>
      </c>
      <c r="D5" s="7">
        <v>7</v>
      </c>
      <c r="E5" s="7">
        <f t="shared" si="1"/>
        <v>541.79999999999995</v>
      </c>
      <c r="F5" s="7">
        <v>64500</v>
      </c>
      <c r="G5" s="7">
        <v>72000</v>
      </c>
      <c r="H5" s="7">
        <v>108</v>
      </c>
      <c r="I5" s="7">
        <f t="shared" si="2"/>
        <v>1222.1999999999998</v>
      </c>
      <c r="J5" s="7">
        <v>145500</v>
      </c>
      <c r="K5" s="7">
        <v>21.916666666666664</v>
      </c>
      <c r="L5" s="7">
        <v>430.66249999999997</v>
      </c>
      <c r="M5" s="7">
        <v>1.2004014720642355</v>
      </c>
    </row>
    <row r="6" spans="1:13" x14ac:dyDescent="0.35">
      <c r="A6" s="7" t="s">
        <v>54</v>
      </c>
      <c r="B6" s="7">
        <v>59</v>
      </c>
      <c r="C6" s="7">
        <f t="shared" si="0"/>
        <v>0.10256410256410256</v>
      </c>
      <c r="D6" s="7">
        <v>2</v>
      </c>
      <c r="E6" s="7">
        <f t="shared" si="1"/>
        <v>420</v>
      </c>
      <c r="F6" s="7">
        <v>50000</v>
      </c>
      <c r="G6" s="7">
        <v>100000</v>
      </c>
      <c r="H6" s="7">
        <v>50</v>
      </c>
      <c r="I6" s="7">
        <f t="shared" si="2"/>
        <v>1680</v>
      </c>
      <c r="J6" s="7">
        <v>200000</v>
      </c>
      <c r="K6" s="7">
        <v>30</v>
      </c>
      <c r="L6" s="7">
        <v>589.5</v>
      </c>
      <c r="M6" s="7">
        <v>1.6666666666666667</v>
      </c>
    </row>
    <row r="7" spans="1:13" x14ac:dyDescent="0.35">
      <c r="A7" s="7" t="s">
        <v>55</v>
      </c>
      <c r="B7" s="7">
        <v>10.521188255080826</v>
      </c>
      <c r="C7" s="7">
        <f t="shared" si="0"/>
        <v>0.17331608499207421</v>
      </c>
      <c r="D7" s="7">
        <v>3.3796636573454473</v>
      </c>
      <c r="E7" s="7">
        <f t="shared" si="1"/>
        <v>821.58886672777794</v>
      </c>
      <c r="F7" s="7">
        <v>97808.198419973574</v>
      </c>
      <c r="G7" s="7">
        <v>41216.059704758372</v>
      </c>
      <c r="H7" s="7">
        <v>101.28108150718164</v>
      </c>
      <c r="I7" s="7">
        <f t="shared" si="2"/>
        <v>1075.8600758751431</v>
      </c>
      <c r="J7" s="7">
        <v>128078.58046132656</v>
      </c>
      <c r="K7" s="7">
        <v>14.309277356242804</v>
      </c>
      <c r="L7" s="7">
        <v>281.17730005017091</v>
      </c>
      <c r="M7" s="7">
        <v>0.68205409450163246</v>
      </c>
    </row>
    <row r="8" spans="1:13" x14ac:dyDescent="0.35">
      <c r="A8" s="7" t="s">
        <v>56</v>
      </c>
      <c r="B8" s="7">
        <v>110.69540229885074</v>
      </c>
      <c r="C8" s="7">
        <f t="shared" si="0"/>
        <v>0.58575007368110799</v>
      </c>
      <c r="D8" s="7">
        <v>11.422126436781605</v>
      </c>
      <c r="E8" s="7">
        <f t="shared" si="1"/>
        <v>80358126.896551728</v>
      </c>
      <c r="F8" s="7">
        <v>9566443678.1609211</v>
      </c>
      <c r="G8" s="7">
        <v>1698763577.5862069</v>
      </c>
      <c r="H8" s="7">
        <v>10257.857471264369</v>
      </c>
      <c r="I8" s="7">
        <f t="shared" si="2"/>
        <v>137794631.29310343</v>
      </c>
      <c r="J8" s="7">
        <v>16404122772.988504</v>
      </c>
      <c r="K8" s="7">
        <v>204.75541845788305</v>
      </c>
      <c r="L8" s="7">
        <v>79060.674063503844</v>
      </c>
      <c r="M8" s="7">
        <v>0.46519778782644183</v>
      </c>
    </row>
    <row r="9" spans="1:13" x14ac:dyDescent="0.35">
      <c r="A9" s="7" t="s">
        <v>57</v>
      </c>
      <c r="B9" s="7">
        <v>-0.10158793052453596</v>
      </c>
      <c r="C9" s="7">
        <f t="shared" si="0"/>
        <v>-6.8030279802374707E-2</v>
      </c>
      <c r="D9" s="7">
        <v>-1.3265904561463069</v>
      </c>
      <c r="E9" s="7">
        <f t="shared" si="1"/>
        <v>7.6583406461140743E-2</v>
      </c>
      <c r="F9" s="7">
        <v>9.117072197754851</v>
      </c>
      <c r="G9" s="7">
        <v>-1.1623476308986365</v>
      </c>
      <c r="H9" s="7">
        <v>0.700270113002325</v>
      </c>
      <c r="I9" s="7">
        <f t="shared" si="2"/>
        <v>4.1384919430927737E-2</v>
      </c>
      <c r="J9" s="7">
        <v>4.9267761227294926</v>
      </c>
      <c r="K9" s="7">
        <v>0.3186499357785757</v>
      </c>
      <c r="L9" s="7">
        <v>0.31864993577857659</v>
      </c>
      <c r="M9" s="7">
        <v>2.4353479795381454</v>
      </c>
    </row>
    <row r="10" spans="1:13" x14ac:dyDescent="0.35">
      <c r="A10" s="7" t="s">
        <v>58</v>
      </c>
      <c r="B10" s="7">
        <v>-0.81336430243759839</v>
      </c>
      <c r="C10" s="7">
        <f t="shared" si="0"/>
        <v>-2.2853306811085558E-3</v>
      </c>
      <c r="D10" s="7">
        <v>-4.456394828161684E-2</v>
      </c>
      <c r="E10" s="7">
        <f t="shared" si="1"/>
        <v>2.2979387733326837E-2</v>
      </c>
      <c r="F10" s="7">
        <v>2.7356413968246236</v>
      </c>
      <c r="G10" s="7">
        <v>0.36712112736301433</v>
      </c>
      <c r="H10" s="7">
        <v>1.1784706142159482</v>
      </c>
      <c r="I10" s="7">
        <f t="shared" si="2"/>
        <v>1.6060355197826209E-2</v>
      </c>
      <c r="J10" s="7">
        <v>1.9119470473602631</v>
      </c>
      <c r="K10" s="7">
        <v>0.67678484585146403</v>
      </c>
      <c r="L10" s="7">
        <v>0.67678484585146392</v>
      </c>
      <c r="M10" s="7">
        <v>1.4815228454849512</v>
      </c>
    </row>
    <row r="11" spans="1:13" x14ac:dyDescent="0.35">
      <c r="A11" s="7" t="s">
        <v>59</v>
      </c>
      <c r="B11" s="7">
        <v>36</v>
      </c>
      <c r="C11" s="7">
        <f t="shared" si="0"/>
        <v>0.51282051282051277</v>
      </c>
      <c r="D11" s="7">
        <v>10</v>
      </c>
      <c r="E11" s="7">
        <f t="shared" si="1"/>
        <v>3989.9999999999995</v>
      </c>
      <c r="F11" s="7">
        <v>475000</v>
      </c>
      <c r="G11" s="7">
        <v>135000</v>
      </c>
      <c r="H11" s="7">
        <v>387</v>
      </c>
      <c r="I11" s="7">
        <f t="shared" si="2"/>
        <v>5061</v>
      </c>
      <c r="J11" s="7">
        <v>602500</v>
      </c>
      <c r="K11" s="7">
        <v>57.916666666666664</v>
      </c>
      <c r="L11" s="7">
        <v>1138.0625</v>
      </c>
      <c r="M11" s="7">
        <v>3.0311599895260537</v>
      </c>
    </row>
    <row r="12" spans="1:13" x14ac:dyDescent="0.35">
      <c r="A12" s="7" t="s">
        <v>60</v>
      </c>
      <c r="B12" s="7">
        <v>23</v>
      </c>
      <c r="C12" s="7">
        <f t="shared" si="0"/>
        <v>0.10256410256410256</v>
      </c>
      <c r="D12" s="7">
        <v>2</v>
      </c>
      <c r="E12" s="7">
        <f t="shared" si="1"/>
        <v>210</v>
      </c>
      <c r="F12" s="7">
        <v>25000</v>
      </c>
      <c r="G12" s="7">
        <v>15000</v>
      </c>
      <c r="H12" s="7">
        <v>13</v>
      </c>
      <c r="I12" s="7">
        <f t="shared" si="2"/>
        <v>336</v>
      </c>
      <c r="J12" s="7">
        <v>40000</v>
      </c>
      <c r="K12" s="7">
        <v>1.0833333333333333</v>
      </c>
      <c r="L12" s="7">
        <v>21.287499999999998</v>
      </c>
      <c r="M12" s="7">
        <v>0.47761194029850745</v>
      </c>
    </row>
    <row r="13" spans="1:13" x14ac:dyDescent="0.35">
      <c r="A13" s="7" t="s">
        <v>61</v>
      </c>
      <c r="B13" s="7">
        <v>59</v>
      </c>
      <c r="C13" s="7">
        <f t="shared" si="0"/>
        <v>0.61538461538461542</v>
      </c>
      <c r="D13" s="7">
        <v>12</v>
      </c>
      <c r="E13" s="7">
        <f t="shared" si="1"/>
        <v>4200</v>
      </c>
      <c r="F13" s="7">
        <v>500000</v>
      </c>
      <c r="G13" s="7">
        <v>150000</v>
      </c>
      <c r="H13" s="7">
        <v>400</v>
      </c>
      <c r="I13" s="7">
        <f t="shared" si="2"/>
        <v>5397</v>
      </c>
      <c r="J13" s="7">
        <v>642500</v>
      </c>
      <c r="K13" s="7">
        <v>59</v>
      </c>
      <c r="L13" s="7">
        <v>1159.3499999999999</v>
      </c>
      <c r="M13" s="7">
        <v>3.5087719298245612</v>
      </c>
    </row>
    <row r="14" spans="1:13" x14ac:dyDescent="0.35">
      <c r="A14" s="7" t="s">
        <v>62</v>
      </c>
      <c r="B14" s="7">
        <v>1405</v>
      </c>
      <c r="C14" s="7">
        <f t="shared" si="0"/>
        <v>9.9743589743589745</v>
      </c>
      <c r="D14" s="7">
        <v>194.5</v>
      </c>
      <c r="E14" s="7">
        <f t="shared" si="1"/>
        <v>25393.199999999997</v>
      </c>
      <c r="F14" s="7">
        <v>3023000</v>
      </c>
      <c r="G14" s="7">
        <v>2222250</v>
      </c>
      <c r="H14" s="7">
        <v>4088</v>
      </c>
      <c r="I14" s="7">
        <f t="shared" si="2"/>
        <v>44060.1</v>
      </c>
      <c r="J14" s="7">
        <v>5245250</v>
      </c>
      <c r="K14" s="7">
        <v>723.20851370851369</v>
      </c>
      <c r="L14" s="7">
        <v>14211.047294372294</v>
      </c>
      <c r="M14" s="7">
        <v>40.43077227119678</v>
      </c>
    </row>
    <row r="15" spans="1:13" ht="15" thickBot="1" x14ac:dyDescent="0.4">
      <c r="A15" s="8" t="s">
        <v>63</v>
      </c>
      <c r="B15" s="8">
        <v>30</v>
      </c>
      <c r="C15" s="7">
        <f t="shared" si="0"/>
        <v>1.5384615384615385</v>
      </c>
      <c r="D15" s="8">
        <v>30</v>
      </c>
      <c r="E15" s="7">
        <f t="shared" si="1"/>
        <v>0.252</v>
      </c>
      <c r="F15" s="8">
        <v>30</v>
      </c>
      <c r="G15" s="8">
        <v>30</v>
      </c>
      <c r="H15" s="8">
        <v>30</v>
      </c>
      <c r="I15" s="7">
        <f t="shared" si="2"/>
        <v>0.252</v>
      </c>
      <c r="J15" s="8">
        <v>30</v>
      </c>
      <c r="K15" s="8">
        <v>30</v>
      </c>
      <c r="L15" s="8">
        <v>30</v>
      </c>
      <c r="M15" s="8">
        <v>30</v>
      </c>
    </row>
    <row r="18" spans="1:16" ht="15" thickBot="1" x14ac:dyDescent="0.4"/>
    <row r="19" spans="1:16" x14ac:dyDescent="0.35">
      <c r="B19" s="9" t="s">
        <v>165</v>
      </c>
      <c r="C19" s="9"/>
      <c r="D19" s="9" t="s">
        <v>166</v>
      </c>
      <c r="E19" s="9"/>
      <c r="F19" s="9" t="s">
        <v>167</v>
      </c>
      <c r="G19" s="9" t="s">
        <v>168</v>
      </c>
      <c r="H19" s="9" t="s">
        <v>169</v>
      </c>
      <c r="I19" s="9"/>
      <c r="J19" s="9" t="s">
        <v>164</v>
      </c>
    </row>
    <row r="20" spans="1:16" ht="15" thickBot="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6" ht="16" thickBot="1" x14ac:dyDescent="0.4">
      <c r="A21" s="7" t="s">
        <v>51</v>
      </c>
      <c r="B21" s="7">
        <v>0.36111111111111099</v>
      </c>
      <c r="C21" s="7"/>
      <c r="D21" s="7">
        <v>0.53333333333333333</v>
      </c>
      <c r="E21" s="7"/>
      <c r="F21" s="7">
        <v>0.625</v>
      </c>
      <c r="G21" s="7">
        <v>0.5083333333333333</v>
      </c>
      <c r="H21" s="7">
        <v>0.3</v>
      </c>
      <c r="I21" s="7"/>
      <c r="J21" s="7">
        <v>0.46555555555555561</v>
      </c>
      <c r="L21" s="30" t="s">
        <v>175</v>
      </c>
    </row>
    <row r="22" spans="1:16" ht="16" thickBot="1" x14ac:dyDescent="0.4">
      <c r="A22" s="7" t="s">
        <v>52</v>
      </c>
      <c r="B22" s="7">
        <v>4.3094933173393406E-2</v>
      </c>
      <c r="C22" s="7"/>
      <c r="D22" s="7">
        <v>3.5423004841919487E-2</v>
      </c>
      <c r="E22" s="7"/>
      <c r="F22" s="7">
        <v>3.3369233541189355E-2</v>
      </c>
      <c r="G22" s="7">
        <v>3.6912706385746175E-2</v>
      </c>
      <c r="H22" s="7">
        <v>4.2209112705697792E-2</v>
      </c>
      <c r="I22" s="7"/>
      <c r="J22" s="7">
        <v>2.4616254446431847E-2</v>
      </c>
      <c r="L22" s="31">
        <v>17</v>
      </c>
      <c r="M22">
        <f>L22/0.3</f>
        <v>56.666666666666671</v>
      </c>
    </row>
    <row r="23" spans="1:16" ht="16" thickBot="1" x14ac:dyDescent="0.4">
      <c r="A23" s="7" t="s">
        <v>53</v>
      </c>
      <c r="B23" s="7">
        <v>0.33333333333333326</v>
      </c>
      <c r="C23" s="7"/>
      <c r="D23" s="7">
        <v>0.5</v>
      </c>
      <c r="E23" s="7"/>
      <c r="F23" s="7">
        <v>0.75</v>
      </c>
      <c r="G23" s="7">
        <v>0.5</v>
      </c>
      <c r="H23" s="7">
        <v>0.25</v>
      </c>
      <c r="I23" s="7"/>
      <c r="J23" s="7">
        <v>0.45</v>
      </c>
      <c r="L23" s="31">
        <v>7</v>
      </c>
      <c r="M23">
        <f t="shared" ref="M23:M36" si="3">L23/0.3</f>
        <v>23.333333333333336</v>
      </c>
    </row>
    <row r="24" spans="1:16" ht="16" thickBot="1" x14ac:dyDescent="0.4">
      <c r="A24" s="7" t="s">
        <v>54</v>
      </c>
      <c r="B24" s="7">
        <v>0.5</v>
      </c>
      <c r="C24" s="7"/>
      <c r="D24" s="7">
        <v>0.5</v>
      </c>
      <c r="E24" s="7"/>
      <c r="F24" s="7">
        <v>0.75</v>
      </c>
      <c r="G24" s="7">
        <v>0.5</v>
      </c>
      <c r="H24" s="7">
        <v>0.25</v>
      </c>
      <c r="I24" s="7"/>
      <c r="J24" s="7">
        <v>0.45</v>
      </c>
      <c r="L24" s="31">
        <v>6</v>
      </c>
      <c r="M24">
        <f t="shared" si="3"/>
        <v>20</v>
      </c>
    </row>
    <row r="25" spans="1:16" ht="16" thickBot="1" x14ac:dyDescent="0.4">
      <c r="A25" s="7" t="s">
        <v>55</v>
      </c>
      <c r="B25" s="7">
        <v>0.23604067013245261</v>
      </c>
      <c r="C25" s="7"/>
      <c r="D25" s="7">
        <v>0.19401978806534023</v>
      </c>
      <c r="E25" s="7"/>
      <c r="F25" s="7">
        <v>0.18277081937167405</v>
      </c>
      <c r="G25" s="7">
        <v>0.20217921946038173</v>
      </c>
      <c r="H25" s="7">
        <v>0.23118883161188597</v>
      </c>
      <c r="I25" s="7"/>
      <c r="J25" s="7">
        <v>0.13482877841597568</v>
      </c>
      <c r="L25" s="31">
        <v>6</v>
      </c>
      <c r="M25">
        <f t="shared" si="3"/>
        <v>20</v>
      </c>
    </row>
    <row r="26" spans="1:16" ht="16" thickBot="1" x14ac:dyDescent="0.4">
      <c r="A26" s="7" t="s">
        <v>56</v>
      </c>
      <c r="B26" s="7">
        <v>5.5715197956577305E-2</v>
      </c>
      <c r="C26" s="7"/>
      <c r="D26" s="7">
        <v>3.7643678160919541E-2</v>
      </c>
      <c r="E26" s="7"/>
      <c r="F26" s="7">
        <v>3.3405172413793101E-2</v>
      </c>
      <c r="G26" s="7">
        <v>4.0876436781609196E-2</v>
      </c>
      <c r="H26" s="7">
        <v>5.3448275862068961E-2</v>
      </c>
      <c r="I26" s="7"/>
      <c r="J26" s="7">
        <v>1.8178799489144273E-2</v>
      </c>
      <c r="L26" s="31">
        <v>15</v>
      </c>
      <c r="M26">
        <f t="shared" si="3"/>
        <v>50</v>
      </c>
    </row>
    <row r="27" spans="1:16" ht="16" thickBot="1" x14ac:dyDescent="0.4">
      <c r="A27" s="7" t="s">
        <v>57</v>
      </c>
      <c r="B27" s="7">
        <v>-0.96033225155317581</v>
      </c>
      <c r="C27" s="7"/>
      <c r="D27" s="7">
        <v>-0.23175472624804927</v>
      </c>
      <c r="E27" s="7"/>
      <c r="F27" s="7">
        <v>-8.9093701996926011E-2</v>
      </c>
      <c r="G27" s="7">
        <v>0.92630498599716438</v>
      </c>
      <c r="H27" s="7">
        <v>-8.3525345622117442E-2</v>
      </c>
      <c r="I27" s="7"/>
      <c r="J27" s="7">
        <v>-0.42315180567254673</v>
      </c>
      <c r="L27" s="31">
        <v>9</v>
      </c>
      <c r="M27">
        <f t="shared" si="3"/>
        <v>30</v>
      </c>
    </row>
    <row r="28" spans="1:16" ht="16" thickBot="1" x14ac:dyDescent="0.4">
      <c r="A28" s="7" t="s">
        <v>58</v>
      </c>
      <c r="B28" s="7">
        <v>7.5147024949072549E-2</v>
      </c>
      <c r="C28" s="7"/>
      <c r="D28" s="7">
        <v>0.23255337421718719</v>
      </c>
      <c r="E28" s="7"/>
      <c r="F28" s="7">
        <v>-0.56730410412970922</v>
      </c>
      <c r="G28" s="7">
        <v>-6.2711119848048613E-2</v>
      </c>
      <c r="H28" s="7">
        <v>0.69516457431684675</v>
      </c>
      <c r="I28" s="7"/>
      <c r="J28" s="7">
        <v>-0.20394167237471345</v>
      </c>
      <c r="L28" s="31">
        <v>3</v>
      </c>
      <c r="M28">
        <f t="shared" si="3"/>
        <v>10</v>
      </c>
    </row>
    <row r="29" spans="1:16" ht="16" thickBot="1" x14ac:dyDescent="0.4">
      <c r="A29" s="7" t="s">
        <v>59</v>
      </c>
      <c r="B29" s="7">
        <v>0.83333333333333348</v>
      </c>
      <c r="C29" s="7"/>
      <c r="D29" s="7">
        <v>0.75</v>
      </c>
      <c r="E29" s="7"/>
      <c r="F29" s="7">
        <v>0.75</v>
      </c>
      <c r="G29" s="7">
        <v>1</v>
      </c>
      <c r="H29" s="7">
        <v>0.75</v>
      </c>
      <c r="I29" s="7"/>
      <c r="J29" s="7">
        <v>0.53333333333333333</v>
      </c>
      <c r="L29" s="31">
        <v>10</v>
      </c>
      <c r="M29">
        <f t="shared" si="3"/>
        <v>33.333333333333336</v>
      </c>
    </row>
    <row r="30" spans="1:16" ht="16" thickBot="1" x14ac:dyDescent="0.4">
      <c r="A30" s="7" t="s">
        <v>60</v>
      </c>
      <c r="B30" s="7">
        <v>0</v>
      </c>
      <c r="C30" s="7"/>
      <c r="D30" s="7">
        <v>0.25</v>
      </c>
      <c r="E30" s="7"/>
      <c r="F30" s="7">
        <v>0.25</v>
      </c>
      <c r="G30" s="7">
        <v>0</v>
      </c>
      <c r="H30" s="7">
        <v>0</v>
      </c>
      <c r="I30" s="7"/>
      <c r="J30" s="7">
        <v>0.18333333333333332</v>
      </c>
      <c r="L30" s="31">
        <v>17</v>
      </c>
      <c r="M30">
        <f t="shared" si="3"/>
        <v>56.666666666666671</v>
      </c>
    </row>
    <row r="31" spans="1:16" ht="16" thickBot="1" x14ac:dyDescent="0.4">
      <c r="A31" s="7" t="s">
        <v>61</v>
      </c>
      <c r="B31" s="7">
        <v>0.83333333333333348</v>
      </c>
      <c r="C31" s="7"/>
      <c r="D31" s="7">
        <v>1</v>
      </c>
      <c r="E31" s="7"/>
      <c r="F31" s="7">
        <v>1</v>
      </c>
      <c r="G31" s="7">
        <v>1</v>
      </c>
      <c r="H31" s="7">
        <v>0.75</v>
      </c>
      <c r="I31" s="7"/>
      <c r="J31" s="7">
        <v>0.71666666666666667</v>
      </c>
      <c r="L31" s="31">
        <v>6</v>
      </c>
      <c r="M31">
        <f t="shared" si="3"/>
        <v>20</v>
      </c>
      <c r="O31">
        <f>13/0.3</f>
        <v>43.333333333333336</v>
      </c>
      <c r="P31">
        <f>O31+O31</f>
        <v>86.666666666666671</v>
      </c>
    </row>
    <row r="32" spans="1:16" ht="16" thickBot="1" x14ac:dyDescent="0.4">
      <c r="A32" s="7" t="s">
        <v>62</v>
      </c>
      <c r="B32" s="7">
        <v>10.83333333333333</v>
      </c>
      <c r="C32" s="7"/>
      <c r="D32" s="7">
        <v>16</v>
      </c>
      <c r="E32" s="7"/>
      <c r="F32" s="7">
        <v>18.75</v>
      </c>
      <c r="G32" s="7">
        <v>15.25</v>
      </c>
      <c r="H32" s="7">
        <v>9</v>
      </c>
      <c r="I32" s="7"/>
      <c r="J32" s="7">
        <v>13.966666666666669</v>
      </c>
      <c r="L32" s="31">
        <v>17</v>
      </c>
      <c r="M32">
        <f t="shared" si="3"/>
        <v>56.666666666666671</v>
      </c>
      <c r="P32">
        <f>P31+M35</f>
        <v>100</v>
      </c>
    </row>
    <row r="33" spans="1:13" ht="16" thickBot="1" x14ac:dyDescent="0.4">
      <c r="A33" s="8" t="s">
        <v>63</v>
      </c>
      <c r="B33" s="8">
        <v>30</v>
      </c>
      <c r="C33" s="8"/>
      <c r="D33" s="8">
        <v>30</v>
      </c>
      <c r="E33" s="8"/>
      <c r="F33" s="8">
        <v>30</v>
      </c>
      <c r="G33" s="8">
        <v>30</v>
      </c>
      <c r="H33" s="8">
        <v>30</v>
      </c>
      <c r="I33" s="8"/>
      <c r="J33" s="8">
        <v>30</v>
      </c>
      <c r="L33" s="31">
        <v>7</v>
      </c>
      <c r="M33">
        <f t="shared" si="3"/>
        <v>23.333333333333336</v>
      </c>
    </row>
    <row r="34" spans="1:13" ht="16" thickBot="1" x14ac:dyDescent="0.4">
      <c r="L34" s="31">
        <v>22</v>
      </c>
      <c r="M34">
        <f t="shared" si="3"/>
        <v>73.333333333333343</v>
      </c>
    </row>
    <row r="35" spans="1:13" ht="16" thickBot="1" x14ac:dyDescent="0.4">
      <c r="L35" s="31">
        <v>4</v>
      </c>
      <c r="M35">
        <f t="shared" si="3"/>
        <v>13.333333333333334</v>
      </c>
    </row>
    <row r="36" spans="1:13" ht="16" thickBot="1" x14ac:dyDescent="0.4">
      <c r="L36" s="31">
        <v>4</v>
      </c>
      <c r="M36">
        <f t="shared" si="3"/>
        <v>13.333333333333334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</vt:lpstr>
      <vt:lpstr>DESCRIPTIVE STATISTICS</vt:lpstr>
      <vt:lpstr>T-TEST 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2021-07-29T15:26:30Z</dcterms:modified>
</cp:coreProperties>
</file>