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288" windowHeight="9060" activeTab="1"/>
  </bookViews>
  <sheets>
    <sheet name="Client List" sheetId="6" r:id="rId1"/>
    <sheet name="Loan List" sheetId="5" r:id="rId2"/>
    <sheet name="Expenses" sheetId="8" r:id="rId3"/>
    <sheet name="Application-Approval" sheetId="2" r:id="rId4"/>
    <sheet name="Interest Rules" sheetId="3" r:id="rId5"/>
    <sheet name="RePayment" sheetId="4" r:id="rId6"/>
    <sheet name="Funds Summary" sheetId="7" r:id="rId7"/>
    <sheet name="Sheet1" sheetId="9" r:id="rId8"/>
  </sheets>
  <definedNames>
    <definedName name="_xlnm._FilterDatabase" localSheetId="1" hidden="1">'Loan List'!$A$2:$CQ$502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home</author>
  </authors>
  <commentList>
    <comment ref="K1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Automatically</t>
        </r>
      </text>
    </comment>
    <comment ref="L1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Automatically
</t>
        </r>
      </text>
    </comment>
  </commentList>
</comments>
</file>

<file path=xl/comments2.xml><?xml version="1.0" encoding="utf-8"?>
<comments xmlns="http://schemas.openxmlformats.org/spreadsheetml/2006/main">
  <authors>
    <author>home</author>
  </authors>
  <commentList>
    <comment ref="B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Enter Manually</t>
        </r>
      </text>
    </comment>
    <comment ref="C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Fill automatically</t>
        </r>
      </text>
    </comment>
    <comment ref="D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Enter Manually</t>
        </r>
      </text>
    </comment>
    <comment ref="E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Auto-fill for thousands; manually enter if not.</t>
        </r>
      </text>
    </comment>
    <comment ref="F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Fill automatically
</t>
        </r>
      </text>
    </comment>
    <comment ref="G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Fill automatically
</t>
        </r>
      </text>
    </comment>
    <comment ref="H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Fill automatically</t>
        </r>
      </text>
    </comment>
    <comment ref="I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Entry Manually</t>
        </r>
      </text>
    </comment>
    <comment ref="K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 Fill</t>
        </r>
      </text>
    </comment>
    <comment ref="M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 Fill</t>
        </r>
      </text>
    </comment>
    <comment ref="N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Automatically fill.
Yellow=delay1-3weeks
Red=delay more than 4 weeks.</t>
        </r>
      </text>
    </comment>
    <comment ref="O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Auto-fill</t>
        </r>
      </text>
    </comment>
  </commentList>
</comments>
</file>

<file path=xl/sharedStrings.xml><?xml version="1.0" encoding="utf-8"?>
<sst xmlns="http://schemas.openxmlformats.org/spreadsheetml/2006/main" count="3133" uniqueCount="1573">
  <si>
    <t>Client No</t>
  </si>
  <si>
    <t>Full Name</t>
  </si>
  <si>
    <t>Occupation</t>
  </si>
  <si>
    <t>ID1 Type</t>
  </si>
  <si>
    <t>ID1 Number</t>
  </si>
  <si>
    <t>ID2 Type</t>
  </si>
  <si>
    <t>ID2 Number</t>
  </si>
  <si>
    <t>Address</t>
  </si>
  <si>
    <t>Phone Number</t>
  </si>
  <si>
    <t>Vehicle Number Plate</t>
  </si>
  <si>
    <t>Total Amount on Loan</t>
  </si>
  <si>
    <t>Remaining Repayment Amount</t>
  </si>
  <si>
    <t>Late History</t>
  </si>
  <si>
    <t>001</t>
  </si>
  <si>
    <t>Taufaasee</t>
  </si>
  <si>
    <t>Taxi Driver</t>
  </si>
  <si>
    <t>Passport</t>
  </si>
  <si>
    <t>T493198</t>
  </si>
  <si>
    <t>Driver Licence</t>
  </si>
  <si>
    <t>UPO97199</t>
  </si>
  <si>
    <t>FAUSAGA</t>
  </si>
  <si>
    <t>685-7795959</t>
  </si>
  <si>
    <t>002</t>
  </si>
  <si>
    <t xml:space="preserve">Sione
</t>
  </si>
  <si>
    <t>T551465</t>
  </si>
  <si>
    <t>UPO26795</t>
  </si>
  <si>
    <t>MOTOOTUA</t>
  </si>
  <si>
    <t>685-7286457</t>
  </si>
  <si>
    <t>003</t>
  </si>
  <si>
    <t>Atapana</t>
  </si>
  <si>
    <t>T518896</t>
  </si>
  <si>
    <t>UPO84391</t>
  </si>
  <si>
    <t>LALOMAUGA</t>
  </si>
  <si>
    <t>685-7783163</t>
  </si>
  <si>
    <t>004</t>
  </si>
  <si>
    <t>Tupou</t>
  </si>
  <si>
    <t>Goverment</t>
  </si>
  <si>
    <t>T469999</t>
  </si>
  <si>
    <t>UPO9Z624</t>
  </si>
  <si>
    <t>MATAUTU TAI</t>
  </si>
  <si>
    <t>685-7266281</t>
  </si>
  <si>
    <t>005</t>
  </si>
  <si>
    <t>Vaavaai</t>
  </si>
  <si>
    <t>T750080</t>
  </si>
  <si>
    <t>SVO86730</t>
  </si>
  <si>
    <t>GATAVAI</t>
  </si>
  <si>
    <t>685-7329327</t>
  </si>
  <si>
    <t>006</t>
  </si>
  <si>
    <t>Tufoua</t>
  </si>
  <si>
    <t>T515380</t>
  </si>
  <si>
    <t>UPO75530</t>
  </si>
  <si>
    <t>SATAPUALA</t>
  </si>
  <si>
    <t>685-7765897</t>
  </si>
  <si>
    <t>007</t>
  </si>
  <si>
    <t>Tala</t>
  </si>
  <si>
    <t>T550417</t>
  </si>
  <si>
    <t>Owner of Vehicle</t>
  </si>
  <si>
    <t>NPF KDY77</t>
  </si>
  <si>
    <t>FALEASIU</t>
  </si>
  <si>
    <t>685-7641274</t>
  </si>
  <si>
    <t>008</t>
  </si>
  <si>
    <t>Koleti</t>
  </si>
  <si>
    <t>T560332</t>
  </si>
  <si>
    <t>UP104932</t>
  </si>
  <si>
    <t>VAITELE</t>
  </si>
  <si>
    <t>685-7600296</t>
  </si>
  <si>
    <t>009</t>
  </si>
  <si>
    <t>Suani</t>
  </si>
  <si>
    <t>T522377</t>
  </si>
  <si>
    <t>UP109612</t>
  </si>
  <si>
    <t>PAPAUTA</t>
  </si>
  <si>
    <t>685-7659493</t>
  </si>
  <si>
    <t>010</t>
  </si>
  <si>
    <t>Kome</t>
  </si>
  <si>
    <t>T282836</t>
  </si>
  <si>
    <t>UPO28690</t>
  </si>
  <si>
    <t>685-7225233</t>
  </si>
  <si>
    <t>011</t>
  </si>
  <si>
    <t>Aiulu</t>
  </si>
  <si>
    <t>T277483</t>
  </si>
  <si>
    <t>UPO30227</t>
  </si>
  <si>
    <t>LEFAGAOALII</t>
  </si>
  <si>
    <t>685-7779271</t>
  </si>
  <si>
    <t>012</t>
  </si>
  <si>
    <t>Faafetai</t>
  </si>
  <si>
    <t>T543020</t>
  </si>
  <si>
    <t>UP104508</t>
  </si>
  <si>
    <t>TANUGAMANONO</t>
  </si>
  <si>
    <t>685-7296200</t>
  </si>
  <si>
    <t>013</t>
  </si>
  <si>
    <t xml:space="preserve">Ofa
</t>
  </si>
  <si>
    <t>T538020</t>
  </si>
  <si>
    <t>UP140805</t>
  </si>
  <si>
    <t>NAFANUA</t>
  </si>
  <si>
    <t>014</t>
  </si>
  <si>
    <t>Risati</t>
  </si>
  <si>
    <t>T503934</t>
  </si>
  <si>
    <t>UPO82543</t>
  </si>
  <si>
    <t>MALIE</t>
  </si>
  <si>
    <t>685-7728931</t>
  </si>
  <si>
    <t>015</t>
  </si>
  <si>
    <t>Malia</t>
  </si>
  <si>
    <t>T547994</t>
  </si>
  <si>
    <t>UPO16605</t>
  </si>
  <si>
    <t>685-7769201</t>
  </si>
  <si>
    <t>T6127</t>
  </si>
  <si>
    <t>016</t>
  </si>
  <si>
    <t>Faavale</t>
  </si>
  <si>
    <t>T534058</t>
  </si>
  <si>
    <t>UPO11732</t>
  </si>
  <si>
    <t>VAIVASE UTA</t>
  </si>
  <si>
    <t>685-7764779</t>
  </si>
  <si>
    <t>017</t>
  </si>
  <si>
    <t>Gloria</t>
  </si>
  <si>
    <t>2025/5/1-62600</t>
  </si>
  <si>
    <t>UPO71056</t>
  </si>
  <si>
    <t>MOAMOA</t>
  </si>
  <si>
    <t>018</t>
  </si>
  <si>
    <t>Liva</t>
  </si>
  <si>
    <t>T436815</t>
  </si>
  <si>
    <t>UPO37388</t>
  </si>
  <si>
    <t>VAITELE UTA</t>
  </si>
  <si>
    <t>685-7271631</t>
  </si>
  <si>
    <t>019</t>
  </si>
  <si>
    <t>Ieronimo</t>
  </si>
  <si>
    <t>T544866</t>
  </si>
  <si>
    <t>UPO18595</t>
  </si>
  <si>
    <t>685-7276867</t>
  </si>
  <si>
    <t>020</t>
  </si>
  <si>
    <t>Filipo</t>
  </si>
  <si>
    <t>T582388</t>
  </si>
  <si>
    <t>UPO54166</t>
  </si>
  <si>
    <t>685-7228944</t>
  </si>
  <si>
    <t>T4260</t>
  </si>
  <si>
    <t>021</t>
  </si>
  <si>
    <t>Alesana</t>
  </si>
  <si>
    <t>2021/7/7-28919</t>
  </si>
  <si>
    <t>UPO32730</t>
  </si>
  <si>
    <t>685-7290177</t>
  </si>
  <si>
    <t>T5119</t>
  </si>
  <si>
    <t>022</t>
  </si>
  <si>
    <t>Christan</t>
  </si>
  <si>
    <t>2025/8/26-65738</t>
  </si>
  <si>
    <t>UP109645</t>
  </si>
  <si>
    <t>VAILIMA</t>
  </si>
  <si>
    <t>685-7249158</t>
  </si>
  <si>
    <t>T4191</t>
  </si>
  <si>
    <t>023</t>
  </si>
  <si>
    <t>Ricky</t>
  </si>
  <si>
    <t>T499115</t>
  </si>
  <si>
    <t>UPO61577</t>
  </si>
  <si>
    <t>LETOGO</t>
  </si>
  <si>
    <t>685-7766871</t>
  </si>
  <si>
    <t>T2572</t>
  </si>
  <si>
    <t>024</t>
  </si>
  <si>
    <t>John</t>
  </si>
  <si>
    <t>T505004</t>
  </si>
  <si>
    <t>UPO26960</t>
  </si>
  <si>
    <t>T6489</t>
  </si>
  <si>
    <t>025</t>
  </si>
  <si>
    <t xml:space="preserve">Simone
</t>
  </si>
  <si>
    <t>2019/12/12-17</t>
  </si>
  <si>
    <t>UPO97016</t>
  </si>
  <si>
    <t>685-7772182</t>
  </si>
  <si>
    <t>026</t>
  </si>
  <si>
    <t>Vaioula</t>
  </si>
  <si>
    <t>T490393</t>
  </si>
  <si>
    <t>UPO28058</t>
  </si>
  <si>
    <t>VAEE</t>
  </si>
  <si>
    <t>685-7790523</t>
  </si>
  <si>
    <t>T5038</t>
  </si>
  <si>
    <t>027</t>
  </si>
  <si>
    <t>Paulo</t>
  </si>
  <si>
    <t>T508684</t>
  </si>
  <si>
    <t>UPO52856</t>
  </si>
  <si>
    <t>SINAMOGA</t>
  </si>
  <si>
    <t>685-7276404</t>
  </si>
  <si>
    <t>T5891</t>
  </si>
  <si>
    <t>028</t>
  </si>
  <si>
    <t>Pausa</t>
  </si>
  <si>
    <t>T469237</t>
  </si>
  <si>
    <t>UPO31401</t>
  </si>
  <si>
    <t>685-7351154</t>
  </si>
  <si>
    <t>T3764</t>
  </si>
  <si>
    <t>029</t>
  </si>
  <si>
    <t>Levi</t>
  </si>
  <si>
    <t>T413382</t>
  </si>
  <si>
    <t>UP108762</t>
  </si>
  <si>
    <t>LEUSOALII</t>
  </si>
  <si>
    <t>685-7295079</t>
  </si>
  <si>
    <t>T4472</t>
  </si>
  <si>
    <t>030</t>
  </si>
  <si>
    <t>Taavili</t>
  </si>
  <si>
    <t>T481174</t>
  </si>
  <si>
    <t>UPO22208</t>
  </si>
  <si>
    <t>685-7257385</t>
  </si>
  <si>
    <t>T5860</t>
  </si>
  <si>
    <t>031</t>
  </si>
  <si>
    <t>Mapusana</t>
  </si>
  <si>
    <t>VZNY12-059605</t>
  </si>
  <si>
    <t>UPO59789</t>
  </si>
  <si>
    <t>SALEIMOA</t>
  </si>
  <si>
    <t>685-7249026</t>
  </si>
  <si>
    <t>T6054</t>
  </si>
  <si>
    <t>032</t>
  </si>
  <si>
    <t>Manoa</t>
  </si>
  <si>
    <t>T497914</t>
  </si>
  <si>
    <t>UP014061</t>
  </si>
  <si>
    <t>T5946</t>
  </si>
  <si>
    <t>033</t>
  </si>
  <si>
    <t>Moo</t>
  </si>
  <si>
    <t>T465163</t>
  </si>
  <si>
    <t>UPO16742</t>
  </si>
  <si>
    <t>T1443</t>
  </si>
  <si>
    <t>034</t>
  </si>
  <si>
    <t>Laiafi</t>
  </si>
  <si>
    <t>2025/8/22-65669</t>
  </si>
  <si>
    <t>UPO51487</t>
  </si>
  <si>
    <t>VAIALA</t>
  </si>
  <si>
    <t>T4157</t>
  </si>
  <si>
    <t>035</t>
  </si>
  <si>
    <t>Aldred</t>
  </si>
  <si>
    <t>2025/9/15-66286</t>
  </si>
  <si>
    <t>UPOO3304</t>
  </si>
  <si>
    <t>TUIFUIOPA</t>
  </si>
  <si>
    <t>T3188</t>
  </si>
  <si>
    <t>036</t>
  </si>
  <si>
    <t>California</t>
  </si>
  <si>
    <t>T569468</t>
  </si>
  <si>
    <t>UPO86332</t>
  </si>
  <si>
    <t>TOOMATAGI</t>
  </si>
  <si>
    <t>T2756</t>
  </si>
  <si>
    <t>037</t>
  </si>
  <si>
    <t>Solofa</t>
  </si>
  <si>
    <t>T423794</t>
  </si>
  <si>
    <t>UPO30388</t>
  </si>
  <si>
    <t>TULAELE</t>
  </si>
  <si>
    <t>T5800</t>
  </si>
  <si>
    <t>038</t>
  </si>
  <si>
    <t>faauliuli</t>
  </si>
  <si>
    <t>T489695</t>
  </si>
  <si>
    <t>UP102335</t>
  </si>
  <si>
    <t>PALISI</t>
  </si>
  <si>
    <t>T2575</t>
  </si>
  <si>
    <t>039</t>
  </si>
  <si>
    <t>Aukusitino</t>
  </si>
  <si>
    <t>T538982</t>
  </si>
  <si>
    <t>UPO13116</t>
  </si>
  <si>
    <t>T5976</t>
  </si>
  <si>
    <t>040</t>
  </si>
  <si>
    <t>Lafaele</t>
  </si>
  <si>
    <t>T498230</t>
  </si>
  <si>
    <t>UP098058</t>
  </si>
  <si>
    <t>LOTOPA</t>
  </si>
  <si>
    <t>T3111</t>
  </si>
  <si>
    <t>041</t>
  </si>
  <si>
    <t>Mila</t>
  </si>
  <si>
    <t>T480930</t>
  </si>
  <si>
    <t>UP092988</t>
  </si>
  <si>
    <t>T4757</t>
  </si>
  <si>
    <t>042</t>
  </si>
  <si>
    <t>Mitiana</t>
  </si>
  <si>
    <t>T563324</t>
  </si>
  <si>
    <t>UP012896</t>
  </si>
  <si>
    <t>AFEGA</t>
  </si>
  <si>
    <t>T5066</t>
  </si>
  <si>
    <t>043</t>
  </si>
  <si>
    <t xml:space="preserve">Sio
</t>
  </si>
  <si>
    <t>T529936</t>
  </si>
  <si>
    <t>UP087178</t>
  </si>
  <si>
    <t>T2957</t>
  </si>
  <si>
    <t>044</t>
  </si>
  <si>
    <t>Taumaloto</t>
  </si>
  <si>
    <t>2024/3/22-50555</t>
  </si>
  <si>
    <t>UP040142</t>
  </si>
  <si>
    <t>VAILOA PALAULI</t>
  </si>
  <si>
    <t>T5856</t>
  </si>
  <si>
    <t>045</t>
  </si>
  <si>
    <t>Aleni</t>
  </si>
  <si>
    <t>T520740</t>
  </si>
  <si>
    <t>UP025468</t>
  </si>
  <si>
    <t>VAISIGANO</t>
  </si>
  <si>
    <t>T3864</t>
  </si>
  <si>
    <t>046</t>
  </si>
  <si>
    <t>Niu</t>
  </si>
  <si>
    <t>2025/9/19-66468</t>
  </si>
  <si>
    <t>UP086247</t>
  </si>
  <si>
    <t>SALAMUMU</t>
  </si>
  <si>
    <t>T4698</t>
  </si>
  <si>
    <t>047</t>
  </si>
  <si>
    <t>Vaimoa</t>
  </si>
  <si>
    <t>T443029</t>
  </si>
  <si>
    <t>UP06008</t>
  </si>
  <si>
    <t>FAGALII</t>
  </si>
  <si>
    <t>T4835</t>
  </si>
  <si>
    <t>048</t>
  </si>
  <si>
    <t>Taiulu</t>
  </si>
  <si>
    <t>2025/9/19-66481</t>
  </si>
  <si>
    <t>UP00570</t>
  </si>
  <si>
    <t>ALAMAOTO</t>
  </si>
  <si>
    <t>T5705</t>
  </si>
  <si>
    <t>049</t>
  </si>
  <si>
    <t xml:space="preserve">Okesene
</t>
  </si>
  <si>
    <t>2025/4/28-62504</t>
  </si>
  <si>
    <t>UP036942</t>
  </si>
  <si>
    <t>T5026</t>
  </si>
  <si>
    <t>050</t>
  </si>
  <si>
    <t xml:space="preserve">Harry </t>
  </si>
  <si>
    <t>T514201</t>
  </si>
  <si>
    <t>UP049765</t>
  </si>
  <si>
    <t>MAGIAGI</t>
  </si>
  <si>
    <t>T3732</t>
  </si>
  <si>
    <t>051</t>
  </si>
  <si>
    <t>Perenise</t>
  </si>
  <si>
    <t>T513180</t>
  </si>
  <si>
    <t>UP037963</t>
  </si>
  <si>
    <t>T5849</t>
  </si>
  <si>
    <t>052</t>
  </si>
  <si>
    <t>Patrick</t>
  </si>
  <si>
    <t>DBFVY12HR1-274472</t>
  </si>
  <si>
    <t>UP019335</t>
  </si>
  <si>
    <t>FAGAMALO</t>
  </si>
  <si>
    <t>T6418</t>
  </si>
  <si>
    <t>053</t>
  </si>
  <si>
    <t>T460062</t>
  </si>
  <si>
    <t>UP061761</t>
  </si>
  <si>
    <t>T4023</t>
  </si>
  <si>
    <t>054</t>
  </si>
  <si>
    <t>Samu</t>
  </si>
  <si>
    <t>T485313</t>
  </si>
  <si>
    <t>SV103606</t>
  </si>
  <si>
    <t>GATAIVAI SAVAII</t>
  </si>
  <si>
    <t>T2218</t>
  </si>
  <si>
    <t>055</t>
  </si>
  <si>
    <t>Moe</t>
  </si>
  <si>
    <t>2021/9/9-30011</t>
  </si>
  <si>
    <t>UP022985</t>
  </si>
  <si>
    <t>SIUSEGA</t>
  </si>
  <si>
    <t>T4382</t>
  </si>
  <si>
    <t>056</t>
  </si>
  <si>
    <t>Asolelei</t>
  </si>
  <si>
    <t>2021/3/3-26563</t>
  </si>
  <si>
    <t>UP037934</t>
  </si>
  <si>
    <t>TUFUIOPA</t>
  </si>
  <si>
    <t>T5009</t>
  </si>
  <si>
    <t>057</t>
  </si>
  <si>
    <t>Otu</t>
  </si>
  <si>
    <t>T504959</t>
  </si>
  <si>
    <t>UP089435</t>
  </si>
  <si>
    <t>T2644</t>
  </si>
  <si>
    <t>058</t>
  </si>
  <si>
    <t>Taisia</t>
  </si>
  <si>
    <t>303895/124384</t>
  </si>
  <si>
    <t>UP051794</t>
  </si>
  <si>
    <t>T4259</t>
  </si>
  <si>
    <t>059</t>
  </si>
  <si>
    <t>James</t>
  </si>
  <si>
    <t>2025/5/1-62596</t>
  </si>
  <si>
    <t>UP085616</t>
  </si>
  <si>
    <t>VAILOA FALEATA</t>
  </si>
  <si>
    <t>T6517</t>
  </si>
  <si>
    <t>060</t>
  </si>
  <si>
    <t>Moelasi</t>
  </si>
  <si>
    <t>2025/5/1-62976</t>
  </si>
  <si>
    <t>UP097572</t>
  </si>
  <si>
    <t>MOATAA</t>
  </si>
  <si>
    <t>T5275</t>
  </si>
  <si>
    <t>061</t>
  </si>
  <si>
    <t>Siaki</t>
  </si>
  <si>
    <t>T500068</t>
  </si>
  <si>
    <t>UP110754</t>
  </si>
  <si>
    <t>NUU FOU</t>
  </si>
  <si>
    <t>T2515</t>
  </si>
  <si>
    <t>062</t>
  </si>
  <si>
    <t>Faleolo</t>
  </si>
  <si>
    <t>T575411</t>
  </si>
  <si>
    <t>UP098009</t>
  </si>
  <si>
    <t>VAILELE</t>
  </si>
  <si>
    <t>T4349</t>
  </si>
  <si>
    <t>063</t>
  </si>
  <si>
    <t>Segifili</t>
  </si>
  <si>
    <t>T496188</t>
  </si>
  <si>
    <t>UP041884</t>
  </si>
  <si>
    <t>MATAVAI SAFUNE</t>
  </si>
  <si>
    <t>T5866</t>
  </si>
  <si>
    <t>064</t>
  </si>
  <si>
    <t>Eliata</t>
  </si>
  <si>
    <t>T495707</t>
  </si>
  <si>
    <t>UP073029</t>
  </si>
  <si>
    <t>MANONO</t>
  </si>
  <si>
    <t>T3748</t>
  </si>
  <si>
    <t>065</t>
  </si>
  <si>
    <t>Otane</t>
  </si>
  <si>
    <t>T461986</t>
  </si>
  <si>
    <t>UP109115</t>
  </si>
  <si>
    <t>T6355</t>
  </si>
  <si>
    <t>066</t>
  </si>
  <si>
    <t>TAEAO</t>
  </si>
  <si>
    <t>T517804</t>
  </si>
  <si>
    <t>UP103911</t>
  </si>
  <si>
    <t>MULIFANUA</t>
  </si>
  <si>
    <t>T5901</t>
  </si>
  <si>
    <t>067</t>
  </si>
  <si>
    <t xml:space="preserve">EZRA </t>
  </si>
  <si>
    <t>T493387</t>
  </si>
  <si>
    <t>UP076918</t>
  </si>
  <si>
    <t>SAFAATOA</t>
  </si>
  <si>
    <t>T6466</t>
  </si>
  <si>
    <t>068</t>
  </si>
  <si>
    <t>SELEFUTI</t>
  </si>
  <si>
    <t>2025/9/24-66610</t>
  </si>
  <si>
    <t>UP092019</t>
  </si>
  <si>
    <t>T4673</t>
  </si>
  <si>
    <t>069</t>
  </si>
  <si>
    <t>ESEKIA</t>
  </si>
  <si>
    <t>T517641</t>
  </si>
  <si>
    <t>UP035040</t>
  </si>
  <si>
    <t>FAGALII UTA</t>
  </si>
  <si>
    <t>T4773</t>
  </si>
  <si>
    <t>070</t>
  </si>
  <si>
    <t>SULU</t>
  </si>
  <si>
    <t>T507691</t>
  </si>
  <si>
    <t>UP034210</t>
  </si>
  <si>
    <t>MATAUTU UTA</t>
  </si>
  <si>
    <t>T4197</t>
  </si>
  <si>
    <t>071</t>
  </si>
  <si>
    <t>MATALENA</t>
  </si>
  <si>
    <t>T499660</t>
  </si>
  <si>
    <t>UP109388</t>
  </si>
  <si>
    <t>LEPEA</t>
  </si>
  <si>
    <t>T5154</t>
  </si>
  <si>
    <t>072</t>
  </si>
  <si>
    <t>SOVITE</t>
  </si>
  <si>
    <t>T551112</t>
  </si>
  <si>
    <t>UP049127</t>
  </si>
  <si>
    <t>T4567</t>
  </si>
  <si>
    <t>073</t>
  </si>
  <si>
    <t>EPI</t>
  </si>
  <si>
    <t>Business Licence</t>
  </si>
  <si>
    <t>302035/122002</t>
  </si>
  <si>
    <t>SV069433</t>
  </si>
  <si>
    <t>ASAGA SAVAII</t>
  </si>
  <si>
    <t>074</t>
  </si>
  <si>
    <t>MALOTU</t>
  </si>
  <si>
    <t>T574156</t>
  </si>
  <si>
    <t>UP000107</t>
  </si>
  <si>
    <t>T4471</t>
  </si>
  <si>
    <t>075</t>
  </si>
  <si>
    <t>SEFO</t>
  </si>
  <si>
    <t>T500816</t>
  </si>
  <si>
    <t>UP017442</t>
  </si>
  <si>
    <t>ASAU</t>
  </si>
  <si>
    <t>T4525</t>
  </si>
  <si>
    <t>076</t>
  </si>
  <si>
    <t>TUNU</t>
  </si>
  <si>
    <t>T491981</t>
  </si>
  <si>
    <t>UP004155</t>
  </si>
  <si>
    <t>LONA FAGALOA</t>
  </si>
  <si>
    <t>T5048</t>
  </si>
  <si>
    <t>077</t>
  </si>
  <si>
    <t xml:space="preserve">ANTHONY </t>
  </si>
  <si>
    <t>2025/9/25-66678</t>
  </si>
  <si>
    <t>UP060251</t>
  </si>
  <si>
    <t>T407</t>
  </si>
  <si>
    <t>078</t>
  </si>
  <si>
    <t>FELETI</t>
  </si>
  <si>
    <t>301572/121363</t>
  </si>
  <si>
    <t>UP01907</t>
  </si>
  <si>
    <t>VAITELE FOU</t>
  </si>
  <si>
    <t>079</t>
  </si>
  <si>
    <t>PALE</t>
  </si>
  <si>
    <t>T563875</t>
  </si>
  <si>
    <t>UP044752</t>
  </si>
  <si>
    <t>T4963</t>
  </si>
  <si>
    <t>080</t>
  </si>
  <si>
    <t>GOGO</t>
  </si>
  <si>
    <t>T511227</t>
  </si>
  <si>
    <t>UP097667</t>
  </si>
  <si>
    <t>T1511</t>
  </si>
  <si>
    <t>081</t>
  </si>
  <si>
    <t>FEAUAI</t>
  </si>
  <si>
    <t>T430205</t>
  </si>
  <si>
    <t>SV058028</t>
  </si>
  <si>
    <t>T4734</t>
  </si>
  <si>
    <t>082</t>
  </si>
  <si>
    <t>T452117</t>
  </si>
  <si>
    <t>UP035947</t>
  </si>
  <si>
    <t>T5034</t>
  </si>
  <si>
    <t>083</t>
  </si>
  <si>
    <t>FOULAFAI</t>
  </si>
  <si>
    <t>T527619</t>
  </si>
  <si>
    <t>UP057614</t>
  </si>
  <si>
    <t>LAULII</t>
  </si>
  <si>
    <t>T3965</t>
  </si>
  <si>
    <t>084</t>
  </si>
  <si>
    <t>PALETASALA</t>
  </si>
  <si>
    <t>T514887</t>
  </si>
  <si>
    <t>UP035916</t>
  </si>
  <si>
    <t>T7191</t>
  </si>
  <si>
    <t>085</t>
  </si>
  <si>
    <t>FAAMUSU</t>
  </si>
  <si>
    <t>T501942</t>
  </si>
  <si>
    <t>UP047532</t>
  </si>
  <si>
    <t>SALEAAUMUA</t>
  </si>
  <si>
    <t>T6349</t>
  </si>
  <si>
    <t>086</t>
  </si>
  <si>
    <t>TOLUAAIAVA</t>
  </si>
  <si>
    <t>2025/9/29-66736</t>
  </si>
  <si>
    <t>UP072499</t>
  </si>
  <si>
    <t>TUANUI</t>
  </si>
  <si>
    <t>T4102</t>
  </si>
  <si>
    <t>087</t>
  </si>
  <si>
    <t>FETUIAI</t>
  </si>
  <si>
    <t>T448806</t>
  </si>
  <si>
    <t>UP072368</t>
  </si>
  <si>
    <t>T5820</t>
  </si>
  <si>
    <t>088</t>
  </si>
  <si>
    <t>TAOFITU</t>
  </si>
  <si>
    <t>T527727</t>
  </si>
  <si>
    <t>UP005268</t>
  </si>
  <si>
    <t>T5537</t>
  </si>
  <si>
    <t>089</t>
  </si>
  <si>
    <t>MOTUSAGA</t>
  </si>
  <si>
    <t>301797/121673</t>
  </si>
  <si>
    <t>UP107190</t>
  </si>
  <si>
    <t>T3720</t>
  </si>
  <si>
    <t>090</t>
  </si>
  <si>
    <t>MARY</t>
  </si>
  <si>
    <t>T552564</t>
  </si>
  <si>
    <t>UP030298</t>
  </si>
  <si>
    <t>T4978</t>
  </si>
  <si>
    <t>091</t>
  </si>
  <si>
    <t>TIOMAI</t>
  </si>
  <si>
    <t>T436164</t>
  </si>
  <si>
    <t>UP075331</t>
  </si>
  <si>
    <t>T3771</t>
  </si>
  <si>
    <t>092</t>
  </si>
  <si>
    <t>AVEI</t>
  </si>
  <si>
    <t>T493308</t>
  </si>
  <si>
    <t>UP102491</t>
  </si>
  <si>
    <t>T2623</t>
  </si>
  <si>
    <t>093</t>
  </si>
  <si>
    <t>TAUESE</t>
  </si>
  <si>
    <t>302044/12204</t>
  </si>
  <si>
    <t>UP009130</t>
  </si>
  <si>
    <t>SUSEGA</t>
  </si>
  <si>
    <t>094</t>
  </si>
  <si>
    <t>LUA</t>
  </si>
  <si>
    <t>2023/3/2-39135</t>
  </si>
  <si>
    <t>UP101038</t>
  </si>
  <si>
    <t>PIU FALEALILI</t>
  </si>
  <si>
    <t>T5574</t>
  </si>
  <si>
    <t>095</t>
  </si>
  <si>
    <t>FAAEE</t>
  </si>
  <si>
    <t>301891/121817</t>
  </si>
  <si>
    <t>UP105467</t>
  </si>
  <si>
    <t>FALEALILI</t>
  </si>
  <si>
    <t>T5871</t>
  </si>
  <si>
    <t>096</t>
  </si>
  <si>
    <t>DAN</t>
  </si>
  <si>
    <t>T5034573</t>
  </si>
  <si>
    <t>UP034573</t>
  </si>
  <si>
    <t>T5617</t>
  </si>
  <si>
    <t>097</t>
  </si>
  <si>
    <t>MIRANDA</t>
  </si>
  <si>
    <t>301119/120752</t>
  </si>
  <si>
    <t>098</t>
  </si>
  <si>
    <t>SAGATO</t>
  </si>
  <si>
    <t>T487897</t>
  </si>
  <si>
    <t>UP065093</t>
  </si>
  <si>
    <t>VAIUSU</t>
  </si>
  <si>
    <t>T3322</t>
  </si>
  <si>
    <t>099</t>
  </si>
  <si>
    <t>Sione</t>
  </si>
  <si>
    <t>T547920</t>
  </si>
  <si>
    <t>UP088728</t>
  </si>
  <si>
    <t>T4458</t>
  </si>
  <si>
    <t>100</t>
  </si>
  <si>
    <t>MICHAEL</t>
  </si>
  <si>
    <t>T539402</t>
  </si>
  <si>
    <t>UP088671</t>
  </si>
  <si>
    <t>T4496</t>
  </si>
  <si>
    <t>101</t>
  </si>
  <si>
    <t>FAALEAOGA</t>
  </si>
  <si>
    <t>298248/116926</t>
  </si>
  <si>
    <t>UP008632</t>
  </si>
  <si>
    <t>T4119</t>
  </si>
  <si>
    <t>102</t>
  </si>
  <si>
    <t>ELIU</t>
  </si>
  <si>
    <t>T504179</t>
  </si>
  <si>
    <t>UP044555</t>
  </si>
  <si>
    <t>APIA</t>
  </si>
  <si>
    <t>T5834</t>
  </si>
  <si>
    <t>103</t>
  </si>
  <si>
    <t>HANA</t>
  </si>
  <si>
    <t>T450245</t>
  </si>
  <si>
    <t>UP096708</t>
  </si>
  <si>
    <t>TUAMUA</t>
  </si>
  <si>
    <t>104</t>
  </si>
  <si>
    <t>SAUA</t>
  </si>
  <si>
    <t>T464832</t>
  </si>
  <si>
    <t>UP027169</t>
  </si>
  <si>
    <t>FALETAGALOA</t>
  </si>
  <si>
    <t>T5189</t>
  </si>
  <si>
    <t>105</t>
  </si>
  <si>
    <t>TAVAE</t>
  </si>
  <si>
    <t>T487546</t>
  </si>
  <si>
    <t>UP046072</t>
  </si>
  <si>
    <t>VAIGAGA</t>
  </si>
  <si>
    <t>T4224</t>
  </si>
  <si>
    <t>106</t>
  </si>
  <si>
    <t>JUSTIN</t>
  </si>
  <si>
    <t>T556345</t>
  </si>
  <si>
    <t>UP107382</t>
  </si>
  <si>
    <t>VAIMOSO</t>
  </si>
  <si>
    <t>T5125</t>
  </si>
  <si>
    <t>107</t>
  </si>
  <si>
    <t>AVELE</t>
  </si>
  <si>
    <t>T575885</t>
  </si>
  <si>
    <t>UP078161</t>
  </si>
  <si>
    <t>LALOMANU</t>
  </si>
  <si>
    <t>T5069</t>
  </si>
  <si>
    <t>108</t>
  </si>
  <si>
    <t>TALIVALE</t>
  </si>
  <si>
    <t>T520876</t>
  </si>
  <si>
    <t>UP033711</t>
  </si>
  <si>
    <t>T3373</t>
  </si>
  <si>
    <t>109</t>
  </si>
  <si>
    <t>KALEPO</t>
  </si>
  <si>
    <t>300773/120298</t>
  </si>
  <si>
    <t>UP055968</t>
  </si>
  <si>
    <t>FASITOO TAI</t>
  </si>
  <si>
    <t>T5184</t>
  </si>
  <si>
    <t>110</t>
  </si>
  <si>
    <t>AUMOANA</t>
  </si>
  <si>
    <t>T516320</t>
  </si>
  <si>
    <t>UP103318</t>
  </si>
  <si>
    <t>T4201</t>
  </si>
  <si>
    <t>111</t>
  </si>
  <si>
    <t>MOTU</t>
  </si>
  <si>
    <t>301779/121650</t>
  </si>
  <si>
    <t>UP014949</t>
  </si>
  <si>
    <t>T5607</t>
  </si>
  <si>
    <t>112</t>
  </si>
  <si>
    <t>PULEILEFILEMUOSAMOA</t>
  </si>
  <si>
    <t>303860/124345</t>
  </si>
  <si>
    <t>UP024054</t>
  </si>
  <si>
    <t>T5022</t>
  </si>
  <si>
    <t>113</t>
  </si>
  <si>
    <t>TARIU</t>
  </si>
  <si>
    <t>301554/121338</t>
  </si>
  <si>
    <t>UP102209</t>
  </si>
  <si>
    <t>T5910</t>
  </si>
  <si>
    <t>114</t>
  </si>
  <si>
    <t>ROPI</t>
  </si>
  <si>
    <t>T520129</t>
  </si>
  <si>
    <t>UP098251</t>
  </si>
  <si>
    <t>SAMUSU</t>
  </si>
  <si>
    <t>7566745/7205844</t>
  </si>
  <si>
    <t>T6469</t>
  </si>
  <si>
    <t>115</t>
  </si>
  <si>
    <t>JUNIOR</t>
  </si>
  <si>
    <t>T416756</t>
  </si>
  <si>
    <t>UP072089</t>
  </si>
  <si>
    <t>T4945</t>
  </si>
  <si>
    <t>116</t>
  </si>
  <si>
    <t>MALO</t>
  </si>
  <si>
    <t>300743/120252</t>
  </si>
  <si>
    <t>UP025420</t>
  </si>
  <si>
    <t>25215/8425215</t>
  </si>
  <si>
    <t>T4839</t>
  </si>
  <si>
    <t>117</t>
  </si>
  <si>
    <t>ALETI</t>
  </si>
  <si>
    <t>T504473</t>
  </si>
  <si>
    <t>UP102873</t>
  </si>
  <si>
    <t>T4855</t>
  </si>
  <si>
    <t>118</t>
  </si>
  <si>
    <t>TELENI</t>
  </si>
  <si>
    <t>T458900</t>
  </si>
  <si>
    <t>UP033424</t>
  </si>
  <si>
    <t>T6280</t>
  </si>
  <si>
    <t>119</t>
  </si>
  <si>
    <t>DUANE</t>
  </si>
  <si>
    <t>T478922</t>
  </si>
  <si>
    <t>UP081524</t>
  </si>
  <si>
    <t>MALAEMALU</t>
  </si>
  <si>
    <t>120</t>
  </si>
  <si>
    <t>PAULO</t>
  </si>
  <si>
    <t>T468922</t>
  </si>
  <si>
    <t>UP081526</t>
  </si>
  <si>
    <t>T6451</t>
  </si>
  <si>
    <t>121</t>
  </si>
  <si>
    <t>SAOFAIGA</t>
  </si>
  <si>
    <t>T472517</t>
  </si>
  <si>
    <t>UP035590</t>
  </si>
  <si>
    <t>T4807</t>
  </si>
  <si>
    <t>122</t>
  </si>
  <si>
    <t>SIMITI</t>
  </si>
  <si>
    <t>T520126</t>
  </si>
  <si>
    <t>UP063157</t>
  </si>
  <si>
    <t>LEAUVAA</t>
  </si>
  <si>
    <t>T5408</t>
  </si>
  <si>
    <t>123</t>
  </si>
  <si>
    <t>JOSHUA</t>
  </si>
  <si>
    <t>T500325</t>
  </si>
  <si>
    <t>UP032758</t>
  </si>
  <si>
    <t>ALEISA</t>
  </si>
  <si>
    <t>T3282</t>
  </si>
  <si>
    <t>124</t>
  </si>
  <si>
    <t>TAYLOR</t>
  </si>
  <si>
    <t>T461354</t>
  </si>
  <si>
    <t>UP006480</t>
  </si>
  <si>
    <t>125</t>
  </si>
  <si>
    <t>REUPENA</t>
  </si>
  <si>
    <t>T563820</t>
  </si>
  <si>
    <t>UP006486</t>
  </si>
  <si>
    <t>PESEGA</t>
  </si>
  <si>
    <t>T5647</t>
  </si>
  <si>
    <t>126</t>
  </si>
  <si>
    <t>PETUNU</t>
  </si>
  <si>
    <t>302986/123270</t>
  </si>
  <si>
    <t>UP023688</t>
  </si>
  <si>
    <t>127</t>
  </si>
  <si>
    <t>PITONE</t>
  </si>
  <si>
    <t>UP043182</t>
  </si>
  <si>
    <t>VAIPUNA</t>
  </si>
  <si>
    <t>T4177</t>
  </si>
  <si>
    <t>128</t>
  </si>
  <si>
    <t>ELENA</t>
  </si>
  <si>
    <t>UP107653</t>
  </si>
  <si>
    <t>129</t>
  </si>
  <si>
    <t>ROLNALD</t>
  </si>
  <si>
    <t>2025/10/2-66897</t>
  </si>
  <si>
    <t>UP015886</t>
  </si>
  <si>
    <t>LOTOFAGA ALEIPATA</t>
  </si>
  <si>
    <t>T6423</t>
  </si>
  <si>
    <t>130</t>
  </si>
  <si>
    <t>PUA</t>
  </si>
  <si>
    <t>T491500</t>
  </si>
  <si>
    <t>UP085184</t>
  </si>
  <si>
    <t>T5276</t>
  </si>
  <si>
    <t>131</t>
  </si>
  <si>
    <t>MALAEFONO</t>
  </si>
  <si>
    <t>T544115</t>
  </si>
  <si>
    <t>UP103124</t>
  </si>
  <si>
    <t>FAGALIIU</t>
  </si>
  <si>
    <t>T6134</t>
  </si>
  <si>
    <t>132</t>
  </si>
  <si>
    <t>FAAALIGA</t>
  </si>
  <si>
    <t>UP016605</t>
  </si>
  <si>
    <t>T5989</t>
  </si>
  <si>
    <t>133</t>
  </si>
  <si>
    <t>Chris</t>
  </si>
  <si>
    <t>2025/3/13-61203</t>
  </si>
  <si>
    <t>UP104451</t>
  </si>
  <si>
    <t>T6137</t>
  </si>
  <si>
    <t>134</t>
  </si>
  <si>
    <t>ENELIKO</t>
  </si>
  <si>
    <t>2023/3/28-39968</t>
  </si>
  <si>
    <t>UP099217</t>
  </si>
  <si>
    <t>T5600</t>
  </si>
  <si>
    <t>135</t>
  </si>
  <si>
    <t>IOASA</t>
  </si>
  <si>
    <t>301250/120925</t>
  </si>
  <si>
    <t>UP090533</t>
  </si>
  <si>
    <t>T5477</t>
  </si>
  <si>
    <t>136</t>
  </si>
  <si>
    <t>SILIVELIO</t>
  </si>
  <si>
    <t>T495680</t>
  </si>
  <si>
    <t>UP110953</t>
  </si>
  <si>
    <t>FALEULA</t>
  </si>
  <si>
    <t>T4672</t>
  </si>
  <si>
    <t>137</t>
  </si>
  <si>
    <t>LAUMUA</t>
  </si>
  <si>
    <t>T431071</t>
  </si>
  <si>
    <t>UP060358</t>
  </si>
  <si>
    <t>T6354</t>
  </si>
  <si>
    <t>138</t>
  </si>
  <si>
    <t>TAUFAGA</t>
  </si>
  <si>
    <t>T569769</t>
  </si>
  <si>
    <t>UP070050</t>
  </si>
  <si>
    <t>NOFOALII</t>
  </si>
  <si>
    <t>T4697</t>
  </si>
  <si>
    <t>139</t>
  </si>
  <si>
    <t>T570314</t>
  </si>
  <si>
    <t>UP007870</t>
  </si>
  <si>
    <t>ALAMAGOTO</t>
  </si>
  <si>
    <t>T2540</t>
  </si>
  <si>
    <t>140</t>
  </si>
  <si>
    <t>TAMIANO</t>
  </si>
  <si>
    <t>T439114</t>
  </si>
  <si>
    <t>UP078159</t>
  </si>
  <si>
    <t>MATATUFU</t>
  </si>
  <si>
    <t>T6351</t>
  </si>
  <si>
    <t>141</t>
  </si>
  <si>
    <t>LUSIPANA</t>
  </si>
  <si>
    <t>T501937</t>
  </si>
  <si>
    <t>T5789</t>
  </si>
  <si>
    <t>142</t>
  </si>
  <si>
    <t>ENGELANI</t>
  </si>
  <si>
    <t>T436088</t>
  </si>
  <si>
    <t>UP034359</t>
  </si>
  <si>
    <t>51416 NUNUFOLAU</t>
  </si>
  <si>
    <t>143</t>
  </si>
  <si>
    <t>LIU</t>
  </si>
  <si>
    <t>T6303</t>
  </si>
  <si>
    <t>144</t>
  </si>
  <si>
    <t>TALALELEI</t>
  </si>
  <si>
    <t>T447730</t>
  </si>
  <si>
    <t>UP084232</t>
  </si>
  <si>
    <t>145</t>
  </si>
  <si>
    <t>MAULALO</t>
  </si>
  <si>
    <t>T467514</t>
  </si>
  <si>
    <t>SV046674</t>
  </si>
  <si>
    <t>7222477/7663922</t>
  </si>
  <si>
    <t>146</t>
  </si>
  <si>
    <t>T472670</t>
  </si>
  <si>
    <t>UP062541</t>
  </si>
  <si>
    <t>FALAFA</t>
  </si>
  <si>
    <t>T8394</t>
  </si>
  <si>
    <t>147</t>
  </si>
  <si>
    <t>FAAMASUNU</t>
  </si>
  <si>
    <t>2022/9/28-35923</t>
  </si>
  <si>
    <t>UP015646</t>
  </si>
  <si>
    <t>T3612</t>
  </si>
  <si>
    <t>148</t>
  </si>
  <si>
    <t>IONA</t>
  </si>
  <si>
    <t>2023/7/7-43137</t>
  </si>
  <si>
    <t>UP074969</t>
  </si>
  <si>
    <t>7170188/7616972</t>
  </si>
  <si>
    <t>T5674</t>
  </si>
  <si>
    <t>149</t>
  </si>
  <si>
    <t>TOELAU</t>
  </si>
  <si>
    <t>2025/10/7-67010</t>
  </si>
  <si>
    <t>UP105851</t>
  </si>
  <si>
    <t>MANUNU</t>
  </si>
  <si>
    <t>T5650</t>
  </si>
  <si>
    <t>150</t>
  </si>
  <si>
    <t>JENNIFER</t>
  </si>
  <si>
    <t>301532/121308</t>
  </si>
  <si>
    <t>UP094652</t>
  </si>
  <si>
    <t>T5113</t>
  </si>
  <si>
    <t>151</t>
  </si>
  <si>
    <t>SAMASONI</t>
  </si>
  <si>
    <t>300331/119670</t>
  </si>
  <si>
    <t>UP028008</t>
  </si>
  <si>
    <t>T4866</t>
  </si>
  <si>
    <t>152</t>
  </si>
  <si>
    <t>FAALAFUA</t>
  </si>
  <si>
    <t>2025/10/6-66989</t>
  </si>
  <si>
    <t>UP002569</t>
  </si>
  <si>
    <t>T4771</t>
  </si>
  <si>
    <t>153</t>
  </si>
  <si>
    <t>MALOAUFAATASI</t>
  </si>
  <si>
    <t>2025/9/29-66738</t>
  </si>
  <si>
    <t>UP070213</t>
  </si>
  <si>
    <t>T6372</t>
  </si>
  <si>
    <t>154</t>
  </si>
  <si>
    <t>ETEUATI</t>
  </si>
  <si>
    <t>301817/121701</t>
  </si>
  <si>
    <t>UP032507</t>
  </si>
  <si>
    <t>T6412</t>
  </si>
  <si>
    <t>155</t>
  </si>
  <si>
    <t>ASANI</t>
  </si>
  <si>
    <t>T445552</t>
  </si>
  <si>
    <t>UP072399</t>
  </si>
  <si>
    <t>SATAUA</t>
  </si>
  <si>
    <t>156</t>
  </si>
  <si>
    <t>JAMES</t>
  </si>
  <si>
    <t>T577816</t>
  </si>
  <si>
    <t>UP106310</t>
  </si>
  <si>
    <t>PALAULI</t>
  </si>
  <si>
    <t>T2658</t>
  </si>
  <si>
    <t>157</t>
  </si>
  <si>
    <t>LEPALEALIIOTALO</t>
  </si>
  <si>
    <t>T536683</t>
  </si>
  <si>
    <t>UP098422</t>
  </si>
  <si>
    <t>FALELAUNIU</t>
  </si>
  <si>
    <t>158</t>
  </si>
  <si>
    <t>ANDREW</t>
  </si>
  <si>
    <t>NPF ID</t>
  </si>
  <si>
    <t>NPF#HWS07</t>
  </si>
  <si>
    <t>UP012910</t>
  </si>
  <si>
    <t>VAILUUTAI</t>
  </si>
  <si>
    <t>159</t>
  </si>
  <si>
    <t>MALAITAI</t>
  </si>
  <si>
    <t>NPF #HWS18</t>
  </si>
  <si>
    <t>UP012123</t>
  </si>
  <si>
    <t>TUANAI</t>
  </si>
  <si>
    <t>160</t>
  </si>
  <si>
    <t>LISONA</t>
  </si>
  <si>
    <t>302445/122549</t>
  </si>
  <si>
    <t>UP015267</t>
  </si>
  <si>
    <t>FUGALEI</t>
  </si>
  <si>
    <t>161</t>
  </si>
  <si>
    <t>AUKUSITINO</t>
  </si>
  <si>
    <t>T500791</t>
  </si>
  <si>
    <t>UP081496</t>
  </si>
  <si>
    <t>162</t>
  </si>
  <si>
    <t>TUII</t>
  </si>
  <si>
    <t>302646/122856</t>
  </si>
  <si>
    <t>UP027426</t>
  </si>
  <si>
    <t>LUATUANUU</t>
  </si>
  <si>
    <t>T4727</t>
  </si>
  <si>
    <t>163</t>
  </si>
  <si>
    <t>IAN</t>
  </si>
  <si>
    <t>T461794</t>
  </si>
  <si>
    <t>UP096989</t>
  </si>
  <si>
    <t>T5794</t>
  </si>
  <si>
    <t>164</t>
  </si>
  <si>
    <t>SAMANTHA</t>
  </si>
  <si>
    <t>T572372</t>
  </si>
  <si>
    <t>HFZ70/HKZ78</t>
  </si>
  <si>
    <t>165</t>
  </si>
  <si>
    <t>TOETU</t>
  </si>
  <si>
    <t>T501582</t>
  </si>
  <si>
    <t>UP095872</t>
  </si>
  <si>
    <t>T4953</t>
  </si>
  <si>
    <t>166</t>
  </si>
  <si>
    <t>LOTOMAU</t>
  </si>
  <si>
    <t>T514362</t>
  </si>
  <si>
    <t>UP064997</t>
  </si>
  <si>
    <t>T3558</t>
  </si>
  <si>
    <t>167</t>
  </si>
  <si>
    <t>ROPATI</t>
  </si>
  <si>
    <t>T441884</t>
  </si>
  <si>
    <t>UP039721</t>
  </si>
  <si>
    <t>MALIFA</t>
  </si>
  <si>
    <t>168</t>
  </si>
  <si>
    <t>LUPE</t>
  </si>
  <si>
    <t>301074/120688</t>
  </si>
  <si>
    <t>UP030419</t>
  </si>
  <si>
    <t>T5810</t>
  </si>
  <si>
    <t>169</t>
  </si>
  <si>
    <t>PILIATI</t>
  </si>
  <si>
    <t>UP012946</t>
  </si>
  <si>
    <t>T6327</t>
  </si>
  <si>
    <t>170</t>
  </si>
  <si>
    <t>LETAEA</t>
  </si>
  <si>
    <t>Gov ID</t>
  </si>
  <si>
    <t>171</t>
  </si>
  <si>
    <t>SOLOMONA</t>
  </si>
  <si>
    <t>UP002907</t>
  </si>
  <si>
    <t>T4550</t>
  </si>
  <si>
    <t>172</t>
  </si>
  <si>
    <t>LUISA</t>
  </si>
  <si>
    <t>301944/121880</t>
  </si>
  <si>
    <t>UP103159</t>
  </si>
  <si>
    <t>SOLOSOLO</t>
  </si>
  <si>
    <t>T5829</t>
  </si>
  <si>
    <t>173</t>
  </si>
  <si>
    <t>TENNY</t>
  </si>
  <si>
    <t>T423732</t>
  </si>
  <si>
    <t>UP075211</t>
  </si>
  <si>
    <t>174</t>
  </si>
  <si>
    <t>MANASE</t>
  </si>
  <si>
    <t>300631/120106</t>
  </si>
  <si>
    <t>UP008158</t>
  </si>
  <si>
    <t xml:space="preserve">VAIVASE </t>
  </si>
  <si>
    <t>T5743</t>
  </si>
  <si>
    <t>175</t>
  </si>
  <si>
    <t>LOTOVALE</t>
  </si>
  <si>
    <t>176</t>
  </si>
  <si>
    <t>UILIATA</t>
  </si>
  <si>
    <t>T500078</t>
  </si>
  <si>
    <t>UP024857</t>
  </si>
  <si>
    <t>T4930</t>
  </si>
  <si>
    <t>177</t>
  </si>
  <si>
    <t>VILIAMU</t>
  </si>
  <si>
    <t>T495588</t>
  </si>
  <si>
    <t>UP048848</t>
  </si>
  <si>
    <t>NUU</t>
  </si>
  <si>
    <t>T5538</t>
  </si>
  <si>
    <t>178</t>
  </si>
  <si>
    <t>SAKAIO</t>
  </si>
  <si>
    <t>T492965</t>
  </si>
  <si>
    <t>UP028993</t>
  </si>
  <si>
    <t>T6068</t>
  </si>
  <si>
    <t>179</t>
  </si>
  <si>
    <t>TAAVILIGA</t>
  </si>
  <si>
    <t>T477786</t>
  </si>
  <si>
    <t>UP106847</t>
  </si>
  <si>
    <t>SAMATA</t>
  </si>
  <si>
    <t>T4273</t>
  </si>
  <si>
    <t>180</t>
  </si>
  <si>
    <t>ELIZABETH</t>
  </si>
  <si>
    <t>2025/10/10-67132</t>
  </si>
  <si>
    <t>UP084159</t>
  </si>
  <si>
    <t>T4209</t>
  </si>
  <si>
    <t>181</t>
  </si>
  <si>
    <t>IOANE</t>
  </si>
  <si>
    <t>2024/6/20-53453</t>
  </si>
  <si>
    <t>UP083852</t>
  </si>
  <si>
    <t>T5980</t>
  </si>
  <si>
    <t>182</t>
  </si>
  <si>
    <t>TOFIGA</t>
  </si>
  <si>
    <t>UP002609</t>
  </si>
  <si>
    <t>T6130</t>
  </si>
  <si>
    <t>183</t>
  </si>
  <si>
    <t>LAKI</t>
  </si>
  <si>
    <t>UP062353</t>
  </si>
  <si>
    <t>T6527</t>
  </si>
  <si>
    <t>184</t>
  </si>
  <si>
    <t>TOIPUA</t>
  </si>
  <si>
    <t>T434201</t>
  </si>
  <si>
    <t>UP108454</t>
  </si>
  <si>
    <t>T5435</t>
  </si>
  <si>
    <t>185</t>
  </si>
  <si>
    <t>T419466</t>
  </si>
  <si>
    <t>UP107208</t>
  </si>
  <si>
    <t>T4311</t>
  </si>
  <si>
    <t>186</t>
  </si>
  <si>
    <t>TALITONU</t>
  </si>
  <si>
    <t>T501175</t>
  </si>
  <si>
    <t>SV055346</t>
  </si>
  <si>
    <t>T4750</t>
  </si>
  <si>
    <t>187</t>
  </si>
  <si>
    <t>SOPO</t>
  </si>
  <si>
    <t>T458810</t>
  </si>
  <si>
    <t>UP099746</t>
  </si>
  <si>
    <t>VAIOLA</t>
  </si>
  <si>
    <t>T5573</t>
  </si>
  <si>
    <t>188</t>
  </si>
  <si>
    <t>IOSEFO</t>
  </si>
  <si>
    <t>301523/121308</t>
  </si>
  <si>
    <t>UP015883</t>
  </si>
  <si>
    <t>FALEFA</t>
  </si>
  <si>
    <t>T5675</t>
  </si>
  <si>
    <t>189</t>
  </si>
  <si>
    <t>LILO</t>
  </si>
  <si>
    <t>301513/121307</t>
  </si>
  <si>
    <t>UP075939</t>
  </si>
  <si>
    <t>T5648</t>
  </si>
  <si>
    <t>190</t>
  </si>
  <si>
    <t>IOSUA</t>
  </si>
  <si>
    <t>T580365</t>
  </si>
  <si>
    <t>UP077925</t>
  </si>
  <si>
    <t>T6444</t>
  </si>
  <si>
    <t>191</t>
  </si>
  <si>
    <t>PATRICIA</t>
  </si>
  <si>
    <t>T537698</t>
  </si>
  <si>
    <t>UP069143</t>
  </si>
  <si>
    <t>TALIMATAU</t>
  </si>
  <si>
    <t>T3117</t>
  </si>
  <si>
    <t>192</t>
  </si>
  <si>
    <t>DAVID</t>
  </si>
  <si>
    <t>T540830</t>
  </si>
  <si>
    <t>UP110691</t>
  </si>
  <si>
    <t>VAOALA</t>
  </si>
  <si>
    <t>T6543</t>
  </si>
  <si>
    <t>193</t>
  </si>
  <si>
    <t>T533839</t>
  </si>
  <si>
    <t>UP101788</t>
  </si>
  <si>
    <t>VAVAU</t>
  </si>
  <si>
    <t>T6417</t>
  </si>
  <si>
    <t>194</t>
  </si>
  <si>
    <t>PEATO</t>
  </si>
  <si>
    <t>T508193</t>
  </si>
  <si>
    <t>UP048249</t>
  </si>
  <si>
    <t>195</t>
  </si>
  <si>
    <t>FAUTUA</t>
  </si>
  <si>
    <t>T450226</t>
  </si>
  <si>
    <t>UP102247</t>
  </si>
  <si>
    <t>T6285</t>
  </si>
  <si>
    <t>196</t>
  </si>
  <si>
    <t>ARONA</t>
  </si>
  <si>
    <t>T439495</t>
  </si>
  <si>
    <t>UP109133</t>
  </si>
  <si>
    <t>T5621</t>
  </si>
  <si>
    <t>197</t>
  </si>
  <si>
    <t>ElIA</t>
  </si>
  <si>
    <t>2024/10/29-57573</t>
  </si>
  <si>
    <t>UP15478</t>
  </si>
  <si>
    <t>VAIVASE TAI</t>
  </si>
  <si>
    <t>T6140</t>
  </si>
  <si>
    <t>198</t>
  </si>
  <si>
    <t>TUTOGI</t>
  </si>
  <si>
    <t>UP079071</t>
  </si>
  <si>
    <t>7256320/8485800</t>
  </si>
  <si>
    <t>T5956</t>
  </si>
  <si>
    <t>199</t>
  </si>
  <si>
    <t>MURPHY</t>
  </si>
  <si>
    <t>304497/125143</t>
  </si>
  <si>
    <t>UP036846</t>
  </si>
  <si>
    <t>T3093</t>
  </si>
  <si>
    <t>200</t>
  </si>
  <si>
    <t>LEITONE</t>
  </si>
  <si>
    <t>2024/12/10-58906</t>
  </si>
  <si>
    <t>UP026323</t>
  </si>
  <si>
    <t>LOTOFAGA</t>
  </si>
  <si>
    <t>T6227</t>
  </si>
  <si>
    <t>201</t>
  </si>
  <si>
    <t>RESITALA</t>
  </si>
  <si>
    <t>TLN150983</t>
  </si>
  <si>
    <t>N/A</t>
  </si>
  <si>
    <t>202</t>
  </si>
  <si>
    <t>BRETT</t>
  </si>
  <si>
    <t>T511164</t>
  </si>
  <si>
    <t>UP109537</t>
  </si>
  <si>
    <t>ALAFUA</t>
  </si>
  <si>
    <t>T5208</t>
  </si>
  <si>
    <t>203</t>
  </si>
  <si>
    <t>T476674</t>
  </si>
  <si>
    <t>UP055380</t>
  </si>
  <si>
    <t>T4328</t>
  </si>
  <si>
    <t>204</t>
  </si>
  <si>
    <t>TERESA</t>
  </si>
  <si>
    <t>T552107</t>
  </si>
  <si>
    <t>ID 320062</t>
  </si>
  <si>
    <t>205</t>
  </si>
  <si>
    <t xml:space="preserve">DAVID </t>
  </si>
  <si>
    <t>2025/10/17-67270</t>
  </si>
  <si>
    <t>UP1086559</t>
  </si>
  <si>
    <t>T6275</t>
  </si>
  <si>
    <t>206</t>
  </si>
  <si>
    <t>LISI</t>
  </si>
  <si>
    <t>UP109046</t>
  </si>
  <si>
    <t>7793872/7637921</t>
  </si>
  <si>
    <t>T5959</t>
  </si>
  <si>
    <t>207</t>
  </si>
  <si>
    <t>FANE</t>
  </si>
  <si>
    <t>UP089972</t>
  </si>
  <si>
    <t>208</t>
  </si>
  <si>
    <t>ESTHER</t>
  </si>
  <si>
    <t>NUN38</t>
  </si>
  <si>
    <t>209</t>
  </si>
  <si>
    <t>RUFO</t>
  </si>
  <si>
    <t>T517112</t>
  </si>
  <si>
    <t>UP052977</t>
  </si>
  <si>
    <t>T4145</t>
  </si>
  <si>
    <t>210</t>
  </si>
  <si>
    <t>SAVELU</t>
  </si>
  <si>
    <t>T541585</t>
  </si>
  <si>
    <t>UP095820</t>
  </si>
  <si>
    <t>T5110</t>
  </si>
  <si>
    <t>211</t>
  </si>
  <si>
    <t>TOLAG1</t>
  </si>
  <si>
    <t>UP044789</t>
  </si>
  <si>
    <t>SIUNIU</t>
  </si>
  <si>
    <t>T6203</t>
  </si>
  <si>
    <t>212</t>
  </si>
  <si>
    <t>ALOFAIUPU</t>
  </si>
  <si>
    <t>T529821</t>
  </si>
  <si>
    <t>UP089921</t>
  </si>
  <si>
    <t>T5412</t>
  </si>
  <si>
    <t>213</t>
  </si>
  <si>
    <t>KALOLO</t>
  </si>
  <si>
    <t>2024/10/29-57592</t>
  </si>
  <si>
    <t>UP087819</t>
  </si>
  <si>
    <t>FALEASIU UTA</t>
  </si>
  <si>
    <t>7716475/602083</t>
  </si>
  <si>
    <t>T6161</t>
  </si>
  <si>
    <t>214</t>
  </si>
  <si>
    <t>GALUEGA</t>
  </si>
  <si>
    <t>304485/125127</t>
  </si>
  <si>
    <t>UP041044</t>
  </si>
  <si>
    <t>T4353</t>
  </si>
  <si>
    <t>215</t>
  </si>
  <si>
    <t>SONNY</t>
  </si>
  <si>
    <t>300859/120419</t>
  </si>
  <si>
    <t>UP096805</t>
  </si>
  <si>
    <t>7262858/7719061</t>
  </si>
  <si>
    <t>T5083</t>
  </si>
  <si>
    <t>216</t>
  </si>
  <si>
    <t>SIAOSI</t>
  </si>
  <si>
    <t>301843/121756</t>
  </si>
  <si>
    <t>UP086040</t>
  </si>
  <si>
    <t>7540959/7281256</t>
  </si>
  <si>
    <t>T5396</t>
  </si>
  <si>
    <t>217</t>
  </si>
  <si>
    <t>KERETA</t>
  </si>
  <si>
    <t>T468468</t>
  </si>
  <si>
    <t>UP089479</t>
  </si>
  <si>
    <t>T388</t>
  </si>
  <si>
    <t>218</t>
  </si>
  <si>
    <t>MOIRA</t>
  </si>
  <si>
    <t>HXS68</t>
  </si>
  <si>
    <t>219</t>
  </si>
  <si>
    <t>2025/10/21-67326</t>
  </si>
  <si>
    <t>UP091497</t>
  </si>
  <si>
    <t>SALEAUMIA</t>
  </si>
  <si>
    <t>7639679/7260620</t>
  </si>
  <si>
    <t>220</t>
  </si>
  <si>
    <t>FAANATI</t>
  </si>
  <si>
    <t>JYL84</t>
  </si>
  <si>
    <t>221</t>
  </si>
  <si>
    <t>HENRY</t>
  </si>
  <si>
    <t>HZP96</t>
  </si>
  <si>
    <t>7766840/7618649</t>
  </si>
  <si>
    <t>222</t>
  </si>
  <si>
    <t>MIKE</t>
  </si>
  <si>
    <t>XRW39</t>
  </si>
  <si>
    <t>7142870/7200755</t>
  </si>
  <si>
    <t>223</t>
  </si>
  <si>
    <t>FUALILIA</t>
  </si>
  <si>
    <t>303923/124418</t>
  </si>
  <si>
    <t>UP102126</t>
  </si>
  <si>
    <t>7721161/7394568</t>
  </si>
  <si>
    <t>T4393</t>
  </si>
  <si>
    <t>224</t>
  </si>
  <si>
    <t>TOFIATAVITA</t>
  </si>
  <si>
    <t>303766/124236</t>
  </si>
  <si>
    <t>UP09061</t>
  </si>
  <si>
    <t>7233644/7220811</t>
  </si>
  <si>
    <t>T6223</t>
  </si>
  <si>
    <t>225</t>
  </si>
  <si>
    <t>POVITA</t>
  </si>
  <si>
    <t>UP109238</t>
  </si>
  <si>
    <t>TOAMUA UTA</t>
  </si>
  <si>
    <t>7784497/7250386</t>
  </si>
  <si>
    <t>T5990</t>
  </si>
  <si>
    <t>226</t>
  </si>
  <si>
    <t>BEVERLY</t>
  </si>
  <si>
    <t>UP053107</t>
  </si>
  <si>
    <t>7245540/25215</t>
  </si>
  <si>
    <t>T4187</t>
  </si>
  <si>
    <t>227</t>
  </si>
  <si>
    <t>ULI</t>
  </si>
  <si>
    <t>UP008761</t>
  </si>
  <si>
    <t>FASITOO UTA</t>
  </si>
  <si>
    <t>7570379/20361</t>
  </si>
  <si>
    <t>228</t>
  </si>
  <si>
    <t>BENJAMIN</t>
  </si>
  <si>
    <t>JYZ93</t>
  </si>
  <si>
    <t>7283845/7162962</t>
  </si>
  <si>
    <t>229</t>
  </si>
  <si>
    <t>LUD17</t>
  </si>
  <si>
    <t xml:space="preserve">TOAMUA 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</si>
  <si>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</si>
  <si>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</si>
  <si>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</si>
  <si>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</si>
  <si>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</si>
  <si>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</si>
  <si>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</si>
  <si>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</si>
  <si>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</si>
  <si>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</si>
  <si>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</si>
  <si>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</si>
  <si>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</si>
  <si>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</si>
  <si>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</si>
  <si>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</si>
  <si>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</si>
  <si>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</si>
  <si>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</si>
  <si>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</si>
  <si>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</si>
  <si>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</si>
  <si>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</si>
  <si>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</si>
  <si>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</si>
  <si>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</si>
  <si>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</si>
  <si>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</si>
  <si>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</si>
  <si>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</si>
  <si>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</si>
  <si>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</si>
  <si>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</si>
  <si>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</si>
  <si>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</si>
  <si>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</si>
  <si>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</si>
  <si>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</si>
  <si>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</si>
  <si>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</si>
  <si>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</si>
  <si>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</si>
  <si>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</si>
  <si>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</si>
  <si>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</si>
  <si>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</si>
  <si>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</si>
  <si>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</si>
  <si>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</si>
  <si>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</si>
  <si>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</si>
  <si>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</si>
  <si>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</si>
  <si>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</si>
  <si>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</si>
  <si>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</si>
  <si>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</si>
  <si>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</si>
  <si>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</si>
  <si>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</si>
  <si>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</si>
  <si>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</si>
  <si>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</si>
  <si>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</si>
  <si>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</si>
  <si>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</si>
  <si>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</si>
  <si>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</si>
  <si>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</si>
  <si>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</si>
  <si>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</si>
  <si>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</si>
  <si>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</si>
  <si>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</si>
  <si>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</si>
  <si>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</si>
  <si>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</si>
  <si>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</si>
  <si>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</si>
  <si>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</si>
  <si>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</si>
  <si>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</si>
  <si>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</si>
  <si>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</si>
  <si>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</si>
  <si>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</si>
  <si>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</si>
  <si>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</si>
  <si>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</si>
  <si>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</si>
  <si>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</si>
  <si>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</si>
  <si>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</si>
  <si>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</si>
  <si>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</si>
  <si>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</si>
  <si>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</si>
  <si>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</si>
  <si>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</si>
  <si>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</si>
  <si>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</si>
  <si>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</si>
  <si>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</si>
  <si>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</si>
  <si>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</si>
  <si>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</si>
  <si>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</si>
  <si>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</si>
  <si>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</si>
  <si>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</si>
  <si>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</si>
  <si>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</si>
  <si>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</si>
  <si>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</si>
  <si>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</si>
  <si>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</si>
  <si>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</si>
  <si>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</si>
  <si>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</si>
  <si>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</si>
  <si>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</si>
  <si>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</si>
  <si>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</si>
  <si>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</si>
  <si>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</si>
  <si>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</si>
  <si>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</si>
  <si>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</si>
  <si>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</si>
  <si>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</si>
  <si>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</si>
  <si>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</si>
  <si>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</si>
  <si>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</si>
  <si>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</si>
  <si>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</si>
  <si>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</si>
  <si>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</si>
  <si>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</si>
  <si>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</si>
  <si>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</si>
  <si>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</si>
  <si>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</si>
  <si>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</si>
  <si>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</si>
  <si>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</si>
  <si>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</si>
  <si>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</si>
  <si>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</si>
  <si>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</si>
  <si>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</si>
  <si>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</si>
  <si>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</si>
  <si>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</si>
  <si>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</si>
  <si>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</si>
  <si>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</si>
  <si>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</si>
  <si>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</si>
  <si>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</si>
  <si>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</si>
  <si>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</si>
  <si>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</si>
  <si>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</si>
  <si>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</si>
  <si>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</si>
  <si>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</si>
  <si>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</si>
  <si>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</si>
  <si>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</si>
  <si>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</si>
  <si>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</si>
  <si>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</si>
  <si>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</si>
  <si>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</si>
  <si>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</si>
  <si>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</si>
  <si>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</si>
  <si>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</si>
  <si>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</si>
  <si>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</si>
  <si>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</si>
  <si>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</si>
  <si>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</si>
  <si>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</si>
  <si>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</si>
  <si>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</si>
  <si>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</si>
  <si>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</si>
  <si>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</si>
  <si>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</si>
  <si>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</si>
  <si>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</si>
  <si>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</si>
  <si>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</si>
  <si>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</si>
  <si>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</si>
  <si>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</si>
  <si>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</si>
  <si>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</si>
  <si>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</si>
  <si>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</si>
  <si>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</si>
  <si>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</si>
  <si>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</si>
  <si>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</si>
  <si>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</si>
  <si>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</si>
  <si>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</si>
  <si>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</si>
  <si>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</si>
  <si>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</si>
  <si>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</si>
  <si>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</si>
  <si>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</si>
  <si>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</si>
  <si>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</si>
  <si>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</si>
  <si>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</si>
  <si>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</si>
  <si>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</si>
  <si>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</si>
  <si>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</si>
  <si>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</si>
  <si>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</si>
  <si>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</si>
  <si>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</si>
  <si>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</si>
  <si>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</si>
  <si>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</si>
  <si>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</si>
  <si>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</si>
  <si>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</si>
  <si>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</si>
  <si>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</si>
  <si>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</si>
  <si>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</si>
  <si>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</si>
  <si>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</si>
  <si>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</si>
  <si>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</si>
  <si>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</si>
  <si>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</si>
  <si>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</si>
  <si>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</si>
  <si>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</si>
  <si>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</si>
  <si>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</si>
  <si>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</si>
  <si>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</si>
  <si>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</si>
  <si>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</si>
  <si>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</si>
  <si>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</si>
  <si>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</si>
  <si>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</si>
  <si>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</si>
  <si>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</si>
  <si>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</si>
  <si>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</si>
  <si>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</si>
  <si>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</si>
  <si>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</si>
  <si>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</si>
  <si>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</si>
  <si>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</si>
  <si>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</si>
  <si>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</si>
  <si>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</si>
  <si>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</si>
  <si>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</si>
  <si>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</si>
  <si>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</si>
  <si>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</si>
  <si>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</si>
  <si>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</si>
  <si>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r>
      <t xml:space="preserve">Original Plan </t>
    </r>
    <r>
      <rPr>
        <sz val="11"/>
        <color rgb="FFFF0000"/>
        <rFont val="Meiryo UI"/>
        <charset val="128"/>
      </rPr>
      <t>*DO NOT CHANGE LATER</t>
    </r>
  </si>
  <si>
    <t>Status Check</t>
  </si>
  <si>
    <t>Loan No.</t>
  </si>
  <si>
    <t>Client No.</t>
  </si>
  <si>
    <t>Client Name</t>
  </si>
  <si>
    <t>Amount</t>
  </si>
  <si>
    <t>Interests</t>
  </si>
  <si>
    <t>Total Amount</t>
  </si>
  <si>
    <t>Terms(Week)</t>
  </si>
  <si>
    <t>Weekly repay min</t>
  </si>
  <si>
    <t>Signed Date</t>
  </si>
  <si>
    <t>Paid By</t>
  </si>
  <si>
    <t>Start Date</t>
  </si>
  <si>
    <t>First repayment date</t>
  </si>
  <si>
    <t>End Date</t>
  </si>
  <si>
    <t>Status</t>
  </si>
  <si>
    <t>Remain Repay Amount</t>
  </si>
  <si>
    <t>Cash</t>
  </si>
  <si>
    <t>Finished</t>
  </si>
  <si>
    <t>Delay2w</t>
  </si>
  <si>
    <t>Repaying</t>
  </si>
  <si>
    <t>Delay1w</t>
  </si>
  <si>
    <t>Delay3w</t>
  </si>
  <si>
    <t>Cheq</t>
  </si>
  <si>
    <t>ELIA</t>
  </si>
  <si>
    <t>Pending</t>
  </si>
  <si>
    <t>No.</t>
  </si>
  <si>
    <t>Date</t>
  </si>
  <si>
    <t>Expense Item(For what)</t>
  </si>
  <si>
    <t>LOAN #0032 PAID IN CASH</t>
  </si>
  <si>
    <t>DEREK WAGES PAID</t>
  </si>
  <si>
    <t>office supplies printer ink &amp; paper</t>
  </si>
  <si>
    <t>freedom pacific payouts</t>
  </si>
  <si>
    <t>office supplies</t>
  </si>
  <si>
    <t>TAXI BASE PROMOTIONS X 6 X $50 CASH</t>
  </si>
  <si>
    <t>Peter's director fee</t>
  </si>
  <si>
    <t>TAXI BASE PROMOTIONS X 4 X $50 CASH</t>
  </si>
  <si>
    <t>LOAN CASH PAYOUT</t>
  </si>
  <si>
    <t>Digicel</t>
  </si>
  <si>
    <t>Office rent and electricity</t>
  </si>
  <si>
    <t>Stickers</t>
  </si>
  <si>
    <t>Printer and Ink</t>
  </si>
  <si>
    <t>Dinner with taxi stand owners</t>
  </si>
  <si>
    <t xml:space="preserve"> INK CATRIGE FOR PRINTER</t>
  </si>
  <si>
    <t>WAGES ROSEANNE MITCHELL PAID</t>
  </si>
  <si>
    <t>WAGES CLAUDETTE SMITH PAID</t>
  </si>
  <si>
    <t>Client</t>
  </si>
  <si>
    <t>Small Loan Staff</t>
  </si>
  <si>
    <t>Interest</t>
  </si>
  <si>
    <t>Total</t>
  </si>
  <si>
    <t>Pay(/week)</t>
  </si>
  <si>
    <t>Term(Weeks)</t>
  </si>
  <si>
    <t>Pay Late Fee(/week)</t>
  </si>
  <si>
    <t>Missed pay week</t>
  </si>
  <si>
    <t>Action</t>
  </si>
  <si>
    <t>WIP</t>
  </si>
  <si>
    <t>Call Client</t>
  </si>
  <si>
    <t>Peter</t>
  </si>
  <si>
    <t>Meet Client</t>
  </si>
  <si>
    <t>Call Police</t>
  </si>
  <si>
    <t>Funds Pay-in</t>
  </si>
  <si>
    <t>Funds Caculate</t>
  </si>
  <si>
    <t>Note</t>
  </si>
  <si>
    <t>Total Capital</t>
  </si>
  <si>
    <t>In Loan</t>
  </si>
  <si>
    <t>Remain</t>
  </si>
  <si>
    <t>SCB</t>
  </si>
  <si>
    <t>NBS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</si>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</sst>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&quot;$&quot;* #,##0_-;\-&quot;$&quot;* #,##0_-;_-&quot;$&quot;* &quot;-&quot;_-;_-@_-"/>
    <numFmt numFmtId="180" formatCode="&quot;$&quot;#,##0.00;[Red]\-&quot;$&quot;#,##0.00"/>
    <numFmt numFmtId="181" formatCode="d/mm/yyyy;@"/>
    <numFmt numFmtId="182" formatCode="[$-C09]dddd\,d\ mmmm\ yyyy;@"/>
  </numFmts>
  <fonts count="29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Meiryo UI"/>
      <charset val="128"/>
    </font>
    <font>
      <sz val="11"/>
      <color rgb="FFFF0000"/>
      <name val="Meiryo UI"/>
      <charset val="128"/>
    </font>
    <font>
      <sz val="11"/>
      <color theme="1"/>
      <name val="Meiryo UI"/>
      <charset val="128"/>
    </font>
    <font>
      <b/>
      <sz val="11"/>
      <color theme="1"/>
      <name val="Meiryo UI"/>
      <charset val="128"/>
    </font>
    <font>
      <b/>
      <sz val="11"/>
      <color rgb="FFFF0000"/>
      <name val="Meiryo UI"/>
      <charset val="128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SimSun"/>
      <charset val="134"/>
    </font>
    <font>
      <b/>
      <sz val="9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30" applyNumberFormat="0" applyAlignment="0" applyProtection="0">
      <alignment vertical="center"/>
    </xf>
    <xf numFmtId="0" fontId="17" fillId="9" borderId="31" applyNumberFormat="0" applyAlignment="0" applyProtection="0">
      <alignment vertical="center"/>
    </xf>
    <xf numFmtId="0" fontId="18" fillId="9" borderId="30" applyNumberFormat="0" applyAlignment="0" applyProtection="0">
      <alignment vertical="center"/>
    </xf>
    <xf numFmtId="0" fontId="19" fillId="10" borderId="32" applyNumberFormat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6" fontId="0" fillId="0" borderId="6" xfId="0" applyNumberFormat="1" applyBorder="1">
      <alignment vertical="center"/>
    </xf>
    <xf numFmtId="180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" xfId="0" applyFill="1" applyBorder="1">
      <alignment vertical="center"/>
    </xf>
    <xf numFmtId="180" fontId="0" fillId="0" borderId="1" xfId="0" applyNumberForma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0" fontId="0" fillId="0" borderId="0" xfId="0" applyNumberFormat="1" applyFill="1">
      <alignment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81" fontId="4" fillId="6" borderId="1" xfId="0" applyNumberFormat="1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182" fontId="4" fillId="0" borderId="1" xfId="0" applyNumberFormat="1" applyFont="1" applyBorder="1">
      <alignment vertical="center"/>
    </xf>
    <xf numFmtId="182" fontId="4" fillId="0" borderId="3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1" xfId="0" applyFont="1" applyFill="1" applyBorder="1">
      <alignment vertical="center"/>
    </xf>
    <xf numFmtId="182" fontId="4" fillId="0" borderId="1" xfId="0" applyNumberFormat="1" applyFont="1" applyFill="1" applyBorder="1">
      <alignment vertical="center"/>
    </xf>
    <xf numFmtId="182" fontId="4" fillId="0" borderId="3" xfId="0" applyNumberFormat="1" applyFont="1" applyFill="1" applyBorder="1">
      <alignment vertical="center"/>
    </xf>
    <xf numFmtId="180" fontId="0" fillId="0" borderId="1" xfId="0" applyNumberFormat="1" applyFill="1" applyBorder="1">
      <alignment vertical="center"/>
    </xf>
    <xf numFmtId="182" fontId="4" fillId="0" borderId="1" xfId="0" applyNumberFormat="1" applyFont="1" applyFill="1" applyBorder="1">
      <alignment vertical="center"/>
    </xf>
    <xf numFmtId="182" fontId="4" fillId="0" borderId="3" xfId="0" applyNumberFormat="1" applyFon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180" fontId="0" fillId="0" borderId="1" xfId="0" applyNumberFormat="1" applyFill="1" applyBorder="1">
      <alignment vertical="center"/>
    </xf>
    <xf numFmtId="180" fontId="0" fillId="0" borderId="1" xfId="0" applyNumberFormat="1" applyFill="1" applyBorder="1">
      <alignment vertical="center"/>
    </xf>
    <xf numFmtId="182" fontId="4" fillId="0" borderId="1" xfId="0" applyNumberFormat="1" applyFont="1" applyFill="1" applyBorder="1">
      <alignment vertical="center"/>
    </xf>
    <xf numFmtId="182" fontId="4" fillId="0" borderId="3" xfId="0" applyNumberFormat="1" applyFon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0" fillId="0" borderId="19" xfId="0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6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quotePrefix="1">
      <alignment vertical="center"/>
    </xf>
    <xf numFmtId="0" fontId="0" fillId="0" borderId="3" xfId="0" applyBorder="1" quotePrefix="1">
      <alignment vertical="center"/>
    </xf>
    <xf numFmtId="0" fontId="4" fillId="0" borderId="1" xfId="0" applyFont="1" applyBorder="1" quotePrefix="1">
      <alignment vertical="center"/>
    </xf>
    <xf numFmtId="0" fontId="0" fillId="0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0" fontId="0" fillId="0" borderId="1" xfId="0" applyFill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strike val="0"/>
      </font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strike val="0"/>
      </font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675640</xdr:colOff>
      <xdr:row>3</xdr:row>
      <xdr:rowOff>19050</xdr:rowOff>
    </xdr:from>
    <xdr:to>
      <xdr:col>5</xdr:col>
      <xdr:colOff>676275</xdr:colOff>
      <xdr:row>5</xdr:row>
      <xdr:rowOff>152400</xdr:rowOff>
    </xdr:to>
    <xdr:sp>
      <xdr:nvSpPr>
        <xdr:cNvPr id="2" name="流程图: 可选过程 1"/>
        <xdr:cNvSpPr/>
      </xdr:nvSpPr>
      <xdr:spPr>
        <a:xfrm>
          <a:off x="1234440" y="567690"/>
          <a:ext cx="2468880" cy="499110"/>
        </a:xfrm>
        <a:prstGeom prst="flowChartAlternateProcess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zh-CN" sz="1100"/>
            <a:t>Start: Visit office</a:t>
          </a:r>
          <a:endParaRPr lang="en-US" altLang="zh-CN" sz="1100"/>
        </a:p>
      </xdr:txBody>
    </xdr:sp>
    <xdr:clientData/>
  </xdr:twoCellAnchor>
  <xdr:twoCellAnchor>
    <xdr:from>
      <xdr:col>7</xdr:col>
      <xdr:colOff>609600</xdr:colOff>
      <xdr:row>7</xdr:row>
      <xdr:rowOff>123825</xdr:rowOff>
    </xdr:from>
    <xdr:to>
      <xdr:col>11</xdr:col>
      <xdr:colOff>638175</xdr:colOff>
      <xdr:row>11</xdr:row>
      <xdr:rowOff>142875</xdr:rowOff>
    </xdr:to>
    <xdr:sp>
      <xdr:nvSpPr>
        <xdr:cNvPr id="3" name="流程图: 决策 2"/>
        <xdr:cNvSpPr/>
      </xdr:nvSpPr>
      <xdr:spPr>
        <a:xfrm>
          <a:off x="4930140" y="1403985"/>
          <a:ext cx="2476500" cy="750570"/>
        </a:xfrm>
        <a:prstGeom prst="flowChartDecision">
          <a:avLst/>
        </a:prstGeom>
        <a:solidFill>
          <a:schemeClr val="accent4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lIns="36195" rIns="36195" rtlCol="0" anchor="ctr" anchorCtr="0"/>
        <a:lstStyle/>
        <a:p>
          <a:pPr algn="l"/>
          <a:r>
            <a:rPr lang="en-US" altLang="zh-CN" sz="1100"/>
            <a:t>Is the client TAXI driver?</a:t>
          </a:r>
          <a:endParaRPr lang="en-US" altLang="zh-CN" sz="1100"/>
        </a:p>
      </xdr:txBody>
    </xdr:sp>
    <xdr:clientData/>
  </xdr:twoCellAnchor>
  <xdr:twoCellAnchor>
    <xdr:from>
      <xdr:col>1</xdr:col>
      <xdr:colOff>74930</xdr:colOff>
      <xdr:row>19</xdr:row>
      <xdr:rowOff>76200</xdr:rowOff>
    </xdr:from>
    <xdr:to>
      <xdr:col>3</xdr:col>
      <xdr:colOff>533400</xdr:colOff>
      <xdr:row>23</xdr:row>
      <xdr:rowOff>94615</xdr:rowOff>
    </xdr:to>
    <xdr:sp>
      <xdr:nvSpPr>
        <xdr:cNvPr id="5" name="流程图: 过程 4"/>
        <xdr:cNvSpPr/>
      </xdr:nvSpPr>
      <xdr:spPr>
        <a:xfrm>
          <a:off x="692150" y="3550920"/>
          <a:ext cx="1692910" cy="749935"/>
        </a:xfrm>
        <a:prstGeom prst="flowChartProcess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36195" tIns="36195" rIns="36195" bIns="36195" rtlCol="0" anchor="t"/>
        <a:lstStyle/>
        <a:p>
          <a:pPr algn="l"/>
          <a:r>
            <a:rPr lang="en-US" altLang="zh-CN" sz="1100"/>
            <a:t>Provide ID documents:</a:t>
          </a:r>
          <a:endParaRPr lang="en-US" altLang="zh-CN" sz="1100"/>
        </a:p>
        <a:p>
          <a:pPr algn="l"/>
          <a:r>
            <a:rPr lang="en-US" altLang="zh-CN" sz="1100"/>
            <a:t>Passport &amp; Driver Licence</a:t>
          </a:r>
          <a:endParaRPr lang="en-US" altLang="zh-CN" sz="1100"/>
        </a:p>
      </xdr:txBody>
    </xdr:sp>
    <xdr:clientData/>
  </xdr:twoCellAnchor>
  <xdr:twoCellAnchor>
    <xdr:from>
      <xdr:col>7</xdr:col>
      <xdr:colOff>657225</xdr:colOff>
      <xdr:row>27</xdr:row>
      <xdr:rowOff>67945</xdr:rowOff>
    </xdr:from>
    <xdr:to>
      <xdr:col>12</xdr:col>
      <xdr:colOff>0</xdr:colOff>
      <xdr:row>32</xdr:row>
      <xdr:rowOff>133350</xdr:rowOff>
    </xdr:to>
    <xdr:sp>
      <xdr:nvSpPr>
        <xdr:cNvPr id="7" name="流程图: 决策 6"/>
        <xdr:cNvSpPr/>
      </xdr:nvSpPr>
      <xdr:spPr>
        <a:xfrm>
          <a:off x="4937760" y="5005705"/>
          <a:ext cx="2468880" cy="979805"/>
        </a:xfrm>
        <a:prstGeom prst="flowChartDecision">
          <a:avLst/>
        </a:prstGeom>
        <a:solidFill>
          <a:schemeClr val="accent4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lIns="0" tIns="36195" rIns="0" bIns="36195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The Licence is Commercial?</a:t>
          </a:r>
          <a:endParaRPr lang="en-US" altLang="zh-CN" sz="1100"/>
        </a:p>
      </xdr:txBody>
    </xdr:sp>
    <xdr:clientData/>
  </xdr:twoCellAnchor>
  <xdr:twoCellAnchor>
    <xdr:from>
      <xdr:col>3</xdr:col>
      <xdr:colOff>675957</xdr:colOff>
      <xdr:row>5</xdr:row>
      <xdr:rowOff>152717</xdr:rowOff>
    </xdr:from>
    <xdr:to>
      <xdr:col>9</xdr:col>
      <xdr:colOff>623887</xdr:colOff>
      <xdr:row>7</xdr:row>
      <xdr:rowOff>124142</xdr:rowOff>
    </xdr:to>
    <xdr:cxnSp>
      <xdr:nvCxnSpPr>
        <xdr:cNvPr id="9" name="肘形连接符 8"/>
        <xdr:cNvCxnSpPr>
          <a:stCxn id="2" idx="2"/>
          <a:endCxn id="3" idx="0"/>
        </xdr:cNvCxnSpPr>
      </xdr:nvCxnSpPr>
      <xdr:spPr>
        <a:xfrm rot="5400000" flipV="1">
          <a:off x="4151630" y="-615950"/>
          <a:ext cx="337185" cy="37026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621982</xdr:colOff>
      <xdr:row>11</xdr:row>
      <xdr:rowOff>143827</xdr:rowOff>
    </xdr:from>
    <xdr:to>
      <xdr:col>9</xdr:col>
      <xdr:colOff>625157</xdr:colOff>
      <xdr:row>14</xdr:row>
      <xdr:rowOff>143827</xdr:rowOff>
    </xdr:to>
    <xdr:cxnSp>
      <xdr:nvCxnSpPr>
        <xdr:cNvPr id="10" name="肘形连接符 9"/>
        <xdr:cNvCxnSpPr>
          <a:stCxn id="3" idx="2"/>
          <a:endCxn id="21" idx="0"/>
        </xdr:cNvCxnSpPr>
      </xdr:nvCxnSpPr>
      <xdr:spPr>
        <a:xfrm rot="5400000" flipV="1">
          <a:off x="5897880" y="2429510"/>
          <a:ext cx="548640" cy="0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303847</xdr:colOff>
      <xdr:row>23</xdr:row>
      <xdr:rowOff>94297</xdr:rowOff>
    </xdr:from>
    <xdr:to>
      <xdr:col>9</xdr:col>
      <xdr:colOff>671512</xdr:colOff>
      <xdr:row>27</xdr:row>
      <xdr:rowOff>67627</xdr:rowOff>
    </xdr:to>
    <xdr:cxnSp>
      <xdr:nvCxnSpPr>
        <xdr:cNvPr id="11" name="肘形连接符 10"/>
        <xdr:cNvCxnSpPr>
          <a:stCxn id="5" idx="2"/>
          <a:endCxn id="7" idx="0"/>
        </xdr:cNvCxnSpPr>
      </xdr:nvCxnSpPr>
      <xdr:spPr>
        <a:xfrm rot="5400000" flipV="1">
          <a:off x="3502660" y="2335530"/>
          <a:ext cx="704850" cy="4634230"/>
        </a:xfrm>
        <a:prstGeom prst="bentConnector3">
          <a:avLst>
            <a:gd name="adj1" fmla="val 49952"/>
          </a:avLst>
        </a:prstGeom>
        <a:ln>
          <a:solidFill>
            <a:schemeClr val="accent6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279717</xdr:colOff>
      <xdr:row>23</xdr:row>
      <xdr:rowOff>103187</xdr:rowOff>
    </xdr:from>
    <xdr:to>
      <xdr:col>9</xdr:col>
      <xdr:colOff>680402</xdr:colOff>
      <xdr:row>34</xdr:row>
      <xdr:rowOff>170497</xdr:rowOff>
    </xdr:to>
    <xdr:cxnSp>
      <xdr:nvCxnSpPr>
        <xdr:cNvPr id="12" name="肘形连接符 11"/>
        <xdr:cNvCxnSpPr>
          <a:stCxn id="15" idx="2"/>
          <a:endCxn id="18" idx="0"/>
        </xdr:cNvCxnSpPr>
      </xdr:nvCxnSpPr>
      <xdr:spPr>
        <a:xfrm rot="5400000" flipV="1">
          <a:off x="3729355" y="3945255"/>
          <a:ext cx="2078990" cy="2806700"/>
        </a:xfrm>
        <a:prstGeom prst="bentConnector3">
          <a:avLst>
            <a:gd name="adj1" fmla="val 91498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8</xdr:row>
      <xdr:rowOff>47625</xdr:rowOff>
    </xdr:from>
    <xdr:to>
      <xdr:col>8</xdr:col>
      <xdr:colOff>314325</xdr:colOff>
      <xdr:row>9</xdr:row>
      <xdr:rowOff>114300</xdr:rowOff>
    </xdr:to>
    <xdr:sp>
      <xdr:nvSpPr>
        <xdr:cNvPr id="13" name="文本框 12"/>
        <xdr:cNvSpPr txBox="1"/>
      </xdr:nvSpPr>
      <xdr:spPr>
        <a:xfrm>
          <a:off x="4577715" y="1510665"/>
          <a:ext cx="674370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altLang="zh-CN" sz="1100">
              <a:ln>
                <a:noFill/>
              </a:ln>
            </a:rPr>
            <a:t>Yes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152400</xdr:colOff>
      <xdr:row>15</xdr:row>
      <xdr:rowOff>114300</xdr:rowOff>
    </xdr:from>
    <xdr:to>
      <xdr:col>8</xdr:col>
      <xdr:colOff>209550</xdr:colOff>
      <xdr:row>17</xdr:row>
      <xdr:rowOff>9525</xdr:rowOff>
    </xdr:to>
    <xdr:sp>
      <xdr:nvSpPr>
        <xdr:cNvPr id="14" name="文本框 13"/>
        <xdr:cNvSpPr txBox="1"/>
      </xdr:nvSpPr>
      <xdr:spPr>
        <a:xfrm>
          <a:off x="4472940" y="2857500"/>
          <a:ext cx="674370" cy="2609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Yes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93980</xdr:colOff>
      <xdr:row>19</xdr:row>
      <xdr:rowOff>76200</xdr:rowOff>
    </xdr:from>
    <xdr:to>
      <xdr:col>6</xdr:col>
      <xdr:colOff>466725</xdr:colOff>
      <xdr:row>23</xdr:row>
      <xdr:rowOff>104140</xdr:rowOff>
    </xdr:to>
    <xdr:sp>
      <xdr:nvSpPr>
        <xdr:cNvPr id="15" name="流程图: 过程 14"/>
        <xdr:cNvSpPr/>
      </xdr:nvSpPr>
      <xdr:spPr>
        <a:xfrm>
          <a:off x="2562860" y="3550920"/>
          <a:ext cx="1607185" cy="759460"/>
        </a:xfrm>
        <a:prstGeom prst="flowChartProcess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36195" tIns="36195" rIns="36195" bIns="36195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Provide ID documents:</a:t>
          </a:r>
          <a:endParaRPr lang="en-US" altLang="zh-CN" sz="1100"/>
        </a:p>
        <a:p>
          <a:pPr algn="ctr"/>
          <a:r>
            <a:rPr lang="en-US" altLang="zh-CN" sz="1100"/>
            <a:t>Passport &amp; Goverment Worker Poorf</a:t>
          </a:r>
          <a:endParaRPr lang="en-US" altLang="zh-CN" sz="1100"/>
        </a:p>
      </xdr:txBody>
    </xdr:sp>
    <xdr:clientData/>
  </xdr:twoCellAnchor>
  <xdr:twoCellAnchor>
    <xdr:from>
      <xdr:col>2</xdr:col>
      <xdr:colOff>304165</xdr:colOff>
      <xdr:row>9</xdr:row>
      <xdr:rowOff>133350</xdr:rowOff>
    </xdr:from>
    <xdr:to>
      <xdr:col>7</xdr:col>
      <xdr:colOff>609600</xdr:colOff>
      <xdr:row>19</xdr:row>
      <xdr:rowOff>76200</xdr:rowOff>
    </xdr:to>
    <xdr:cxnSp>
      <xdr:nvCxnSpPr>
        <xdr:cNvPr id="16" name="肘形连接符 15"/>
        <xdr:cNvCxnSpPr>
          <a:stCxn id="3" idx="1"/>
          <a:endCxn id="5" idx="0"/>
        </xdr:cNvCxnSpPr>
      </xdr:nvCxnSpPr>
      <xdr:spPr>
        <a:xfrm rot="10800000" flipV="1">
          <a:off x="1538605" y="1779270"/>
          <a:ext cx="3391535" cy="1771650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123825</xdr:rowOff>
    </xdr:from>
    <xdr:to>
      <xdr:col>11</xdr:col>
      <xdr:colOff>57150</xdr:colOff>
      <xdr:row>13</xdr:row>
      <xdr:rowOff>19050</xdr:rowOff>
    </xdr:to>
    <xdr:sp>
      <xdr:nvSpPr>
        <xdr:cNvPr id="17" name="文本框 16"/>
        <xdr:cNvSpPr txBox="1"/>
      </xdr:nvSpPr>
      <xdr:spPr>
        <a:xfrm>
          <a:off x="6172200" y="2135505"/>
          <a:ext cx="674370" cy="2609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No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666750</xdr:colOff>
      <xdr:row>34</xdr:row>
      <xdr:rowOff>172085</xdr:rowOff>
    </xdr:from>
    <xdr:to>
      <xdr:col>12</xdr:col>
      <xdr:colOff>9525</xdr:colOff>
      <xdr:row>39</xdr:row>
      <xdr:rowOff>9525</xdr:rowOff>
    </xdr:to>
    <xdr:sp>
      <xdr:nvSpPr>
        <xdr:cNvPr id="18" name="流程图: 决策 17"/>
        <xdr:cNvSpPr/>
      </xdr:nvSpPr>
      <xdr:spPr>
        <a:xfrm>
          <a:off x="4937760" y="6390005"/>
          <a:ext cx="2478405" cy="751840"/>
        </a:xfrm>
        <a:prstGeom prst="flowChartDecision">
          <a:avLst/>
        </a:prstGeom>
        <a:solidFill>
          <a:schemeClr val="accent4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lIns="0" tIns="36195" rIns="0" bIns="36195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First-time application?</a:t>
          </a:r>
          <a:endParaRPr lang="en-US" altLang="zh-CN" sz="1100"/>
        </a:p>
      </xdr:txBody>
    </xdr:sp>
    <xdr:clientData/>
  </xdr:twoCellAnchor>
  <xdr:twoCellAnchor>
    <xdr:from>
      <xdr:col>9</xdr:col>
      <xdr:colOff>671830</xdr:colOff>
      <xdr:row>32</xdr:row>
      <xdr:rowOff>133350</xdr:rowOff>
    </xdr:from>
    <xdr:to>
      <xdr:col>9</xdr:col>
      <xdr:colOff>681355</xdr:colOff>
      <xdr:row>35</xdr:row>
      <xdr:rowOff>0</xdr:rowOff>
    </xdr:to>
    <xdr:cxnSp>
      <xdr:nvCxnSpPr>
        <xdr:cNvPr id="19" name="直接箭头连接符 18"/>
        <xdr:cNvCxnSpPr>
          <a:stCxn id="7" idx="2"/>
          <a:endCxn id="18" idx="0"/>
        </xdr:cNvCxnSpPr>
      </xdr:nvCxnSpPr>
      <xdr:spPr>
        <a:xfrm>
          <a:off x="6172200" y="5985510"/>
          <a:ext cx="0" cy="4152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51</xdr:row>
      <xdr:rowOff>0</xdr:rowOff>
    </xdr:from>
    <xdr:to>
      <xdr:col>11</xdr:col>
      <xdr:colOff>466090</xdr:colOff>
      <xdr:row>54</xdr:row>
      <xdr:rowOff>47625</xdr:rowOff>
    </xdr:to>
    <xdr:sp>
      <xdr:nvSpPr>
        <xdr:cNvPr id="20" name="流程图: 可选过程 19"/>
        <xdr:cNvSpPr/>
      </xdr:nvSpPr>
      <xdr:spPr>
        <a:xfrm>
          <a:off x="5137785" y="9326880"/>
          <a:ext cx="2117725" cy="596265"/>
        </a:xfrm>
        <a:prstGeom prst="flowChartAlternateProcess">
          <a:avLst/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ysClr val="windowText" lastClr="000000"/>
              </a:solidFill>
            </a:rPr>
            <a:t>Approval for Max Amount $3000</a:t>
          </a:r>
          <a:endParaRPr lang="en-US" altLang="zh-CN" sz="1100">
            <a:solidFill>
              <a:sysClr val="windowText" lastClr="000000"/>
            </a:solidFill>
          </a:endParaRPr>
        </a:p>
        <a:p>
          <a:pPr algn="ctr"/>
          <a:r>
            <a:rPr lang="en-NZ" altLang="en-US" sz="1100">
              <a:solidFill>
                <a:sysClr val="windowText" lastClr="000000"/>
              </a:solidFill>
            </a:rPr>
            <a:t>($4,000 for driver has 2 vehicles)</a:t>
          </a:r>
          <a:endParaRPr lang="en-NZ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609600</xdr:colOff>
      <xdr:row>14</xdr:row>
      <xdr:rowOff>142875</xdr:rowOff>
    </xdr:from>
    <xdr:to>
      <xdr:col>11</xdr:col>
      <xdr:colOff>638175</xdr:colOff>
      <xdr:row>19</xdr:row>
      <xdr:rowOff>132715</xdr:rowOff>
    </xdr:to>
    <xdr:sp>
      <xdr:nvSpPr>
        <xdr:cNvPr id="21" name="流程图: 决策 20"/>
        <xdr:cNvSpPr/>
      </xdr:nvSpPr>
      <xdr:spPr>
        <a:xfrm>
          <a:off x="4930140" y="2703195"/>
          <a:ext cx="2476500" cy="904240"/>
        </a:xfrm>
        <a:prstGeom prst="flowChartDecision">
          <a:avLst/>
        </a:prstGeom>
        <a:solidFill>
          <a:schemeClr val="accent4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Client is goverment worker?</a:t>
          </a:r>
          <a:endParaRPr lang="en-US" altLang="zh-CN" sz="1100"/>
        </a:p>
      </xdr:txBody>
    </xdr:sp>
    <xdr:clientData/>
  </xdr:twoCellAnchor>
  <xdr:twoCellAnchor>
    <xdr:from>
      <xdr:col>5</xdr:col>
      <xdr:colOff>280670</xdr:colOff>
      <xdr:row>17</xdr:row>
      <xdr:rowOff>52070</xdr:rowOff>
    </xdr:from>
    <xdr:to>
      <xdr:col>7</xdr:col>
      <xdr:colOff>609600</xdr:colOff>
      <xdr:row>19</xdr:row>
      <xdr:rowOff>76200</xdr:rowOff>
    </xdr:to>
    <xdr:cxnSp>
      <xdr:nvCxnSpPr>
        <xdr:cNvPr id="22" name="肘形连接符 21"/>
        <xdr:cNvCxnSpPr>
          <a:stCxn id="21" idx="1"/>
          <a:endCxn id="15" idx="0"/>
        </xdr:cNvCxnSpPr>
      </xdr:nvCxnSpPr>
      <xdr:spPr>
        <a:xfrm rot="10800000" flipV="1">
          <a:off x="3366770" y="3161030"/>
          <a:ext cx="1563370" cy="389890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675005</xdr:colOff>
      <xdr:row>15</xdr:row>
      <xdr:rowOff>161925</xdr:rowOff>
    </xdr:from>
    <xdr:to>
      <xdr:col>14</xdr:col>
      <xdr:colOff>656590</xdr:colOff>
      <xdr:row>18</xdr:row>
      <xdr:rowOff>123825</xdr:rowOff>
    </xdr:to>
    <xdr:sp>
      <xdr:nvSpPr>
        <xdr:cNvPr id="23" name="流程图: 可选过程 22"/>
        <xdr:cNvSpPr/>
      </xdr:nvSpPr>
      <xdr:spPr>
        <a:xfrm>
          <a:off x="8023860" y="2905125"/>
          <a:ext cx="1234440" cy="510540"/>
        </a:xfrm>
        <a:prstGeom prst="flowChartAlternateProcess">
          <a:avLst/>
        </a:prstGeom>
        <a:solidFill>
          <a:schemeClr val="accent4"/>
        </a:solidFill>
        <a:ln>
          <a:solidFill>
            <a:schemeClr val="accent1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ysClr val="windowText" lastClr="000000"/>
              </a:solidFill>
            </a:rPr>
            <a:t>Reject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638175</xdr:colOff>
      <xdr:row>17</xdr:row>
      <xdr:rowOff>52070</xdr:rowOff>
    </xdr:from>
    <xdr:to>
      <xdr:col>12</xdr:col>
      <xdr:colOff>675005</xdr:colOff>
      <xdr:row>17</xdr:row>
      <xdr:rowOff>57150</xdr:rowOff>
    </xdr:to>
    <xdr:cxnSp>
      <xdr:nvCxnSpPr>
        <xdr:cNvPr id="24" name="肘形连接符 23"/>
        <xdr:cNvCxnSpPr>
          <a:endCxn id="23" idx="1"/>
        </xdr:cNvCxnSpPr>
      </xdr:nvCxnSpPr>
      <xdr:spPr>
        <a:xfrm>
          <a:off x="7406640" y="3161030"/>
          <a:ext cx="617220" cy="5080"/>
        </a:xfrm>
        <a:prstGeom prst="bentConnector3">
          <a:avLst>
            <a:gd name="adj1" fmla="val 50088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15</xdr:row>
      <xdr:rowOff>47625</xdr:rowOff>
    </xdr:from>
    <xdr:to>
      <xdr:col>12</xdr:col>
      <xdr:colOff>638175</xdr:colOff>
      <xdr:row>16</xdr:row>
      <xdr:rowOff>114300</xdr:rowOff>
    </xdr:to>
    <xdr:sp>
      <xdr:nvSpPr>
        <xdr:cNvPr id="25" name="文本框 24"/>
        <xdr:cNvSpPr txBox="1"/>
      </xdr:nvSpPr>
      <xdr:spPr>
        <a:xfrm>
          <a:off x="7370445" y="2790825"/>
          <a:ext cx="653415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No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659765</xdr:colOff>
      <xdr:row>28</xdr:row>
      <xdr:rowOff>115570</xdr:rowOff>
    </xdr:from>
    <xdr:to>
      <xdr:col>14</xdr:col>
      <xdr:colOff>641350</xdr:colOff>
      <xdr:row>31</xdr:row>
      <xdr:rowOff>77470</xdr:rowOff>
    </xdr:to>
    <xdr:sp>
      <xdr:nvSpPr>
        <xdr:cNvPr id="26" name="流程图: 可选过程 25"/>
        <xdr:cNvSpPr/>
      </xdr:nvSpPr>
      <xdr:spPr>
        <a:xfrm>
          <a:off x="8023860" y="5236210"/>
          <a:ext cx="1234440" cy="510540"/>
        </a:xfrm>
        <a:prstGeom prst="flowChartAlternateProcess">
          <a:avLst/>
        </a:prstGeom>
        <a:solidFill>
          <a:schemeClr val="accent4"/>
        </a:solidFill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ysClr val="windowText" lastClr="000000"/>
              </a:solidFill>
            </a:rPr>
            <a:t>Reject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32</xdr:row>
      <xdr:rowOff>104775</xdr:rowOff>
    </xdr:from>
    <xdr:to>
      <xdr:col>11</xdr:col>
      <xdr:colOff>57150</xdr:colOff>
      <xdr:row>34</xdr:row>
      <xdr:rowOff>0</xdr:rowOff>
    </xdr:to>
    <xdr:sp>
      <xdr:nvSpPr>
        <xdr:cNvPr id="27" name="文本框 26"/>
        <xdr:cNvSpPr txBox="1"/>
      </xdr:nvSpPr>
      <xdr:spPr>
        <a:xfrm>
          <a:off x="6172200" y="5956935"/>
          <a:ext cx="674370" cy="2609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Yes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685165</xdr:colOff>
      <xdr:row>30</xdr:row>
      <xdr:rowOff>10160</xdr:rowOff>
    </xdr:from>
    <xdr:to>
      <xdr:col>12</xdr:col>
      <xdr:colOff>659765</xdr:colOff>
      <xdr:row>30</xdr:row>
      <xdr:rowOff>13970</xdr:rowOff>
    </xdr:to>
    <xdr:cxnSp>
      <xdr:nvCxnSpPr>
        <xdr:cNvPr id="28" name="肘形连接符 27"/>
        <xdr:cNvCxnSpPr>
          <a:stCxn id="7" idx="3"/>
          <a:endCxn id="26" idx="1"/>
        </xdr:cNvCxnSpPr>
      </xdr:nvCxnSpPr>
      <xdr:spPr>
        <a:xfrm flipV="1">
          <a:off x="7406640" y="5496560"/>
          <a:ext cx="617220" cy="38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630555</xdr:colOff>
      <xdr:row>28</xdr:row>
      <xdr:rowOff>86995</xdr:rowOff>
    </xdr:from>
    <xdr:to>
      <xdr:col>13</xdr:col>
      <xdr:colOff>1905</xdr:colOff>
      <xdr:row>29</xdr:row>
      <xdr:rowOff>153670</xdr:rowOff>
    </xdr:to>
    <xdr:sp>
      <xdr:nvSpPr>
        <xdr:cNvPr id="29" name="文本框 28"/>
        <xdr:cNvSpPr txBox="1"/>
      </xdr:nvSpPr>
      <xdr:spPr>
        <a:xfrm>
          <a:off x="7406640" y="5207635"/>
          <a:ext cx="619125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No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675957</xdr:colOff>
      <xdr:row>39</xdr:row>
      <xdr:rowOff>9207</xdr:rowOff>
    </xdr:from>
    <xdr:to>
      <xdr:col>9</xdr:col>
      <xdr:colOff>681037</xdr:colOff>
      <xdr:row>50</xdr:row>
      <xdr:rowOff>171132</xdr:rowOff>
    </xdr:to>
    <xdr:cxnSp>
      <xdr:nvCxnSpPr>
        <xdr:cNvPr id="31" name="肘形连接符 30"/>
        <xdr:cNvCxnSpPr>
          <a:stCxn id="18" idx="2"/>
          <a:endCxn id="20" idx="0"/>
        </xdr:cNvCxnSpPr>
      </xdr:nvCxnSpPr>
      <xdr:spPr>
        <a:xfrm rot="5400000">
          <a:off x="5085080" y="8227695"/>
          <a:ext cx="2173605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28575</xdr:rowOff>
    </xdr:from>
    <xdr:to>
      <xdr:col>11</xdr:col>
      <xdr:colOff>57150</xdr:colOff>
      <xdr:row>40</xdr:row>
      <xdr:rowOff>95250</xdr:rowOff>
    </xdr:to>
    <xdr:sp>
      <xdr:nvSpPr>
        <xdr:cNvPr id="32" name="文本框 31"/>
        <xdr:cNvSpPr txBox="1"/>
      </xdr:nvSpPr>
      <xdr:spPr>
        <a:xfrm>
          <a:off x="6172200" y="7160895"/>
          <a:ext cx="674370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Yes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600075</xdr:colOff>
      <xdr:row>35</xdr:row>
      <xdr:rowOff>57150</xdr:rowOff>
    </xdr:from>
    <xdr:to>
      <xdr:col>12</xdr:col>
      <xdr:colOff>657225</xdr:colOff>
      <xdr:row>36</xdr:row>
      <xdr:rowOff>123825</xdr:rowOff>
    </xdr:to>
    <xdr:sp>
      <xdr:nvSpPr>
        <xdr:cNvPr id="33" name="文本框 32"/>
        <xdr:cNvSpPr txBox="1"/>
      </xdr:nvSpPr>
      <xdr:spPr>
        <a:xfrm>
          <a:off x="7389495" y="6457950"/>
          <a:ext cx="634365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No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608330</xdr:colOff>
      <xdr:row>50</xdr:row>
      <xdr:rowOff>161925</xdr:rowOff>
    </xdr:from>
    <xdr:to>
      <xdr:col>14</xdr:col>
      <xdr:colOff>589915</xdr:colOff>
      <xdr:row>54</xdr:row>
      <xdr:rowOff>38100</xdr:rowOff>
    </xdr:to>
    <xdr:sp>
      <xdr:nvSpPr>
        <xdr:cNvPr id="34" name="流程图: 可选过程 33"/>
        <xdr:cNvSpPr/>
      </xdr:nvSpPr>
      <xdr:spPr>
        <a:xfrm>
          <a:off x="7397750" y="9305925"/>
          <a:ext cx="1833245" cy="607695"/>
        </a:xfrm>
        <a:prstGeom prst="flowChartAlternateProcess">
          <a:avLst/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ysClr val="windowText" lastClr="000000"/>
              </a:solidFill>
            </a:rPr>
            <a:t>Approval for Max Amount [$6000 - remain loan amount]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9525</xdr:colOff>
      <xdr:row>37</xdr:row>
      <xdr:rowOff>5080</xdr:rowOff>
    </xdr:from>
    <xdr:to>
      <xdr:col>13</xdr:col>
      <xdr:colOff>256540</xdr:colOff>
      <xdr:row>50</xdr:row>
      <xdr:rowOff>161925</xdr:rowOff>
    </xdr:to>
    <xdr:cxnSp>
      <xdr:nvCxnSpPr>
        <xdr:cNvPr id="35" name="肘形连接符 34"/>
        <xdr:cNvCxnSpPr>
          <a:stCxn id="18" idx="3"/>
          <a:endCxn id="34" idx="0"/>
        </xdr:cNvCxnSpPr>
      </xdr:nvCxnSpPr>
      <xdr:spPr>
        <a:xfrm>
          <a:off x="7416165" y="6771640"/>
          <a:ext cx="864235" cy="2534285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M506"/>
  <sheetViews>
    <sheetView zoomScale="115" zoomScaleNormal="115" workbookViewId="0">
      <pane ySplit="1" topLeftCell="A185" activePane="bottomLeft" state="frozen"/>
      <selection/>
      <selection pane="bottomLeft" activeCell="C212" sqref="C212"/>
    </sheetView>
  </sheetViews>
  <sheetFormatPr defaultColWidth="9" defaultRowHeight="14.4"/>
  <cols>
    <col min="1" max="1" width="13.8796296296296" customWidth="1"/>
    <col min="2" max="2" width="16.1203703703704" customWidth="1"/>
    <col min="3" max="3" width="14.6296296296296" customWidth="1"/>
    <col min="4" max="4" width="23.6296296296296" customWidth="1"/>
    <col min="5" max="5" width="28.5" customWidth="1"/>
    <col min="6" max="6" width="12.5" customWidth="1"/>
    <col min="7" max="7" width="13.8796296296296" customWidth="1"/>
    <col min="8" max="8" width="23.1203703703704" customWidth="1"/>
    <col min="9" max="9" width="16.3703703703704" customWidth="1"/>
    <col min="10" max="10" width="22.6296296296296" style="68" customWidth="1"/>
    <col min="11" max="11" width="21" style="6" hidden="1" customWidth="1"/>
    <col min="12" max="12" width="29" hidden="1" customWidth="1"/>
    <col min="13" max="13" width="16.6296296296296" customWidth="1"/>
  </cols>
  <sheetData>
    <row r="1" s="67" customFormat="1" ht="13.8" spans="1:13">
      <c r="A1" s="69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3" t="s">
        <v>8</v>
      </c>
      <c r="J1" s="70" t="s">
        <v>9</v>
      </c>
      <c r="K1" s="74" t="s">
        <v>10</v>
      </c>
      <c r="L1" s="69" t="s">
        <v>11</v>
      </c>
      <c r="M1" s="70" t="s">
        <v>12</v>
      </c>
    </row>
    <row r="2" spans="1:12">
      <c r="A2" s="84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3" t="s">
        <v>21</v>
      </c>
      <c r="J2" s="1"/>
      <c r="L2" s="6"/>
    </row>
    <row r="3" ht="28.8" spans="1:13">
      <c r="A3" s="84" t="s">
        <v>22</v>
      </c>
      <c r="B3" s="71" t="s">
        <v>23</v>
      </c>
      <c r="C3" s="1" t="s">
        <v>15</v>
      </c>
      <c r="D3" s="1" t="s">
        <v>16</v>
      </c>
      <c r="E3" s="1" t="s">
        <v>24</v>
      </c>
      <c r="F3" s="1" t="s">
        <v>18</v>
      </c>
      <c r="G3" s="1" t="s">
        <v>25</v>
      </c>
      <c r="H3" s="1" t="s">
        <v>26</v>
      </c>
      <c r="I3" s="3" t="s">
        <v>27</v>
      </c>
      <c r="J3" s="1"/>
      <c r="L3" s="6"/>
      <c r="M3">
        <v>3</v>
      </c>
    </row>
    <row r="4" spans="1:12">
      <c r="A4" s="84" t="s">
        <v>28</v>
      </c>
      <c r="B4" s="1" t="s">
        <v>29</v>
      </c>
      <c r="C4" s="1" t="s">
        <v>15</v>
      </c>
      <c r="D4" s="1" t="s">
        <v>16</v>
      </c>
      <c r="E4" s="1" t="s">
        <v>30</v>
      </c>
      <c r="F4" s="1" t="s">
        <v>18</v>
      </c>
      <c r="G4" s="1" t="s">
        <v>31</v>
      </c>
      <c r="H4" s="1" t="s">
        <v>32</v>
      </c>
      <c r="I4" s="3" t="s">
        <v>33</v>
      </c>
      <c r="J4" s="1"/>
      <c r="L4" s="6"/>
    </row>
    <row r="5" spans="1:12">
      <c r="A5" s="84" t="s">
        <v>34</v>
      </c>
      <c r="B5" s="72" t="s">
        <v>35</v>
      </c>
      <c r="C5" s="1" t="s">
        <v>36</v>
      </c>
      <c r="D5" s="1" t="s">
        <v>16</v>
      </c>
      <c r="E5" s="1" t="s">
        <v>37</v>
      </c>
      <c r="F5" s="1" t="s">
        <v>18</v>
      </c>
      <c r="G5" s="1" t="s">
        <v>38</v>
      </c>
      <c r="H5" s="1" t="s">
        <v>39</v>
      </c>
      <c r="I5" s="3" t="s">
        <v>40</v>
      </c>
      <c r="J5" s="1"/>
      <c r="L5" s="6"/>
    </row>
    <row r="6" spans="1:13">
      <c r="A6" s="84" t="s">
        <v>41</v>
      </c>
      <c r="B6" s="72" t="s">
        <v>42</v>
      </c>
      <c r="C6" s="1" t="s">
        <v>15</v>
      </c>
      <c r="D6" s="1" t="s">
        <v>16</v>
      </c>
      <c r="E6" s="1" t="s">
        <v>43</v>
      </c>
      <c r="F6" s="1" t="s">
        <v>18</v>
      </c>
      <c r="G6" s="1" t="s">
        <v>44</v>
      </c>
      <c r="H6" s="1" t="s">
        <v>45</v>
      </c>
      <c r="I6" s="3" t="s">
        <v>46</v>
      </c>
      <c r="J6" s="1"/>
      <c r="L6" s="6"/>
      <c r="M6">
        <v>1</v>
      </c>
    </row>
    <row r="7" spans="1:13">
      <c r="A7" s="84" t="s">
        <v>47</v>
      </c>
      <c r="B7" s="72" t="s">
        <v>48</v>
      </c>
      <c r="C7" s="1" t="s">
        <v>15</v>
      </c>
      <c r="D7" s="1" t="s">
        <v>16</v>
      </c>
      <c r="E7" s="1" t="s">
        <v>49</v>
      </c>
      <c r="F7" s="1" t="s">
        <v>18</v>
      </c>
      <c r="G7" s="1" t="s">
        <v>50</v>
      </c>
      <c r="H7" s="1" t="s">
        <v>51</v>
      </c>
      <c r="I7" s="3" t="s">
        <v>52</v>
      </c>
      <c r="J7" s="1"/>
      <c r="L7" s="6"/>
      <c r="M7">
        <v>1</v>
      </c>
    </row>
    <row r="8" spans="1:12">
      <c r="A8" s="84" t="s">
        <v>53</v>
      </c>
      <c r="B8" s="72" t="s">
        <v>54</v>
      </c>
      <c r="C8" s="1" t="s">
        <v>15</v>
      </c>
      <c r="D8" s="1" t="s">
        <v>16</v>
      </c>
      <c r="E8" s="1" t="s">
        <v>55</v>
      </c>
      <c r="F8" s="1" t="s">
        <v>56</v>
      </c>
      <c r="G8" s="1" t="s">
        <v>57</v>
      </c>
      <c r="H8" s="1" t="s">
        <v>58</v>
      </c>
      <c r="I8" s="3" t="s">
        <v>59</v>
      </c>
      <c r="J8" s="1"/>
      <c r="L8" s="6"/>
    </row>
    <row r="9" spans="1:13">
      <c r="A9" s="84" t="s">
        <v>60</v>
      </c>
      <c r="B9" s="72" t="s">
        <v>61</v>
      </c>
      <c r="C9" s="1" t="s">
        <v>15</v>
      </c>
      <c r="D9" s="1" t="s">
        <v>16</v>
      </c>
      <c r="E9" s="1" t="s">
        <v>62</v>
      </c>
      <c r="F9" s="1" t="s">
        <v>18</v>
      </c>
      <c r="G9" s="1" t="s">
        <v>63</v>
      </c>
      <c r="H9" s="1" t="s">
        <v>64</v>
      </c>
      <c r="I9" s="3" t="s">
        <v>65</v>
      </c>
      <c r="J9" s="1"/>
      <c r="L9" s="6"/>
      <c r="M9">
        <v>1</v>
      </c>
    </row>
    <row r="10" spans="1:12">
      <c r="A10" s="84" t="s">
        <v>66</v>
      </c>
      <c r="B10" s="72" t="s">
        <v>67</v>
      </c>
      <c r="C10" s="1" t="s">
        <v>15</v>
      </c>
      <c r="D10" s="1" t="s">
        <v>16</v>
      </c>
      <c r="E10" s="1" t="s">
        <v>68</v>
      </c>
      <c r="F10" s="1" t="s">
        <v>18</v>
      </c>
      <c r="G10" s="1" t="s">
        <v>69</v>
      </c>
      <c r="H10" s="1" t="s">
        <v>70</v>
      </c>
      <c r="I10" s="3" t="s">
        <v>71</v>
      </c>
      <c r="J10" s="1"/>
      <c r="L10" s="6"/>
    </row>
    <row r="11" spans="1:12">
      <c r="A11" s="84" t="s">
        <v>72</v>
      </c>
      <c r="B11" s="72" t="s">
        <v>73</v>
      </c>
      <c r="C11" s="1" t="s">
        <v>15</v>
      </c>
      <c r="D11" s="1" t="s">
        <v>16</v>
      </c>
      <c r="E11" s="1" t="s">
        <v>74</v>
      </c>
      <c r="F11" s="1" t="s">
        <v>18</v>
      </c>
      <c r="G11" s="1" t="s">
        <v>75</v>
      </c>
      <c r="H11" s="1" t="s">
        <v>39</v>
      </c>
      <c r="I11" s="3" t="s">
        <v>76</v>
      </c>
      <c r="J11" s="1"/>
      <c r="L11" s="6"/>
    </row>
    <row r="12" spans="1:12">
      <c r="A12" s="84" t="s">
        <v>77</v>
      </c>
      <c r="B12" s="72" t="s">
        <v>78</v>
      </c>
      <c r="C12" s="1" t="s">
        <v>15</v>
      </c>
      <c r="D12" s="1" t="s">
        <v>16</v>
      </c>
      <c r="E12" s="1" t="s">
        <v>79</v>
      </c>
      <c r="F12" s="1" t="s">
        <v>18</v>
      </c>
      <c r="G12" s="1" t="s">
        <v>80</v>
      </c>
      <c r="H12" s="1" t="s">
        <v>81</v>
      </c>
      <c r="I12" s="3" t="s">
        <v>82</v>
      </c>
      <c r="J12" s="1"/>
      <c r="L12" s="6"/>
    </row>
    <row r="13" spans="1:13">
      <c r="A13" s="84" t="s">
        <v>83</v>
      </c>
      <c r="B13" s="72" t="s">
        <v>84</v>
      </c>
      <c r="C13" s="1" t="s">
        <v>15</v>
      </c>
      <c r="D13" s="1" t="s">
        <v>16</v>
      </c>
      <c r="E13" s="1" t="s">
        <v>85</v>
      </c>
      <c r="F13" s="1" t="s">
        <v>18</v>
      </c>
      <c r="G13" s="1" t="s">
        <v>86</v>
      </c>
      <c r="H13" s="1" t="s">
        <v>87</v>
      </c>
      <c r="I13" s="3" t="s">
        <v>88</v>
      </c>
      <c r="J13" s="1"/>
      <c r="L13" s="6"/>
      <c r="M13">
        <v>3</v>
      </c>
    </row>
    <row r="14" ht="28.8" spans="1:13">
      <c r="A14" s="84" t="s">
        <v>89</v>
      </c>
      <c r="B14" s="71" t="s">
        <v>90</v>
      </c>
      <c r="C14" s="1" t="s">
        <v>15</v>
      </c>
      <c r="D14" s="1" t="s">
        <v>16</v>
      </c>
      <c r="E14" s="1" t="s">
        <v>91</v>
      </c>
      <c r="F14" s="1" t="s">
        <v>18</v>
      </c>
      <c r="G14" s="1" t="s">
        <v>92</v>
      </c>
      <c r="H14" s="1" t="s">
        <v>93</v>
      </c>
      <c r="I14" s="3"/>
      <c r="J14" s="1"/>
      <c r="L14" s="6"/>
      <c r="M14">
        <v>2</v>
      </c>
    </row>
    <row r="15" spans="1:12">
      <c r="A15" s="84" t="s">
        <v>94</v>
      </c>
      <c r="B15" s="72" t="s">
        <v>95</v>
      </c>
      <c r="C15" s="1" t="s">
        <v>15</v>
      </c>
      <c r="D15" s="1" t="s">
        <v>16</v>
      </c>
      <c r="E15" s="1" t="s">
        <v>96</v>
      </c>
      <c r="F15" s="1" t="s">
        <v>18</v>
      </c>
      <c r="G15" s="1" t="s">
        <v>97</v>
      </c>
      <c r="H15" s="1" t="s">
        <v>98</v>
      </c>
      <c r="I15" s="3" t="s">
        <v>99</v>
      </c>
      <c r="J15" s="1"/>
      <c r="L15" s="6"/>
    </row>
    <row r="16" spans="1:12">
      <c r="A16" s="84" t="s">
        <v>100</v>
      </c>
      <c r="B16" s="72" t="s">
        <v>101</v>
      </c>
      <c r="C16" s="1" t="s">
        <v>15</v>
      </c>
      <c r="D16" s="1" t="s">
        <v>16</v>
      </c>
      <c r="E16" s="1" t="s">
        <v>102</v>
      </c>
      <c r="F16" s="1" t="s">
        <v>18</v>
      </c>
      <c r="G16" s="1" t="s">
        <v>103</v>
      </c>
      <c r="H16" s="1" t="s">
        <v>51</v>
      </c>
      <c r="I16" s="3" t="s">
        <v>104</v>
      </c>
      <c r="J16" s="1" t="s">
        <v>105</v>
      </c>
      <c r="L16" s="6"/>
    </row>
    <row r="17" spans="1:12">
      <c r="A17" s="84" t="s">
        <v>106</v>
      </c>
      <c r="B17" s="72" t="s">
        <v>107</v>
      </c>
      <c r="C17" s="1" t="s">
        <v>15</v>
      </c>
      <c r="D17" s="1" t="s">
        <v>16</v>
      </c>
      <c r="E17" s="1" t="s">
        <v>108</v>
      </c>
      <c r="F17" s="1" t="s">
        <v>18</v>
      </c>
      <c r="G17" s="1" t="s">
        <v>109</v>
      </c>
      <c r="H17" s="1" t="s">
        <v>110</v>
      </c>
      <c r="I17" s="3" t="s">
        <v>111</v>
      </c>
      <c r="J17" s="1"/>
      <c r="L17" s="6"/>
    </row>
    <row r="18" spans="1:12">
      <c r="A18" s="84" t="s">
        <v>112</v>
      </c>
      <c r="B18" s="72" t="s">
        <v>113</v>
      </c>
      <c r="C18" s="1" t="s">
        <v>15</v>
      </c>
      <c r="D18" s="1" t="s">
        <v>56</v>
      </c>
      <c r="E18" s="1" t="s">
        <v>114</v>
      </c>
      <c r="F18" s="1" t="s">
        <v>18</v>
      </c>
      <c r="G18" s="1" t="s">
        <v>115</v>
      </c>
      <c r="H18" s="1" t="s">
        <v>116</v>
      </c>
      <c r="I18" s="3" t="s">
        <v>111</v>
      </c>
      <c r="J18" s="1">
        <v>15339</v>
      </c>
      <c r="L18" s="6"/>
    </row>
    <row r="19" spans="1:13">
      <c r="A19" s="84" t="s">
        <v>117</v>
      </c>
      <c r="B19" s="72" t="s">
        <v>118</v>
      </c>
      <c r="C19" s="1" t="s">
        <v>15</v>
      </c>
      <c r="D19" s="1" t="s">
        <v>16</v>
      </c>
      <c r="E19" s="1" t="s">
        <v>119</v>
      </c>
      <c r="F19" s="1" t="s">
        <v>18</v>
      </c>
      <c r="G19" s="1" t="s">
        <v>120</v>
      </c>
      <c r="H19" s="1" t="s">
        <v>121</v>
      </c>
      <c r="I19" s="3" t="s">
        <v>122</v>
      </c>
      <c r="J19" s="1"/>
      <c r="L19" s="6"/>
      <c r="M19">
        <v>1</v>
      </c>
    </row>
    <row r="20" spans="1:12">
      <c r="A20" s="84" t="s">
        <v>123</v>
      </c>
      <c r="B20" s="72" t="s">
        <v>124</v>
      </c>
      <c r="C20" s="1" t="s">
        <v>15</v>
      </c>
      <c r="D20" s="1" t="s">
        <v>16</v>
      </c>
      <c r="E20" s="1" t="s">
        <v>125</v>
      </c>
      <c r="F20" s="1" t="s">
        <v>18</v>
      </c>
      <c r="G20" s="1" t="s">
        <v>126</v>
      </c>
      <c r="H20" s="1" t="s">
        <v>98</v>
      </c>
      <c r="I20" s="3" t="s">
        <v>127</v>
      </c>
      <c r="J20" s="1"/>
      <c r="L20" s="6"/>
    </row>
    <row r="21" spans="1:12">
      <c r="A21" s="84" t="s">
        <v>128</v>
      </c>
      <c r="B21" s="1" t="s">
        <v>129</v>
      </c>
      <c r="C21" s="1" t="s">
        <v>15</v>
      </c>
      <c r="D21" s="1" t="s">
        <v>16</v>
      </c>
      <c r="E21" s="1" t="s">
        <v>130</v>
      </c>
      <c r="F21" s="1" t="s">
        <v>18</v>
      </c>
      <c r="G21" s="1" t="s">
        <v>131</v>
      </c>
      <c r="H21" s="1" t="s">
        <v>98</v>
      </c>
      <c r="I21" s="3" t="s">
        <v>132</v>
      </c>
      <c r="J21" s="1" t="s">
        <v>133</v>
      </c>
      <c r="L21" s="6"/>
    </row>
    <row r="22" spans="1:12">
      <c r="A22" s="84" t="s">
        <v>134</v>
      </c>
      <c r="B22" s="1" t="s">
        <v>135</v>
      </c>
      <c r="C22" s="1" t="s">
        <v>15</v>
      </c>
      <c r="D22" s="1" t="s">
        <v>56</v>
      </c>
      <c r="E22" s="1" t="s">
        <v>136</v>
      </c>
      <c r="F22" s="1" t="s">
        <v>18</v>
      </c>
      <c r="G22" s="1" t="s">
        <v>137</v>
      </c>
      <c r="H22" s="1" t="s">
        <v>87</v>
      </c>
      <c r="I22" s="3" t="s">
        <v>138</v>
      </c>
      <c r="J22" s="1" t="s">
        <v>139</v>
      </c>
      <c r="L22" s="6"/>
    </row>
    <row r="23" spans="1:13">
      <c r="A23" s="84" t="s">
        <v>140</v>
      </c>
      <c r="B23" s="1" t="s">
        <v>141</v>
      </c>
      <c r="C23" s="1" t="s">
        <v>15</v>
      </c>
      <c r="D23" s="1" t="s">
        <v>56</v>
      </c>
      <c r="E23" s="1" t="s">
        <v>142</v>
      </c>
      <c r="F23" s="1" t="s">
        <v>18</v>
      </c>
      <c r="G23" s="1" t="s">
        <v>143</v>
      </c>
      <c r="H23" s="1" t="s">
        <v>144</v>
      </c>
      <c r="I23" s="3" t="s">
        <v>145</v>
      </c>
      <c r="J23" s="1" t="s">
        <v>146</v>
      </c>
      <c r="L23" s="6"/>
      <c r="M23">
        <v>3</v>
      </c>
    </row>
    <row r="24" spans="1:13">
      <c r="A24" s="84" t="s">
        <v>147</v>
      </c>
      <c r="B24" s="1" t="s">
        <v>148</v>
      </c>
      <c r="C24" s="1" t="s">
        <v>15</v>
      </c>
      <c r="D24" s="1" t="s">
        <v>16</v>
      </c>
      <c r="E24" s="1" t="s">
        <v>149</v>
      </c>
      <c r="F24" s="1" t="s">
        <v>18</v>
      </c>
      <c r="G24" s="1" t="s">
        <v>150</v>
      </c>
      <c r="H24" s="1" t="s">
        <v>151</v>
      </c>
      <c r="I24" s="3" t="s">
        <v>152</v>
      </c>
      <c r="J24" s="1" t="s">
        <v>153</v>
      </c>
      <c r="L24" s="6"/>
      <c r="M24">
        <v>2</v>
      </c>
    </row>
    <row r="25" spans="1:12">
      <c r="A25" s="84" t="s">
        <v>154</v>
      </c>
      <c r="B25" s="1" t="s">
        <v>155</v>
      </c>
      <c r="C25" s="1" t="s">
        <v>15</v>
      </c>
      <c r="D25" s="1" t="s">
        <v>16</v>
      </c>
      <c r="E25" s="1" t="s">
        <v>156</v>
      </c>
      <c r="F25" s="1" t="s">
        <v>18</v>
      </c>
      <c r="G25" s="1" t="s">
        <v>157</v>
      </c>
      <c r="H25" s="1" t="s">
        <v>70</v>
      </c>
      <c r="I25" s="3">
        <v>7532326</v>
      </c>
      <c r="J25" s="1" t="s">
        <v>158</v>
      </c>
      <c r="L25" s="6"/>
    </row>
    <row r="26" ht="28.8" spans="1:12">
      <c r="A26" s="84" t="s">
        <v>159</v>
      </c>
      <c r="B26" s="71" t="s">
        <v>160</v>
      </c>
      <c r="C26" s="1" t="s">
        <v>15</v>
      </c>
      <c r="D26" s="1" t="s">
        <v>56</v>
      </c>
      <c r="E26" s="1" t="s">
        <v>161</v>
      </c>
      <c r="F26" s="1" t="s">
        <v>18</v>
      </c>
      <c r="G26" s="1" t="s">
        <v>162</v>
      </c>
      <c r="H26" s="1" t="s">
        <v>121</v>
      </c>
      <c r="I26" s="3" t="s">
        <v>163</v>
      </c>
      <c r="J26" s="1">
        <v>31676</v>
      </c>
      <c r="L26" s="6"/>
    </row>
    <row r="27" spans="1:12">
      <c r="A27" s="84" t="s">
        <v>164</v>
      </c>
      <c r="B27" s="1" t="s">
        <v>165</v>
      </c>
      <c r="C27" s="1" t="s">
        <v>15</v>
      </c>
      <c r="D27" s="1" t="s">
        <v>16</v>
      </c>
      <c r="E27" s="1" t="s">
        <v>166</v>
      </c>
      <c r="F27" s="1" t="s">
        <v>18</v>
      </c>
      <c r="G27" s="1" t="s">
        <v>167</v>
      </c>
      <c r="H27" s="1" t="s">
        <v>168</v>
      </c>
      <c r="I27" s="3" t="s">
        <v>169</v>
      </c>
      <c r="J27" s="1" t="s">
        <v>170</v>
      </c>
      <c r="L27" s="6"/>
    </row>
    <row r="28" spans="1:12">
      <c r="A28" s="84" t="s">
        <v>171</v>
      </c>
      <c r="B28" s="1" t="s">
        <v>172</v>
      </c>
      <c r="C28" s="1" t="s">
        <v>15</v>
      </c>
      <c r="D28" s="1" t="s">
        <v>16</v>
      </c>
      <c r="E28" s="1" t="s">
        <v>173</v>
      </c>
      <c r="F28" s="1" t="s">
        <v>18</v>
      </c>
      <c r="G28" s="1" t="s">
        <v>174</v>
      </c>
      <c r="H28" s="1" t="s">
        <v>175</v>
      </c>
      <c r="I28" s="3" t="s">
        <v>176</v>
      </c>
      <c r="J28" s="1" t="s">
        <v>177</v>
      </c>
      <c r="L28" s="6"/>
    </row>
    <row r="29" spans="1:12">
      <c r="A29" s="84" t="s">
        <v>178</v>
      </c>
      <c r="B29" s="1" t="s">
        <v>179</v>
      </c>
      <c r="C29" s="1" t="s">
        <v>15</v>
      </c>
      <c r="D29" s="1" t="s">
        <v>16</v>
      </c>
      <c r="E29" s="1" t="s">
        <v>180</v>
      </c>
      <c r="F29" s="1" t="s">
        <v>18</v>
      </c>
      <c r="G29" s="1" t="s">
        <v>181</v>
      </c>
      <c r="H29" s="1" t="s">
        <v>39</v>
      </c>
      <c r="I29" s="3" t="s">
        <v>182</v>
      </c>
      <c r="J29" s="1" t="s">
        <v>183</v>
      </c>
      <c r="L29" s="6"/>
    </row>
    <row r="30" spans="1:12">
      <c r="A30" s="84" t="s">
        <v>184</v>
      </c>
      <c r="B30" s="1" t="s">
        <v>185</v>
      </c>
      <c r="C30" s="1" t="s">
        <v>15</v>
      </c>
      <c r="D30" s="1" t="s">
        <v>16</v>
      </c>
      <c r="E30" s="1" t="s">
        <v>186</v>
      </c>
      <c r="F30" s="1" t="s">
        <v>18</v>
      </c>
      <c r="G30" s="1" t="s">
        <v>187</v>
      </c>
      <c r="H30" s="1" t="s">
        <v>188</v>
      </c>
      <c r="I30" s="3" t="s">
        <v>189</v>
      </c>
      <c r="J30" s="1" t="s">
        <v>190</v>
      </c>
      <c r="L30" s="6"/>
    </row>
    <row r="31" spans="1:12">
      <c r="A31" s="84" t="s">
        <v>191</v>
      </c>
      <c r="B31" s="1" t="s">
        <v>192</v>
      </c>
      <c r="C31" s="1" t="s">
        <v>15</v>
      </c>
      <c r="D31" s="1" t="s">
        <v>16</v>
      </c>
      <c r="E31" s="1" t="s">
        <v>193</v>
      </c>
      <c r="F31" s="1" t="s">
        <v>18</v>
      </c>
      <c r="G31" s="1" t="s">
        <v>194</v>
      </c>
      <c r="H31" s="1" t="s">
        <v>144</v>
      </c>
      <c r="I31" s="3" t="s">
        <v>195</v>
      </c>
      <c r="J31" s="1" t="s">
        <v>196</v>
      </c>
      <c r="L31" s="6"/>
    </row>
    <row r="32" spans="1:12">
      <c r="A32" s="84" t="s">
        <v>197</v>
      </c>
      <c r="B32" s="1" t="s">
        <v>198</v>
      </c>
      <c r="C32" s="1" t="s">
        <v>15</v>
      </c>
      <c r="D32" s="1" t="s">
        <v>56</v>
      </c>
      <c r="E32" s="1" t="s">
        <v>199</v>
      </c>
      <c r="F32" s="1" t="s">
        <v>18</v>
      </c>
      <c r="G32" s="1" t="s">
        <v>200</v>
      </c>
      <c r="H32" s="1" t="s">
        <v>201</v>
      </c>
      <c r="I32" s="3" t="s">
        <v>202</v>
      </c>
      <c r="J32" s="1" t="s">
        <v>203</v>
      </c>
      <c r="L32" s="6"/>
    </row>
    <row r="33" spans="1:12">
      <c r="A33" s="84" t="s">
        <v>204</v>
      </c>
      <c r="B33" s="1" t="s">
        <v>205</v>
      </c>
      <c r="C33" s="1" t="s">
        <v>15</v>
      </c>
      <c r="D33" s="1" t="s">
        <v>16</v>
      </c>
      <c r="E33" s="1" t="s">
        <v>206</v>
      </c>
      <c r="F33" s="1" t="s">
        <v>18</v>
      </c>
      <c r="G33" s="1" t="s">
        <v>207</v>
      </c>
      <c r="H33" s="1" t="s">
        <v>116</v>
      </c>
      <c r="I33" s="3" t="s">
        <v>202</v>
      </c>
      <c r="J33" s="1" t="s">
        <v>208</v>
      </c>
      <c r="L33" s="6"/>
    </row>
    <row r="34" spans="1:12">
      <c r="A34" s="84" t="s">
        <v>209</v>
      </c>
      <c r="B34" s="1" t="s">
        <v>210</v>
      </c>
      <c r="C34" s="1" t="s">
        <v>15</v>
      </c>
      <c r="D34" s="1" t="s">
        <v>16</v>
      </c>
      <c r="E34" s="1" t="s">
        <v>211</v>
      </c>
      <c r="F34" s="1" t="s">
        <v>18</v>
      </c>
      <c r="G34" s="1" t="s">
        <v>212</v>
      </c>
      <c r="H34" s="1" t="s">
        <v>39</v>
      </c>
      <c r="I34" s="3">
        <v>7754260</v>
      </c>
      <c r="J34" s="1" t="s">
        <v>213</v>
      </c>
      <c r="L34" s="6"/>
    </row>
    <row r="35" spans="1:12">
      <c r="A35" s="84" t="s">
        <v>214</v>
      </c>
      <c r="B35" s="1" t="s">
        <v>215</v>
      </c>
      <c r="C35" s="1" t="s">
        <v>15</v>
      </c>
      <c r="D35" s="1" t="s">
        <v>56</v>
      </c>
      <c r="E35" s="1" t="s">
        <v>216</v>
      </c>
      <c r="F35" s="1" t="s">
        <v>18</v>
      </c>
      <c r="G35" s="1" t="s">
        <v>217</v>
      </c>
      <c r="H35" s="1" t="s">
        <v>218</v>
      </c>
      <c r="I35" s="3">
        <v>7603983</v>
      </c>
      <c r="J35" s="1" t="s">
        <v>219</v>
      </c>
      <c r="L35" s="6"/>
    </row>
    <row r="36" spans="1:12">
      <c r="A36" s="84" t="s">
        <v>220</v>
      </c>
      <c r="B36" s="1" t="s">
        <v>221</v>
      </c>
      <c r="C36" s="1" t="s">
        <v>15</v>
      </c>
      <c r="D36" s="1" t="s">
        <v>56</v>
      </c>
      <c r="E36" s="1" t="s">
        <v>222</v>
      </c>
      <c r="F36" s="1" t="s">
        <v>18</v>
      </c>
      <c r="G36" s="1" t="s">
        <v>223</v>
      </c>
      <c r="H36" s="1" t="s">
        <v>224</v>
      </c>
      <c r="I36" s="3">
        <v>7778473</v>
      </c>
      <c r="J36" s="1" t="s">
        <v>225</v>
      </c>
      <c r="L36" s="6"/>
    </row>
    <row r="37" spans="1:12">
      <c r="A37" s="84" t="s">
        <v>226</v>
      </c>
      <c r="B37" s="1" t="s">
        <v>227</v>
      </c>
      <c r="C37" s="1" t="s">
        <v>15</v>
      </c>
      <c r="D37" s="1" t="s">
        <v>16</v>
      </c>
      <c r="E37" s="1" t="s">
        <v>228</v>
      </c>
      <c r="F37" s="1" t="s">
        <v>18</v>
      </c>
      <c r="G37" s="1" t="s">
        <v>229</v>
      </c>
      <c r="H37" s="1" t="s">
        <v>230</v>
      </c>
      <c r="I37" s="3">
        <v>7744464</v>
      </c>
      <c r="J37" s="1" t="s">
        <v>231</v>
      </c>
      <c r="L37" s="6"/>
    </row>
    <row r="38" spans="1:12">
      <c r="A38" s="84" t="s">
        <v>232</v>
      </c>
      <c r="B38" s="1" t="s">
        <v>233</v>
      </c>
      <c r="C38" s="1" t="s">
        <v>15</v>
      </c>
      <c r="D38" s="1" t="s">
        <v>16</v>
      </c>
      <c r="E38" s="1" t="s">
        <v>234</v>
      </c>
      <c r="F38" s="1" t="s">
        <v>18</v>
      </c>
      <c r="G38" s="1" t="s">
        <v>235</v>
      </c>
      <c r="H38" s="1" t="s">
        <v>236</v>
      </c>
      <c r="I38" s="3">
        <v>7229374</v>
      </c>
      <c r="J38" s="1" t="s">
        <v>237</v>
      </c>
      <c r="L38" s="6"/>
    </row>
    <row r="39" spans="1:12">
      <c r="A39" s="84" t="s">
        <v>238</v>
      </c>
      <c r="B39" s="1" t="s">
        <v>239</v>
      </c>
      <c r="C39" s="1" t="s">
        <v>15</v>
      </c>
      <c r="D39" s="1" t="s">
        <v>16</v>
      </c>
      <c r="E39" s="1" t="s">
        <v>240</v>
      </c>
      <c r="F39" s="1" t="s">
        <v>18</v>
      </c>
      <c r="G39" s="1" t="s">
        <v>241</v>
      </c>
      <c r="H39" s="1" t="s">
        <v>242</v>
      </c>
      <c r="I39" s="3">
        <v>7263690</v>
      </c>
      <c r="J39" s="1" t="s">
        <v>243</v>
      </c>
      <c r="L39" s="6"/>
    </row>
    <row r="40" spans="1:12">
      <c r="A40" s="84" t="s">
        <v>244</v>
      </c>
      <c r="B40" s="1" t="s">
        <v>245</v>
      </c>
      <c r="C40" s="1" t="s">
        <v>15</v>
      </c>
      <c r="D40" s="1" t="s">
        <v>16</v>
      </c>
      <c r="E40" s="1" t="s">
        <v>246</v>
      </c>
      <c r="F40" s="1" t="s">
        <v>18</v>
      </c>
      <c r="G40" s="1" t="s">
        <v>247</v>
      </c>
      <c r="H40" s="1" t="s">
        <v>64</v>
      </c>
      <c r="I40" s="3">
        <v>7761454</v>
      </c>
      <c r="J40" s="1" t="s">
        <v>248</v>
      </c>
      <c r="L40" s="6"/>
    </row>
    <row r="41" spans="1:12">
      <c r="A41" s="84" t="s">
        <v>249</v>
      </c>
      <c r="B41" s="1" t="s">
        <v>250</v>
      </c>
      <c r="C41" s="1" t="s">
        <v>15</v>
      </c>
      <c r="D41" s="1" t="s">
        <v>16</v>
      </c>
      <c r="E41" s="1" t="s">
        <v>251</v>
      </c>
      <c r="F41" s="1" t="s">
        <v>18</v>
      </c>
      <c r="G41" s="1" t="s">
        <v>252</v>
      </c>
      <c r="H41" s="1" t="s">
        <v>253</v>
      </c>
      <c r="I41" s="3">
        <v>7262700</v>
      </c>
      <c r="J41" s="1" t="s">
        <v>254</v>
      </c>
      <c r="L41" s="6"/>
    </row>
    <row r="42" spans="1:12">
      <c r="A42" s="84" t="s">
        <v>255</v>
      </c>
      <c r="B42" s="1" t="s">
        <v>256</v>
      </c>
      <c r="C42" s="1" t="s">
        <v>15</v>
      </c>
      <c r="D42" s="1" t="s">
        <v>16</v>
      </c>
      <c r="E42" s="1" t="s">
        <v>257</v>
      </c>
      <c r="F42" s="1" t="s">
        <v>18</v>
      </c>
      <c r="G42" s="1" t="s">
        <v>258</v>
      </c>
      <c r="H42" s="1" t="s">
        <v>110</v>
      </c>
      <c r="I42" s="3">
        <v>7245908</v>
      </c>
      <c r="J42" s="1" t="s">
        <v>259</v>
      </c>
      <c r="L42" s="6"/>
    </row>
    <row r="43" spans="1:12">
      <c r="A43" s="84" t="s">
        <v>260</v>
      </c>
      <c r="B43" s="1" t="s">
        <v>261</v>
      </c>
      <c r="C43" s="1" t="s">
        <v>15</v>
      </c>
      <c r="D43" s="1" t="s">
        <v>16</v>
      </c>
      <c r="E43" s="1" t="s">
        <v>262</v>
      </c>
      <c r="F43" s="1" t="s">
        <v>18</v>
      </c>
      <c r="G43" s="1" t="s">
        <v>263</v>
      </c>
      <c r="H43" s="1" t="s">
        <v>264</v>
      </c>
      <c r="I43" s="3">
        <v>7765418</v>
      </c>
      <c r="J43" s="1" t="s">
        <v>265</v>
      </c>
      <c r="L43" s="6"/>
    </row>
    <row r="44" ht="23.85" customHeight="1" spans="1:13">
      <c r="A44" s="84" t="s">
        <v>266</v>
      </c>
      <c r="B44" s="71" t="s">
        <v>267</v>
      </c>
      <c r="C44" s="1" t="s">
        <v>15</v>
      </c>
      <c r="D44" s="1" t="s">
        <v>16</v>
      </c>
      <c r="E44" s="1" t="s">
        <v>268</v>
      </c>
      <c r="F44" s="1" t="s">
        <v>18</v>
      </c>
      <c r="G44" s="1" t="s">
        <v>269</v>
      </c>
      <c r="H44" s="1" t="s">
        <v>98</v>
      </c>
      <c r="I44" s="3">
        <v>7373686</v>
      </c>
      <c r="J44" s="1" t="s">
        <v>270</v>
      </c>
      <c r="L44" s="6"/>
      <c r="M44">
        <v>1</v>
      </c>
    </row>
    <row r="45" spans="1:12">
      <c r="A45" s="84" t="s">
        <v>271</v>
      </c>
      <c r="B45" s="1" t="s">
        <v>272</v>
      </c>
      <c r="C45" s="1" t="s">
        <v>15</v>
      </c>
      <c r="D45" s="1" t="s">
        <v>56</v>
      </c>
      <c r="E45" s="1" t="s">
        <v>273</v>
      </c>
      <c r="F45" s="1" t="s">
        <v>18</v>
      </c>
      <c r="G45" s="1" t="s">
        <v>274</v>
      </c>
      <c r="H45" s="1" t="s">
        <v>275</v>
      </c>
      <c r="I45" s="3">
        <v>7787014</v>
      </c>
      <c r="J45" s="1" t="s">
        <v>276</v>
      </c>
      <c r="L45" s="6"/>
    </row>
    <row r="46" spans="1:12">
      <c r="A46" s="84" t="s">
        <v>277</v>
      </c>
      <c r="B46" s="1" t="s">
        <v>278</v>
      </c>
      <c r="C46" s="1" t="s">
        <v>15</v>
      </c>
      <c r="D46" s="1" t="s">
        <v>16</v>
      </c>
      <c r="E46" s="1" t="s">
        <v>279</v>
      </c>
      <c r="F46" s="1" t="s">
        <v>18</v>
      </c>
      <c r="G46" s="1" t="s">
        <v>280</v>
      </c>
      <c r="H46" s="1" t="s">
        <v>281</v>
      </c>
      <c r="I46" s="3">
        <v>7253133</v>
      </c>
      <c r="J46" s="1" t="s">
        <v>282</v>
      </c>
      <c r="L46" s="6"/>
    </row>
    <row r="47" spans="1:12">
      <c r="A47" s="84" t="s">
        <v>283</v>
      </c>
      <c r="B47" s="1" t="s">
        <v>284</v>
      </c>
      <c r="C47" s="1" t="s">
        <v>15</v>
      </c>
      <c r="D47" s="1" t="s">
        <v>56</v>
      </c>
      <c r="E47" s="1" t="s">
        <v>285</v>
      </c>
      <c r="F47" s="1" t="s">
        <v>18</v>
      </c>
      <c r="G47" s="1" t="s">
        <v>286</v>
      </c>
      <c r="H47" s="1" t="s">
        <v>287</v>
      </c>
      <c r="I47" s="3">
        <v>7131341</v>
      </c>
      <c r="J47" s="1" t="s">
        <v>288</v>
      </c>
      <c r="L47" s="6"/>
    </row>
    <row r="48" spans="1:12">
      <c r="A48" s="84" t="s">
        <v>289</v>
      </c>
      <c r="B48" s="1" t="s">
        <v>290</v>
      </c>
      <c r="C48" s="1" t="s">
        <v>15</v>
      </c>
      <c r="D48" s="1" t="s">
        <v>16</v>
      </c>
      <c r="E48" s="1" t="s">
        <v>291</v>
      </c>
      <c r="F48" s="1" t="s">
        <v>18</v>
      </c>
      <c r="G48" s="1" t="s">
        <v>292</v>
      </c>
      <c r="H48" s="1" t="s">
        <v>293</v>
      </c>
      <c r="I48" s="3">
        <v>7326996</v>
      </c>
      <c r="J48" s="1" t="s">
        <v>294</v>
      </c>
      <c r="L48" s="6"/>
    </row>
    <row r="49" spans="1:12">
      <c r="A49" s="84" t="s">
        <v>295</v>
      </c>
      <c r="B49" s="1" t="s">
        <v>296</v>
      </c>
      <c r="C49" s="1" t="s">
        <v>15</v>
      </c>
      <c r="D49" s="1" t="s">
        <v>56</v>
      </c>
      <c r="E49" s="1" t="s">
        <v>297</v>
      </c>
      <c r="F49" s="1" t="s">
        <v>18</v>
      </c>
      <c r="G49" s="1" t="s">
        <v>298</v>
      </c>
      <c r="H49" s="1" t="s">
        <v>299</v>
      </c>
      <c r="I49" s="3">
        <v>7519556</v>
      </c>
      <c r="J49" s="1" t="s">
        <v>300</v>
      </c>
      <c r="L49" s="6"/>
    </row>
    <row r="50" ht="28.8" spans="1:12">
      <c r="A50" s="84" t="s">
        <v>301</v>
      </c>
      <c r="B50" s="71" t="s">
        <v>302</v>
      </c>
      <c r="C50" s="1" t="s">
        <v>15</v>
      </c>
      <c r="D50" s="1" t="s">
        <v>56</v>
      </c>
      <c r="E50" s="1" t="s">
        <v>303</v>
      </c>
      <c r="F50" s="1" t="s">
        <v>18</v>
      </c>
      <c r="G50" s="1" t="s">
        <v>304</v>
      </c>
      <c r="H50" s="1" t="s">
        <v>144</v>
      </c>
      <c r="I50" s="3">
        <v>77262922</v>
      </c>
      <c r="J50" s="1" t="s">
        <v>305</v>
      </c>
      <c r="L50" s="6"/>
    </row>
    <row r="51" spans="1:13">
      <c r="A51" s="84" t="s">
        <v>306</v>
      </c>
      <c r="B51" s="1" t="s">
        <v>307</v>
      </c>
      <c r="C51" s="1" t="s">
        <v>15</v>
      </c>
      <c r="D51" s="1" t="s">
        <v>16</v>
      </c>
      <c r="E51" s="1" t="s">
        <v>308</v>
      </c>
      <c r="F51" s="1" t="s">
        <v>18</v>
      </c>
      <c r="G51" s="1" t="s">
        <v>309</v>
      </c>
      <c r="H51" s="1" t="s">
        <v>310</v>
      </c>
      <c r="I51" s="3">
        <v>7723531</v>
      </c>
      <c r="J51" s="1" t="s">
        <v>311</v>
      </c>
      <c r="L51" s="6"/>
      <c r="M51">
        <v>1</v>
      </c>
    </row>
    <row r="52" spans="1:12">
      <c r="A52" s="84" t="s">
        <v>312</v>
      </c>
      <c r="B52" s="1" t="s">
        <v>313</v>
      </c>
      <c r="C52" s="1" t="s">
        <v>15</v>
      </c>
      <c r="D52" s="1" t="s">
        <v>16</v>
      </c>
      <c r="E52" s="1" t="s">
        <v>314</v>
      </c>
      <c r="F52" s="1" t="s">
        <v>18</v>
      </c>
      <c r="G52" s="1" t="s">
        <v>315</v>
      </c>
      <c r="H52" s="1" t="s">
        <v>64</v>
      </c>
      <c r="I52" s="3">
        <v>7328734</v>
      </c>
      <c r="J52" s="1" t="s">
        <v>316</v>
      </c>
      <c r="L52" s="6"/>
    </row>
    <row r="53" spans="1:12">
      <c r="A53" s="84" t="s">
        <v>317</v>
      </c>
      <c r="B53" s="1" t="s">
        <v>318</v>
      </c>
      <c r="C53" s="1" t="s">
        <v>15</v>
      </c>
      <c r="D53" s="1" t="s">
        <v>56</v>
      </c>
      <c r="E53" s="1" t="s">
        <v>319</v>
      </c>
      <c r="F53" s="1" t="s">
        <v>18</v>
      </c>
      <c r="G53" s="1" t="s">
        <v>320</v>
      </c>
      <c r="H53" s="1" t="s">
        <v>321</v>
      </c>
      <c r="I53" s="3">
        <v>7637522</v>
      </c>
      <c r="J53" s="1" t="s">
        <v>322</v>
      </c>
      <c r="L53" s="6"/>
    </row>
    <row r="54" ht="28.8" spans="1:12">
      <c r="A54" s="84" t="s">
        <v>323</v>
      </c>
      <c r="B54" s="71" t="s">
        <v>23</v>
      </c>
      <c r="C54" s="1" t="s">
        <v>15</v>
      </c>
      <c r="D54" s="1" t="s">
        <v>16</v>
      </c>
      <c r="E54" s="1" t="s">
        <v>324</v>
      </c>
      <c r="F54" s="1" t="s">
        <v>18</v>
      </c>
      <c r="G54" s="1" t="s">
        <v>325</v>
      </c>
      <c r="H54" s="1" t="s">
        <v>51</v>
      </c>
      <c r="I54" s="3">
        <v>7767388</v>
      </c>
      <c r="J54" s="1" t="s">
        <v>326</v>
      </c>
      <c r="L54" s="6"/>
    </row>
    <row r="55" spans="1:12">
      <c r="A55" s="84" t="s">
        <v>327</v>
      </c>
      <c r="B55" s="1" t="s">
        <v>328</v>
      </c>
      <c r="C55" s="1" t="s">
        <v>15</v>
      </c>
      <c r="D55" s="1" t="s">
        <v>16</v>
      </c>
      <c r="E55" s="1" t="s">
        <v>329</v>
      </c>
      <c r="F55" s="1" t="s">
        <v>18</v>
      </c>
      <c r="G55" s="1" t="s">
        <v>330</v>
      </c>
      <c r="H55" s="1" t="s">
        <v>331</v>
      </c>
      <c r="I55" s="3">
        <v>7275878</v>
      </c>
      <c r="J55" s="1" t="s">
        <v>332</v>
      </c>
      <c r="L55" s="6"/>
    </row>
    <row r="56" spans="1:12">
      <c r="A56" s="84" t="s">
        <v>333</v>
      </c>
      <c r="B56" s="1" t="s">
        <v>334</v>
      </c>
      <c r="C56" s="1" t="s">
        <v>15</v>
      </c>
      <c r="D56" s="1" t="s">
        <v>56</v>
      </c>
      <c r="E56" s="1" t="s">
        <v>335</v>
      </c>
      <c r="F56" s="1" t="s">
        <v>18</v>
      </c>
      <c r="G56" s="1" t="s">
        <v>336</v>
      </c>
      <c r="H56" s="1" t="s">
        <v>337</v>
      </c>
      <c r="I56" s="3">
        <v>7295093</v>
      </c>
      <c r="J56" s="1" t="s">
        <v>338</v>
      </c>
      <c r="L56" s="6"/>
    </row>
    <row r="57" spans="1:12">
      <c r="A57" s="84" t="s">
        <v>339</v>
      </c>
      <c r="B57" s="1" t="s">
        <v>340</v>
      </c>
      <c r="C57" s="1" t="s">
        <v>15</v>
      </c>
      <c r="D57" s="1" t="s">
        <v>56</v>
      </c>
      <c r="E57" s="1" t="s">
        <v>341</v>
      </c>
      <c r="F57" s="1" t="s">
        <v>18</v>
      </c>
      <c r="G57" s="1" t="s">
        <v>342</v>
      </c>
      <c r="H57" s="1" t="s">
        <v>343</v>
      </c>
      <c r="I57" s="3">
        <v>7621771</v>
      </c>
      <c r="J57" s="1" t="s">
        <v>344</v>
      </c>
      <c r="L57" s="6"/>
    </row>
    <row r="58" spans="1:13">
      <c r="A58" s="84" t="s">
        <v>345</v>
      </c>
      <c r="B58" s="1" t="s">
        <v>346</v>
      </c>
      <c r="C58" s="1" t="s">
        <v>15</v>
      </c>
      <c r="D58" s="1" t="s">
        <v>16</v>
      </c>
      <c r="E58" s="1" t="s">
        <v>347</v>
      </c>
      <c r="F58" s="1" t="s">
        <v>18</v>
      </c>
      <c r="G58" s="1" t="s">
        <v>348</v>
      </c>
      <c r="H58" s="1" t="s">
        <v>64</v>
      </c>
      <c r="I58" s="3">
        <v>7282316</v>
      </c>
      <c r="J58" s="1" t="s">
        <v>349</v>
      </c>
      <c r="L58" s="6"/>
      <c r="M58">
        <v>1</v>
      </c>
    </row>
    <row r="59" spans="1:12">
      <c r="A59" s="84" t="s">
        <v>350</v>
      </c>
      <c r="B59" s="1" t="s">
        <v>351</v>
      </c>
      <c r="C59" s="1" t="s">
        <v>15</v>
      </c>
      <c r="D59" s="1" t="s">
        <v>56</v>
      </c>
      <c r="E59" s="1" t="s">
        <v>352</v>
      </c>
      <c r="F59" s="1" t="s">
        <v>18</v>
      </c>
      <c r="G59" s="1" t="s">
        <v>353</v>
      </c>
      <c r="H59" s="1" t="s">
        <v>110</v>
      </c>
      <c r="I59" s="3">
        <v>7244019</v>
      </c>
      <c r="J59" s="1" t="s">
        <v>354</v>
      </c>
      <c r="L59" s="6"/>
    </row>
    <row r="60" spans="1:12">
      <c r="A60" s="84" t="s">
        <v>355</v>
      </c>
      <c r="B60" s="1" t="s">
        <v>356</v>
      </c>
      <c r="C60" s="1" t="s">
        <v>15</v>
      </c>
      <c r="D60" s="1" t="s">
        <v>56</v>
      </c>
      <c r="E60" s="1" t="s">
        <v>357</v>
      </c>
      <c r="F60" s="1" t="s">
        <v>18</v>
      </c>
      <c r="G60" s="1" t="s">
        <v>358</v>
      </c>
      <c r="H60" s="1" t="s">
        <v>359</v>
      </c>
      <c r="I60" s="3">
        <v>7782967</v>
      </c>
      <c r="J60" s="1" t="s">
        <v>360</v>
      </c>
      <c r="L60" s="6"/>
    </row>
    <row r="61" spans="1:12">
      <c r="A61" s="84" t="s">
        <v>361</v>
      </c>
      <c r="B61" s="1" t="s">
        <v>362</v>
      </c>
      <c r="C61" s="1" t="s">
        <v>15</v>
      </c>
      <c r="D61" s="1" t="s">
        <v>56</v>
      </c>
      <c r="E61" s="1" t="s">
        <v>363</v>
      </c>
      <c r="F61" s="1" t="s">
        <v>18</v>
      </c>
      <c r="G61" s="1" t="s">
        <v>364</v>
      </c>
      <c r="H61" s="1" t="s">
        <v>365</v>
      </c>
      <c r="I61" s="3">
        <v>7668659</v>
      </c>
      <c r="J61" s="1" t="s">
        <v>366</v>
      </c>
      <c r="L61" s="6"/>
    </row>
    <row r="62" spans="1:12">
      <c r="A62" s="84" t="s">
        <v>367</v>
      </c>
      <c r="B62" s="1" t="s">
        <v>368</v>
      </c>
      <c r="C62" s="1" t="s">
        <v>15</v>
      </c>
      <c r="D62" s="1" t="s">
        <v>16</v>
      </c>
      <c r="E62" s="1" t="s">
        <v>369</v>
      </c>
      <c r="F62" s="1" t="s">
        <v>18</v>
      </c>
      <c r="G62" s="1" t="s">
        <v>370</v>
      </c>
      <c r="H62" s="1" t="s">
        <v>371</v>
      </c>
      <c r="I62" s="3">
        <v>7392183</v>
      </c>
      <c r="J62" s="1" t="s">
        <v>372</v>
      </c>
      <c r="L62" s="6"/>
    </row>
    <row r="63" spans="1:12">
      <c r="A63" s="84" t="s">
        <v>373</v>
      </c>
      <c r="B63" s="1" t="s">
        <v>374</v>
      </c>
      <c r="C63" s="1" t="s">
        <v>15</v>
      </c>
      <c r="D63" s="1" t="s">
        <v>16</v>
      </c>
      <c r="E63" s="1" t="s">
        <v>375</v>
      </c>
      <c r="F63" s="1" t="s">
        <v>18</v>
      </c>
      <c r="G63" s="1" t="s">
        <v>376</v>
      </c>
      <c r="H63" s="1" t="s">
        <v>377</v>
      </c>
      <c r="I63" s="3">
        <v>7131069</v>
      </c>
      <c r="J63" s="1" t="s">
        <v>378</v>
      </c>
      <c r="L63" s="6"/>
    </row>
    <row r="64" spans="1:12">
      <c r="A64" s="84" t="s">
        <v>379</v>
      </c>
      <c r="B64" s="1" t="s">
        <v>380</v>
      </c>
      <c r="C64" s="1" t="s">
        <v>15</v>
      </c>
      <c r="D64" s="1" t="s">
        <v>16</v>
      </c>
      <c r="E64" s="1" t="s">
        <v>381</v>
      </c>
      <c r="F64" s="1" t="s">
        <v>18</v>
      </c>
      <c r="G64" s="1" t="s">
        <v>382</v>
      </c>
      <c r="H64" s="1" t="s">
        <v>383</v>
      </c>
      <c r="I64" s="3">
        <v>7399439</v>
      </c>
      <c r="J64" s="1" t="s">
        <v>384</v>
      </c>
      <c r="L64" s="6"/>
    </row>
    <row r="65" spans="1:12">
      <c r="A65" s="84" t="s">
        <v>385</v>
      </c>
      <c r="B65" s="1" t="s">
        <v>386</v>
      </c>
      <c r="C65" s="1" t="s">
        <v>15</v>
      </c>
      <c r="D65" s="1" t="s">
        <v>16</v>
      </c>
      <c r="E65" s="1" t="s">
        <v>387</v>
      </c>
      <c r="F65" s="1" t="s">
        <v>18</v>
      </c>
      <c r="G65" s="1" t="s">
        <v>388</v>
      </c>
      <c r="H65" s="1" t="s">
        <v>389</v>
      </c>
      <c r="I65" s="3">
        <v>7254453</v>
      </c>
      <c r="J65" s="1" t="s">
        <v>390</v>
      </c>
      <c r="L65" s="6"/>
    </row>
    <row r="66" spans="1:12">
      <c r="A66" s="84" t="s">
        <v>391</v>
      </c>
      <c r="B66" s="1" t="s">
        <v>392</v>
      </c>
      <c r="C66" s="1" t="s">
        <v>15</v>
      </c>
      <c r="D66" s="1" t="s">
        <v>16</v>
      </c>
      <c r="E66" s="1" t="s">
        <v>393</v>
      </c>
      <c r="F66" s="1" t="s">
        <v>18</v>
      </c>
      <c r="G66" s="1" t="s">
        <v>394</v>
      </c>
      <c r="H66" s="1" t="s">
        <v>151</v>
      </c>
      <c r="I66" s="3">
        <v>7365422</v>
      </c>
      <c r="J66" s="1" t="s">
        <v>395</v>
      </c>
      <c r="L66" s="6"/>
    </row>
    <row r="67" spans="1:12">
      <c r="A67" s="84" t="s">
        <v>396</v>
      </c>
      <c r="B67" s="1" t="s">
        <v>397</v>
      </c>
      <c r="C67" s="1" t="s">
        <v>15</v>
      </c>
      <c r="D67" s="1" t="s">
        <v>16</v>
      </c>
      <c r="E67" s="1" t="s">
        <v>398</v>
      </c>
      <c r="F67" s="1" t="s">
        <v>18</v>
      </c>
      <c r="G67" s="1" t="s">
        <v>399</v>
      </c>
      <c r="H67" s="1" t="s">
        <v>400</v>
      </c>
      <c r="I67" s="3">
        <v>7377305</v>
      </c>
      <c r="J67" s="1" t="s">
        <v>401</v>
      </c>
      <c r="L67" s="6"/>
    </row>
    <row r="68" spans="1:12">
      <c r="A68" s="84" t="s">
        <v>402</v>
      </c>
      <c r="B68" s="1" t="s">
        <v>403</v>
      </c>
      <c r="C68" s="1" t="s">
        <v>15</v>
      </c>
      <c r="D68" s="1" t="s">
        <v>16</v>
      </c>
      <c r="E68" s="1" t="s">
        <v>404</v>
      </c>
      <c r="F68" s="1" t="s">
        <v>18</v>
      </c>
      <c r="G68" s="1" t="s">
        <v>405</v>
      </c>
      <c r="H68" s="1" t="s">
        <v>406</v>
      </c>
      <c r="I68" s="3">
        <v>7358165</v>
      </c>
      <c r="J68" s="1" t="s">
        <v>407</v>
      </c>
      <c r="L68" s="6"/>
    </row>
    <row r="69" spans="1:13">
      <c r="A69" s="84" t="s">
        <v>408</v>
      </c>
      <c r="B69" s="1" t="s">
        <v>409</v>
      </c>
      <c r="C69" s="1" t="s">
        <v>15</v>
      </c>
      <c r="D69" s="1" t="s">
        <v>56</v>
      </c>
      <c r="E69" s="1" t="s">
        <v>410</v>
      </c>
      <c r="F69" s="1" t="s">
        <v>18</v>
      </c>
      <c r="G69" s="1" t="s">
        <v>411</v>
      </c>
      <c r="H69" s="1" t="s">
        <v>70</v>
      </c>
      <c r="I69" s="3">
        <v>7712541</v>
      </c>
      <c r="J69" s="1" t="s">
        <v>412</v>
      </c>
      <c r="L69" s="6"/>
      <c r="M69">
        <v>1</v>
      </c>
    </row>
    <row r="70" spans="1:12">
      <c r="A70" s="84" t="s">
        <v>413</v>
      </c>
      <c r="B70" s="1" t="s">
        <v>414</v>
      </c>
      <c r="C70" s="1" t="s">
        <v>15</v>
      </c>
      <c r="D70" s="1" t="s">
        <v>16</v>
      </c>
      <c r="E70" s="1" t="s">
        <v>415</v>
      </c>
      <c r="F70" s="1" t="s">
        <v>18</v>
      </c>
      <c r="G70" s="1" t="s">
        <v>416</v>
      </c>
      <c r="H70" s="1" t="s">
        <v>417</v>
      </c>
      <c r="I70" s="3">
        <v>7613174</v>
      </c>
      <c r="J70" s="1" t="s">
        <v>418</v>
      </c>
      <c r="L70" s="6"/>
    </row>
    <row r="71" spans="1:12">
      <c r="A71" s="84" t="s">
        <v>419</v>
      </c>
      <c r="B71" s="1" t="s">
        <v>420</v>
      </c>
      <c r="C71" s="1" t="s">
        <v>15</v>
      </c>
      <c r="D71" s="1" t="s">
        <v>16</v>
      </c>
      <c r="E71" s="1" t="s">
        <v>421</v>
      </c>
      <c r="F71" s="1" t="s">
        <v>18</v>
      </c>
      <c r="G71" s="1" t="s">
        <v>422</v>
      </c>
      <c r="H71" s="1" t="s">
        <v>423</v>
      </c>
      <c r="I71" s="3">
        <v>7245540</v>
      </c>
      <c r="J71" s="1" t="s">
        <v>424</v>
      </c>
      <c r="L71" s="6"/>
    </row>
    <row r="72" spans="1:12">
      <c r="A72" s="84" t="s">
        <v>425</v>
      </c>
      <c r="B72" s="1" t="s">
        <v>426</v>
      </c>
      <c r="C72" s="1" t="s">
        <v>15</v>
      </c>
      <c r="D72" s="1" t="s">
        <v>16</v>
      </c>
      <c r="E72" s="1" t="s">
        <v>427</v>
      </c>
      <c r="F72" s="1" t="s">
        <v>18</v>
      </c>
      <c r="G72" s="1" t="s">
        <v>428</v>
      </c>
      <c r="H72" s="1" t="s">
        <v>429</v>
      </c>
      <c r="I72" s="3">
        <v>7248683</v>
      </c>
      <c r="J72" s="1" t="s">
        <v>430</v>
      </c>
      <c r="L72" s="6"/>
    </row>
    <row r="73" spans="1:12">
      <c r="A73" s="84" t="s">
        <v>431</v>
      </c>
      <c r="B73" s="1" t="s">
        <v>432</v>
      </c>
      <c r="C73" s="1" t="s">
        <v>15</v>
      </c>
      <c r="D73" s="1" t="s">
        <v>16</v>
      </c>
      <c r="E73" s="1" t="s">
        <v>433</v>
      </c>
      <c r="F73" s="1" t="s">
        <v>18</v>
      </c>
      <c r="G73" s="1" t="s">
        <v>434</v>
      </c>
      <c r="H73" s="1" t="s">
        <v>429</v>
      </c>
      <c r="I73" s="3">
        <v>7729533</v>
      </c>
      <c r="J73" s="1" t="s">
        <v>435</v>
      </c>
      <c r="L73" s="6"/>
    </row>
    <row r="74" spans="1:12">
      <c r="A74" s="84" t="s">
        <v>436</v>
      </c>
      <c r="B74" s="1" t="s">
        <v>437</v>
      </c>
      <c r="C74" s="1" t="s">
        <v>15</v>
      </c>
      <c r="D74" s="1" t="s">
        <v>438</v>
      </c>
      <c r="E74" s="1" t="s">
        <v>439</v>
      </c>
      <c r="F74" s="1" t="s">
        <v>18</v>
      </c>
      <c r="G74" s="1" t="s">
        <v>440</v>
      </c>
      <c r="H74" s="1" t="s">
        <v>441</v>
      </c>
      <c r="I74" s="3">
        <v>7226645</v>
      </c>
      <c r="J74" s="1" t="s">
        <v>435</v>
      </c>
      <c r="L74" s="6"/>
    </row>
    <row r="75" spans="1:12">
      <c r="A75" s="84" t="s">
        <v>442</v>
      </c>
      <c r="B75" s="1" t="s">
        <v>443</v>
      </c>
      <c r="C75" s="1" t="s">
        <v>15</v>
      </c>
      <c r="D75" s="1" t="s">
        <v>16</v>
      </c>
      <c r="E75" s="1" t="s">
        <v>444</v>
      </c>
      <c r="F75" s="1" t="s">
        <v>18</v>
      </c>
      <c r="G75" s="1" t="s">
        <v>445</v>
      </c>
      <c r="H75" s="1" t="s">
        <v>188</v>
      </c>
      <c r="I75" s="3">
        <v>7295079</v>
      </c>
      <c r="J75" s="1" t="s">
        <v>446</v>
      </c>
      <c r="L75" s="6"/>
    </row>
    <row r="76" spans="1:12">
      <c r="A76" s="84" t="s">
        <v>447</v>
      </c>
      <c r="B76" s="1" t="s">
        <v>448</v>
      </c>
      <c r="C76" s="1" t="s">
        <v>15</v>
      </c>
      <c r="D76" s="1" t="s">
        <v>16</v>
      </c>
      <c r="E76" s="1" t="s">
        <v>449</v>
      </c>
      <c r="F76" s="1" t="s">
        <v>18</v>
      </c>
      <c r="G76" s="1" t="s">
        <v>450</v>
      </c>
      <c r="H76" s="1" t="s">
        <v>451</v>
      </c>
      <c r="I76" s="3">
        <v>7719063</v>
      </c>
      <c r="J76" s="1" t="s">
        <v>452</v>
      </c>
      <c r="L76" s="6"/>
    </row>
    <row r="77" spans="1:12">
      <c r="A77" s="84" t="s">
        <v>453</v>
      </c>
      <c r="B77" s="1" t="s">
        <v>454</v>
      </c>
      <c r="C77" s="1" t="s">
        <v>15</v>
      </c>
      <c r="D77" s="1" t="s">
        <v>16</v>
      </c>
      <c r="E77" s="1" t="s">
        <v>455</v>
      </c>
      <c r="F77" s="1" t="s">
        <v>18</v>
      </c>
      <c r="G77" s="1" t="s">
        <v>456</v>
      </c>
      <c r="H77" s="1" t="s">
        <v>457</v>
      </c>
      <c r="I77" s="3">
        <v>7233078</v>
      </c>
      <c r="J77" s="1" t="s">
        <v>458</v>
      </c>
      <c r="L77" s="6"/>
    </row>
    <row r="78" spans="1:12">
      <c r="A78" s="84" t="s">
        <v>459</v>
      </c>
      <c r="B78" s="1" t="s">
        <v>460</v>
      </c>
      <c r="C78" s="1" t="s">
        <v>15</v>
      </c>
      <c r="D78" s="1" t="s">
        <v>56</v>
      </c>
      <c r="E78" s="1" t="s">
        <v>461</v>
      </c>
      <c r="F78" s="1" t="s">
        <v>18</v>
      </c>
      <c r="G78" s="1" t="s">
        <v>462</v>
      </c>
      <c r="H78" s="1" t="s">
        <v>20</v>
      </c>
      <c r="I78" s="3">
        <v>7552616</v>
      </c>
      <c r="J78" s="1" t="s">
        <v>463</v>
      </c>
      <c r="L78" s="6"/>
    </row>
    <row r="79" spans="1:12">
      <c r="A79" s="84" t="s">
        <v>464</v>
      </c>
      <c r="B79" s="1" t="s">
        <v>465</v>
      </c>
      <c r="C79" s="1" t="s">
        <v>15</v>
      </c>
      <c r="D79" s="1" t="s">
        <v>438</v>
      </c>
      <c r="E79" s="1" t="s">
        <v>466</v>
      </c>
      <c r="F79" s="1" t="s">
        <v>18</v>
      </c>
      <c r="G79" s="1" t="s">
        <v>467</v>
      </c>
      <c r="H79" s="1" t="s">
        <v>468</v>
      </c>
      <c r="I79" s="3">
        <v>7161912</v>
      </c>
      <c r="J79" s="1" t="s">
        <v>452</v>
      </c>
      <c r="L79" s="6"/>
    </row>
    <row r="80" spans="1:12">
      <c r="A80" s="84" t="s">
        <v>469</v>
      </c>
      <c r="B80" s="1" t="s">
        <v>470</v>
      </c>
      <c r="C80" s="1" t="s">
        <v>15</v>
      </c>
      <c r="D80" s="1" t="s">
        <v>16</v>
      </c>
      <c r="E80" s="1" t="s">
        <v>471</v>
      </c>
      <c r="F80" s="1" t="s">
        <v>18</v>
      </c>
      <c r="G80" s="1" t="s">
        <v>472</v>
      </c>
      <c r="H80" s="1" t="s">
        <v>468</v>
      </c>
      <c r="I80" s="3">
        <v>7743085</v>
      </c>
      <c r="J80" s="1" t="s">
        <v>473</v>
      </c>
      <c r="L80" s="6"/>
    </row>
    <row r="81" spans="1:12">
      <c r="A81" s="84" t="s">
        <v>474</v>
      </c>
      <c r="B81" s="1" t="s">
        <v>475</v>
      </c>
      <c r="C81" s="1" t="s">
        <v>15</v>
      </c>
      <c r="D81" s="1" t="s">
        <v>16</v>
      </c>
      <c r="E81" s="1" t="s">
        <v>476</v>
      </c>
      <c r="F81" s="1" t="s">
        <v>18</v>
      </c>
      <c r="G81" s="1" t="s">
        <v>477</v>
      </c>
      <c r="H81" s="1" t="s">
        <v>64</v>
      </c>
      <c r="I81" s="3">
        <v>7228271</v>
      </c>
      <c r="J81" s="1" t="s">
        <v>478</v>
      </c>
      <c r="L81" s="6"/>
    </row>
    <row r="82" spans="1:12">
      <c r="A82" s="84" t="s">
        <v>479</v>
      </c>
      <c r="B82" s="1" t="s">
        <v>480</v>
      </c>
      <c r="C82" s="1" t="s">
        <v>15</v>
      </c>
      <c r="D82" s="1" t="s">
        <v>16</v>
      </c>
      <c r="E82" s="1" t="s">
        <v>481</v>
      </c>
      <c r="F82" s="1" t="s">
        <v>18</v>
      </c>
      <c r="G82" s="1" t="s">
        <v>482</v>
      </c>
      <c r="H82" s="1" t="s">
        <v>400</v>
      </c>
      <c r="I82" s="3">
        <v>7233474</v>
      </c>
      <c r="J82" s="1" t="s">
        <v>483</v>
      </c>
      <c r="L82" s="6"/>
    </row>
    <row r="83" spans="1:12">
      <c r="A83" s="84" t="s">
        <v>484</v>
      </c>
      <c r="B83" s="1" t="s">
        <v>460</v>
      </c>
      <c r="C83" s="1" t="s">
        <v>15</v>
      </c>
      <c r="D83" s="1" t="s">
        <v>16</v>
      </c>
      <c r="E83" s="1" t="s">
        <v>485</v>
      </c>
      <c r="F83" s="1" t="s">
        <v>18</v>
      </c>
      <c r="G83" s="1" t="s">
        <v>486</v>
      </c>
      <c r="H83" s="1" t="s">
        <v>39</v>
      </c>
      <c r="I83" s="3">
        <v>7737595</v>
      </c>
      <c r="J83" s="1" t="s">
        <v>487</v>
      </c>
      <c r="L83" s="6"/>
    </row>
    <row r="84" spans="1:12">
      <c r="A84" s="84" t="s">
        <v>488</v>
      </c>
      <c r="B84" s="1" t="s">
        <v>489</v>
      </c>
      <c r="C84" s="1" t="s">
        <v>15</v>
      </c>
      <c r="D84" s="1" t="s">
        <v>16</v>
      </c>
      <c r="E84" s="1" t="s">
        <v>490</v>
      </c>
      <c r="F84" s="1" t="s">
        <v>18</v>
      </c>
      <c r="G84" s="1" t="s">
        <v>491</v>
      </c>
      <c r="H84" s="1" t="s">
        <v>492</v>
      </c>
      <c r="I84" s="3">
        <v>7296731</v>
      </c>
      <c r="J84" s="1" t="s">
        <v>493</v>
      </c>
      <c r="L84" s="6"/>
    </row>
    <row r="85" spans="1:12">
      <c r="A85" s="84" t="s">
        <v>494</v>
      </c>
      <c r="B85" s="1" t="s">
        <v>495</v>
      </c>
      <c r="C85" s="1" t="s">
        <v>15</v>
      </c>
      <c r="D85" s="1" t="s">
        <v>16</v>
      </c>
      <c r="E85" s="1" t="s">
        <v>496</v>
      </c>
      <c r="F85" s="1" t="s">
        <v>18</v>
      </c>
      <c r="G85" s="1" t="s">
        <v>497</v>
      </c>
      <c r="H85" s="1" t="s">
        <v>121</v>
      </c>
      <c r="I85" s="3">
        <v>7781718</v>
      </c>
      <c r="J85" s="1" t="s">
        <v>498</v>
      </c>
      <c r="L85" s="6"/>
    </row>
    <row r="86" spans="1:12">
      <c r="A86" s="84" t="s">
        <v>499</v>
      </c>
      <c r="B86" s="1" t="s">
        <v>500</v>
      </c>
      <c r="C86" s="1" t="s">
        <v>15</v>
      </c>
      <c r="D86" s="1" t="s">
        <v>16</v>
      </c>
      <c r="E86" s="1" t="s">
        <v>501</v>
      </c>
      <c r="F86" s="1" t="s">
        <v>18</v>
      </c>
      <c r="G86" s="1" t="s">
        <v>502</v>
      </c>
      <c r="H86" s="1" t="s">
        <v>503</v>
      </c>
      <c r="I86" s="3">
        <v>7208783</v>
      </c>
      <c r="J86" s="1" t="s">
        <v>504</v>
      </c>
      <c r="L86" s="6"/>
    </row>
    <row r="87" spans="1:12">
      <c r="A87" s="84" t="s">
        <v>505</v>
      </c>
      <c r="B87" s="1" t="s">
        <v>506</v>
      </c>
      <c r="C87" s="1" t="s">
        <v>15</v>
      </c>
      <c r="D87" s="1" t="s">
        <v>56</v>
      </c>
      <c r="E87" s="1" t="s">
        <v>507</v>
      </c>
      <c r="F87" s="1" t="s">
        <v>18</v>
      </c>
      <c r="G87" s="1" t="s">
        <v>508</v>
      </c>
      <c r="H87" s="1" t="s">
        <v>509</v>
      </c>
      <c r="I87" s="3">
        <v>7218628</v>
      </c>
      <c r="J87" s="1" t="s">
        <v>510</v>
      </c>
      <c r="L87" s="6"/>
    </row>
    <row r="88" spans="1:12">
      <c r="A88" s="84" t="s">
        <v>511</v>
      </c>
      <c r="B88" s="1" t="s">
        <v>512</v>
      </c>
      <c r="C88" s="1" t="s">
        <v>15</v>
      </c>
      <c r="D88" s="1" t="s">
        <v>16</v>
      </c>
      <c r="E88" s="1" t="s">
        <v>513</v>
      </c>
      <c r="F88" s="1" t="s">
        <v>18</v>
      </c>
      <c r="G88" s="1" t="s">
        <v>514</v>
      </c>
      <c r="H88" s="1" t="s">
        <v>509</v>
      </c>
      <c r="I88" s="3">
        <v>7358979</v>
      </c>
      <c r="J88" s="1" t="s">
        <v>515</v>
      </c>
      <c r="L88" s="6"/>
    </row>
    <row r="89" spans="1:12">
      <c r="A89" s="84" t="s">
        <v>516</v>
      </c>
      <c r="B89" s="1" t="s">
        <v>517</v>
      </c>
      <c r="C89" s="1" t="s">
        <v>15</v>
      </c>
      <c r="D89" s="1" t="s">
        <v>16</v>
      </c>
      <c r="E89" s="1" t="s">
        <v>518</v>
      </c>
      <c r="F89" s="1" t="s">
        <v>18</v>
      </c>
      <c r="G89" s="1" t="s">
        <v>519</v>
      </c>
      <c r="H89" s="1" t="s">
        <v>110</v>
      </c>
      <c r="I89" s="3">
        <v>7777511</v>
      </c>
      <c r="J89" s="1" t="s">
        <v>520</v>
      </c>
      <c r="L89" s="6"/>
    </row>
    <row r="90" spans="1:12">
      <c r="A90" s="84" t="s">
        <v>521</v>
      </c>
      <c r="B90" s="1" t="s">
        <v>522</v>
      </c>
      <c r="C90" s="1" t="s">
        <v>15</v>
      </c>
      <c r="D90" s="1" t="s">
        <v>438</v>
      </c>
      <c r="E90" s="1" t="s">
        <v>523</v>
      </c>
      <c r="F90" s="1" t="s">
        <v>18</v>
      </c>
      <c r="G90" s="1" t="s">
        <v>524</v>
      </c>
      <c r="H90" s="1" t="s">
        <v>365</v>
      </c>
      <c r="I90" s="3">
        <v>7266862</v>
      </c>
      <c r="J90" s="1" t="s">
        <v>525</v>
      </c>
      <c r="L90" s="6"/>
    </row>
    <row r="91" spans="1:12">
      <c r="A91" s="84" t="s">
        <v>526</v>
      </c>
      <c r="B91" s="1" t="s">
        <v>527</v>
      </c>
      <c r="C91" s="1" t="s">
        <v>15</v>
      </c>
      <c r="D91" s="1" t="s">
        <v>16</v>
      </c>
      <c r="E91" s="1" t="s">
        <v>528</v>
      </c>
      <c r="F91" s="1" t="s">
        <v>18</v>
      </c>
      <c r="G91" s="1" t="s">
        <v>529</v>
      </c>
      <c r="H91" s="1" t="s">
        <v>417</v>
      </c>
      <c r="I91" s="3">
        <v>7561910</v>
      </c>
      <c r="J91" s="1" t="s">
        <v>530</v>
      </c>
      <c r="L91" s="6"/>
    </row>
    <row r="92" spans="1:12">
      <c r="A92" s="84" t="s">
        <v>531</v>
      </c>
      <c r="B92" s="1" t="s">
        <v>532</v>
      </c>
      <c r="C92" s="1" t="s">
        <v>15</v>
      </c>
      <c r="D92" s="1" t="s">
        <v>16</v>
      </c>
      <c r="E92" s="1" t="s">
        <v>533</v>
      </c>
      <c r="F92" s="1" t="s">
        <v>18</v>
      </c>
      <c r="G92" s="1" t="s">
        <v>534</v>
      </c>
      <c r="H92" s="1" t="s">
        <v>98</v>
      </c>
      <c r="I92" s="3">
        <v>7250207</v>
      </c>
      <c r="J92" s="1" t="s">
        <v>535</v>
      </c>
      <c r="L92" s="6"/>
    </row>
    <row r="93" spans="1:12">
      <c r="A93" s="84" t="s">
        <v>536</v>
      </c>
      <c r="B93" s="1" t="s">
        <v>537</v>
      </c>
      <c r="C93" s="1" t="s">
        <v>15</v>
      </c>
      <c r="D93" s="1" t="s">
        <v>16</v>
      </c>
      <c r="E93" s="1" t="s">
        <v>538</v>
      </c>
      <c r="F93" s="1" t="s">
        <v>18</v>
      </c>
      <c r="G93" s="1" t="s">
        <v>539</v>
      </c>
      <c r="H93" s="1" t="s">
        <v>359</v>
      </c>
      <c r="I93" s="3">
        <v>7275510</v>
      </c>
      <c r="J93" s="1" t="s">
        <v>540</v>
      </c>
      <c r="L93" s="6"/>
    </row>
    <row r="94" spans="1:12">
      <c r="A94" s="84" t="s">
        <v>541</v>
      </c>
      <c r="B94" s="1" t="s">
        <v>542</v>
      </c>
      <c r="C94" s="1" t="s">
        <v>15</v>
      </c>
      <c r="D94" s="1" t="s">
        <v>438</v>
      </c>
      <c r="E94" s="1" t="s">
        <v>543</v>
      </c>
      <c r="F94" s="1" t="s">
        <v>18</v>
      </c>
      <c r="G94" s="1" t="s">
        <v>544</v>
      </c>
      <c r="H94" s="1" t="s">
        <v>545</v>
      </c>
      <c r="I94" s="3">
        <v>7339867</v>
      </c>
      <c r="J94" s="1" t="s">
        <v>540</v>
      </c>
      <c r="L94" s="6"/>
    </row>
    <row r="95" spans="1:12">
      <c r="A95" s="84" t="s">
        <v>546</v>
      </c>
      <c r="B95" s="1" t="s">
        <v>547</v>
      </c>
      <c r="C95" s="1" t="s">
        <v>15</v>
      </c>
      <c r="D95" s="1" t="s">
        <v>56</v>
      </c>
      <c r="E95" s="1" t="s">
        <v>548</v>
      </c>
      <c r="F95" s="1" t="s">
        <v>18</v>
      </c>
      <c r="G95" s="1" t="s">
        <v>549</v>
      </c>
      <c r="H95" s="1" t="s">
        <v>550</v>
      </c>
      <c r="I95" s="3">
        <v>7724862</v>
      </c>
      <c r="J95" s="1" t="s">
        <v>551</v>
      </c>
      <c r="L95" s="6"/>
    </row>
    <row r="96" spans="1:12">
      <c r="A96" s="84" t="s">
        <v>552</v>
      </c>
      <c r="B96" s="1" t="s">
        <v>553</v>
      </c>
      <c r="C96" s="1" t="s">
        <v>15</v>
      </c>
      <c r="D96" s="1" t="s">
        <v>438</v>
      </c>
      <c r="E96" s="1" t="s">
        <v>554</v>
      </c>
      <c r="F96" s="1" t="s">
        <v>18</v>
      </c>
      <c r="G96" s="1" t="s">
        <v>555</v>
      </c>
      <c r="H96" s="1" t="s">
        <v>556</v>
      </c>
      <c r="I96" s="3">
        <v>7372288</v>
      </c>
      <c r="J96" s="1" t="s">
        <v>557</v>
      </c>
      <c r="L96" s="6"/>
    </row>
    <row r="97" spans="1:12">
      <c r="A97" s="84" t="s">
        <v>558</v>
      </c>
      <c r="B97" s="1" t="s">
        <v>559</v>
      </c>
      <c r="C97" s="1" t="s">
        <v>15</v>
      </c>
      <c r="D97" s="1" t="s">
        <v>16</v>
      </c>
      <c r="E97" s="1" t="s">
        <v>560</v>
      </c>
      <c r="F97" s="1" t="s">
        <v>18</v>
      </c>
      <c r="G97" s="1" t="s">
        <v>561</v>
      </c>
      <c r="H97" s="1" t="s">
        <v>293</v>
      </c>
      <c r="I97" s="3">
        <v>7750902</v>
      </c>
      <c r="J97" s="1" t="s">
        <v>562</v>
      </c>
      <c r="L97" s="6"/>
    </row>
    <row r="98" spans="1:12">
      <c r="A98" s="84" t="s">
        <v>563</v>
      </c>
      <c r="B98" s="75" t="s">
        <v>564</v>
      </c>
      <c r="C98" s="1" t="s">
        <v>15</v>
      </c>
      <c r="D98" s="1" t="s">
        <v>438</v>
      </c>
      <c r="E98" s="1" t="s">
        <v>565</v>
      </c>
      <c r="F98" s="1" t="s">
        <v>18</v>
      </c>
      <c r="G98" s="1"/>
      <c r="H98" s="1"/>
      <c r="I98" s="3"/>
      <c r="J98" s="1"/>
      <c r="L98" s="6"/>
    </row>
    <row r="99" spans="1:12">
      <c r="A99" s="85" t="s">
        <v>566</v>
      </c>
      <c r="B99" s="76" t="s">
        <v>567</v>
      </c>
      <c r="C99" s="76" t="s">
        <v>15</v>
      </c>
      <c r="D99" s="76" t="s">
        <v>16</v>
      </c>
      <c r="E99" s="76" t="s">
        <v>568</v>
      </c>
      <c r="F99" s="76" t="s">
        <v>18</v>
      </c>
      <c r="G99" s="76" t="s">
        <v>569</v>
      </c>
      <c r="H99" s="76" t="s">
        <v>570</v>
      </c>
      <c r="I99" s="78">
        <v>7511206</v>
      </c>
      <c r="J99" s="76" t="s">
        <v>571</v>
      </c>
      <c r="L99" s="6"/>
    </row>
    <row r="100" spans="1:12">
      <c r="A100" s="85" t="s">
        <v>572</v>
      </c>
      <c r="B100" s="77" t="s">
        <v>573</v>
      </c>
      <c r="C100" s="76" t="s">
        <v>15</v>
      </c>
      <c r="D100" s="76" t="s">
        <v>16</v>
      </c>
      <c r="E100" s="76" t="s">
        <v>574</v>
      </c>
      <c r="F100" s="76" t="s">
        <v>18</v>
      </c>
      <c r="G100" s="76" t="s">
        <v>575</v>
      </c>
      <c r="H100" s="76" t="s">
        <v>429</v>
      </c>
      <c r="I100" s="78">
        <v>7738203</v>
      </c>
      <c r="J100" s="76" t="s">
        <v>576</v>
      </c>
      <c r="L100" s="6"/>
    </row>
    <row r="101" spans="1:12">
      <c r="A101" s="85" t="s">
        <v>577</v>
      </c>
      <c r="B101" s="76" t="s">
        <v>578</v>
      </c>
      <c r="C101" s="76" t="s">
        <v>15</v>
      </c>
      <c r="D101" s="76" t="s">
        <v>16</v>
      </c>
      <c r="E101" s="76" t="s">
        <v>579</v>
      </c>
      <c r="F101" s="76" t="s">
        <v>18</v>
      </c>
      <c r="G101" s="76" t="s">
        <v>580</v>
      </c>
      <c r="H101" s="76" t="s">
        <v>39</v>
      </c>
      <c r="I101" s="78">
        <v>7783163</v>
      </c>
      <c r="J101" s="76" t="s">
        <v>581</v>
      </c>
      <c r="L101" s="6"/>
    </row>
    <row r="102" spans="1:12">
      <c r="A102" s="85" t="s">
        <v>582</v>
      </c>
      <c r="B102" s="76" t="s">
        <v>583</v>
      </c>
      <c r="C102" s="76" t="s">
        <v>15</v>
      </c>
      <c r="D102" s="76" t="s">
        <v>438</v>
      </c>
      <c r="E102" s="76" t="s">
        <v>584</v>
      </c>
      <c r="F102" s="76" t="s">
        <v>18</v>
      </c>
      <c r="G102" s="76" t="s">
        <v>585</v>
      </c>
      <c r="H102" s="76" t="s">
        <v>64</v>
      </c>
      <c r="I102" s="78">
        <v>7796307</v>
      </c>
      <c r="J102" s="76" t="s">
        <v>586</v>
      </c>
      <c r="L102" s="6"/>
    </row>
    <row r="103" spans="1:12">
      <c r="A103" s="85" t="s">
        <v>587</v>
      </c>
      <c r="B103" s="76" t="s">
        <v>588</v>
      </c>
      <c r="C103" s="76" t="s">
        <v>15</v>
      </c>
      <c r="D103" s="76" t="s">
        <v>16</v>
      </c>
      <c r="E103" s="76" t="s">
        <v>589</v>
      </c>
      <c r="F103" s="76" t="s">
        <v>18</v>
      </c>
      <c r="G103" s="76" t="s">
        <v>590</v>
      </c>
      <c r="H103" s="76" t="s">
        <v>591</v>
      </c>
      <c r="I103" s="78">
        <v>7398035</v>
      </c>
      <c r="J103" s="76" t="s">
        <v>592</v>
      </c>
      <c r="L103" s="6"/>
    </row>
    <row r="104" spans="1:12">
      <c r="A104" s="85" t="s">
        <v>593</v>
      </c>
      <c r="B104" s="76" t="s">
        <v>594</v>
      </c>
      <c r="C104" s="76" t="s">
        <v>15</v>
      </c>
      <c r="D104" s="76" t="s">
        <v>16</v>
      </c>
      <c r="E104" s="76" t="s">
        <v>595</v>
      </c>
      <c r="F104" s="76" t="s">
        <v>18</v>
      </c>
      <c r="G104" s="76" t="s">
        <v>596</v>
      </c>
      <c r="H104" s="76" t="s">
        <v>597</v>
      </c>
      <c r="I104" s="78">
        <v>7538055</v>
      </c>
      <c r="J104" s="76" t="s">
        <v>332</v>
      </c>
      <c r="L104" s="6"/>
    </row>
    <row r="105" spans="1:12">
      <c r="A105" s="85" t="s">
        <v>598</v>
      </c>
      <c r="B105" s="76" t="s">
        <v>599</v>
      </c>
      <c r="C105" s="76" t="s">
        <v>15</v>
      </c>
      <c r="D105" s="76" t="s">
        <v>16</v>
      </c>
      <c r="E105" s="76" t="s">
        <v>600</v>
      </c>
      <c r="F105" s="76" t="s">
        <v>18</v>
      </c>
      <c r="G105" s="76" t="s">
        <v>601</v>
      </c>
      <c r="H105" s="76" t="s">
        <v>602</v>
      </c>
      <c r="I105" s="78">
        <v>7244451</v>
      </c>
      <c r="J105" s="76" t="s">
        <v>603</v>
      </c>
      <c r="L105" s="6"/>
    </row>
    <row r="106" spans="1:12">
      <c r="A106" s="85" t="s">
        <v>604</v>
      </c>
      <c r="B106" s="76" t="s">
        <v>605</v>
      </c>
      <c r="C106" s="76" t="s">
        <v>15</v>
      </c>
      <c r="D106" s="76" t="s">
        <v>16</v>
      </c>
      <c r="E106" s="76" t="s">
        <v>606</v>
      </c>
      <c r="F106" s="76" t="s">
        <v>18</v>
      </c>
      <c r="G106" s="76" t="s">
        <v>607</v>
      </c>
      <c r="H106" s="76" t="s">
        <v>608</v>
      </c>
      <c r="I106" s="78">
        <v>7237508</v>
      </c>
      <c r="J106" s="76" t="s">
        <v>609</v>
      </c>
      <c r="L106" s="6"/>
    </row>
    <row r="107" spans="1:12">
      <c r="A107" s="85" t="s">
        <v>610</v>
      </c>
      <c r="B107" s="76" t="s">
        <v>611</v>
      </c>
      <c r="C107" s="76" t="s">
        <v>15</v>
      </c>
      <c r="D107" s="76" t="s">
        <v>16</v>
      </c>
      <c r="E107" s="76" t="s">
        <v>612</v>
      </c>
      <c r="F107" s="76" t="s">
        <v>18</v>
      </c>
      <c r="G107" s="76" t="s">
        <v>613</v>
      </c>
      <c r="H107" s="76" t="s">
        <v>614</v>
      </c>
      <c r="I107" s="78">
        <v>7681191</v>
      </c>
      <c r="J107" s="76" t="s">
        <v>615</v>
      </c>
      <c r="L107" s="6"/>
    </row>
    <row r="108" spans="1:12">
      <c r="A108" s="85" t="s">
        <v>616</v>
      </c>
      <c r="B108" s="76" t="s">
        <v>617</v>
      </c>
      <c r="C108" s="76" t="s">
        <v>15</v>
      </c>
      <c r="D108" s="76" t="s">
        <v>16</v>
      </c>
      <c r="E108" s="76" t="s">
        <v>618</v>
      </c>
      <c r="F108" s="76" t="s">
        <v>18</v>
      </c>
      <c r="G108" s="76" t="s">
        <v>619</v>
      </c>
      <c r="H108" s="76" t="s">
        <v>620</v>
      </c>
      <c r="I108" s="78">
        <v>7723179</v>
      </c>
      <c r="J108" s="76" t="s">
        <v>621</v>
      </c>
      <c r="L108" s="6"/>
    </row>
    <row r="109" spans="1:12">
      <c r="A109" s="85" t="s">
        <v>622</v>
      </c>
      <c r="B109" s="76" t="s">
        <v>623</v>
      </c>
      <c r="C109" s="76" t="s">
        <v>15</v>
      </c>
      <c r="D109" s="76" t="s">
        <v>16</v>
      </c>
      <c r="E109" s="76" t="s">
        <v>624</v>
      </c>
      <c r="F109" s="76" t="s">
        <v>18</v>
      </c>
      <c r="G109" s="76" t="s">
        <v>625</v>
      </c>
      <c r="H109" s="76" t="s">
        <v>51</v>
      </c>
      <c r="I109" s="78">
        <v>7362998</v>
      </c>
      <c r="J109" s="76" t="s">
        <v>626</v>
      </c>
      <c r="L109" s="6"/>
    </row>
    <row r="110" spans="1:12">
      <c r="A110" s="85" t="s">
        <v>627</v>
      </c>
      <c r="B110" s="76" t="s">
        <v>628</v>
      </c>
      <c r="C110" s="76" t="s">
        <v>15</v>
      </c>
      <c r="D110" s="76" t="s">
        <v>438</v>
      </c>
      <c r="E110" s="76" t="s">
        <v>629</v>
      </c>
      <c r="F110" s="76" t="s">
        <v>18</v>
      </c>
      <c r="G110" s="76" t="s">
        <v>630</v>
      </c>
      <c r="H110" s="76" t="s">
        <v>631</v>
      </c>
      <c r="I110" s="78">
        <v>7227579</v>
      </c>
      <c r="J110" s="76" t="s">
        <v>632</v>
      </c>
      <c r="L110" s="6"/>
    </row>
    <row r="111" spans="1:12">
      <c r="A111" s="85" t="s">
        <v>633</v>
      </c>
      <c r="B111" s="76" t="s">
        <v>634</v>
      </c>
      <c r="C111" s="76" t="s">
        <v>15</v>
      </c>
      <c r="D111" s="76" t="s">
        <v>16</v>
      </c>
      <c r="E111" s="76" t="s">
        <v>635</v>
      </c>
      <c r="F111" s="76" t="s">
        <v>18</v>
      </c>
      <c r="G111" s="76" t="s">
        <v>636</v>
      </c>
      <c r="H111" s="76" t="s">
        <v>468</v>
      </c>
      <c r="I111" s="78">
        <v>7536980</v>
      </c>
      <c r="J111" s="76" t="s">
        <v>637</v>
      </c>
      <c r="L111" s="6"/>
    </row>
    <row r="112" spans="1:12">
      <c r="A112" s="85" t="s">
        <v>638</v>
      </c>
      <c r="B112" s="76" t="s">
        <v>639</v>
      </c>
      <c r="C112" s="76" t="s">
        <v>15</v>
      </c>
      <c r="D112" s="76" t="s">
        <v>438</v>
      </c>
      <c r="E112" s="76" t="s">
        <v>640</v>
      </c>
      <c r="F112" s="76" t="s">
        <v>18</v>
      </c>
      <c r="G112" s="76" t="s">
        <v>641</v>
      </c>
      <c r="H112" s="76" t="s">
        <v>365</v>
      </c>
      <c r="I112" s="78">
        <v>7597495</v>
      </c>
      <c r="J112" s="76" t="s">
        <v>642</v>
      </c>
      <c r="L112" s="6"/>
    </row>
    <row r="113" spans="1:12">
      <c r="A113" s="85" t="s">
        <v>643</v>
      </c>
      <c r="B113" s="76" t="s">
        <v>644</v>
      </c>
      <c r="C113" s="76" t="s">
        <v>15</v>
      </c>
      <c r="D113" s="76" t="s">
        <v>438</v>
      </c>
      <c r="E113" s="76" t="s">
        <v>645</v>
      </c>
      <c r="F113" s="76" t="s">
        <v>18</v>
      </c>
      <c r="G113" s="76" t="s">
        <v>646</v>
      </c>
      <c r="H113" s="76" t="s">
        <v>253</v>
      </c>
      <c r="I113" s="78">
        <v>7275353</v>
      </c>
      <c r="J113" s="76" t="s">
        <v>647</v>
      </c>
      <c r="L113" s="6"/>
    </row>
    <row r="114" spans="1:12">
      <c r="A114" s="85" t="s">
        <v>648</v>
      </c>
      <c r="B114" s="76" t="s">
        <v>649</v>
      </c>
      <c r="C114" s="76" t="s">
        <v>15</v>
      </c>
      <c r="D114" s="76" t="s">
        <v>438</v>
      </c>
      <c r="E114" s="76" t="s">
        <v>650</v>
      </c>
      <c r="F114" s="76" t="s">
        <v>18</v>
      </c>
      <c r="G114" s="76" t="s">
        <v>651</v>
      </c>
      <c r="H114" s="76" t="s">
        <v>151</v>
      </c>
      <c r="I114" s="78">
        <v>7700924</v>
      </c>
      <c r="J114" s="76" t="s">
        <v>652</v>
      </c>
      <c r="L114" s="6"/>
    </row>
    <row r="115" spans="1:12">
      <c r="A115" s="85" t="s">
        <v>653</v>
      </c>
      <c r="B115" s="76" t="s">
        <v>654</v>
      </c>
      <c r="C115" s="76" t="s">
        <v>15</v>
      </c>
      <c r="D115" s="76" t="s">
        <v>16</v>
      </c>
      <c r="E115" s="76" t="s">
        <v>655</v>
      </c>
      <c r="F115" s="76" t="s">
        <v>18</v>
      </c>
      <c r="G115" s="76" t="s">
        <v>656</v>
      </c>
      <c r="H115" s="76" t="s">
        <v>657</v>
      </c>
      <c r="I115" s="78" t="s">
        <v>658</v>
      </c>
      <c r="J115" s="76" t="s">
        <v>659</v>
      </c>
      <c r="L115" s="6"/>
    </row>
    <row r="116" spans="1:12">
      <c r="A116" s="85" t="s">
        <v>660</v>
      </c>
      <c r="B116" s="76" t="s">
        <v>661</v>
      </c>
      <c r="C116" s="76" t="s">
        <v>15</v>
      </c>
      <c r="D116" s="76" t="s">
        <v>16</v>
      </c>
      <c r="E116" s="76" t="s">
        <v>662</v>
      </c>
      <c r="F116" s="76" t="s">
        <v>18</v>
      </c>
      <c r="G116" s="76" t="s">
        <v>663</v>
      </c>
      <c r="H116" s="76" t="s">
        <v>468</v>
      </c>
      <c r="I116" s="78">
        <v>7741700</v>
      </c>
      <c r="J116" s="76" t="s">
        <v>664</v>
      </c>
      <c r="L116" s="6"/>
    </row>
    <row r="117" spans="1:12">
      <c r="A117" s="85" t="s">
        <v>665</v>
      </c>
      <c r="B117" s="76" t="s">
        <v>666</v>
      </c>
      <c r="C117" s="76" t="s">
        <v>15</v>
      </c>
      <c r="D117" s="76" t="s">
        <v>438</v>
      </c>
      <c r="E117" s="76" t="s">
        <v>667</v>
      </c>
      <c r="F117" s="76" t="s">
        <v>18</v>
      </c>
      <c r="G117" s="76" t="s">
        <v>668</v>
      </c>
      <c r="H117" s="76" t="s">
        <v>39</v>
      </c>
      <c r="I117" s="78" t="s">
        <v>669</v>
      </c>
      <c r="J117" s="76" t="s">
        <v>670</v>
      </c>
      <c r="L117" s="6"/>
    </row>
    <row r="118" spans="1:12">
      <c r="A118" s="85" t="s">
        <v>671</v>
      </c>
      <c r="B118" s="76" t="s">
        <v>672</v>
      </c>
      <c r="C118" s="76" t="s">
        <v>15</v>
      </c>
      <c r="D118" s="76" t="s">
        <v>16</v>
      </c>
      <c r="E118" s="76" t="s">
        <v>673</v>
      </c>
      <c r="F118" s="76" t="s">
        <v>18</v>
      </c>
      <c r="G118" s="76" t="s">
        <v>674</v>
      </c>
      <c r="H118" s="76" t="s">
        <v>570</v>
      </c>
      <c r="I118" s="78">
        <v>7518298</v>
      </c>
      <c r="J118" s="76" t="s">
        <v>675</v>
      </c>
      <c r="L118" s="6"/>
    </row>
    <row r="119" spans="1:12">
      <c r="A119" s="85" t="s">
        <v>676</v>
      </c>
      <c r="B119" s="76" t="s">
        <v>677</v>
      </c>
      <c r="C119" s="76" t="s">
        <v>15</v>
      </c>
      <c r="D119" s="76" t="s">
        <v>16</v>
      </c>
      <c r="E119" s="76" t="s">
        <v>678</v>
      </c>
      <c r="F119" s="76" t="s">
        <v>18</v>
      </c>
      <c r="G119" s="76" t="s">
        <v>679</v>
      </c>
      <c r="H119" s="76" t="s">
        <v>253</v>
      </c>
      <c r="I119" s="78">
        <v>7755645</v>
      </c>
      <c r="J119" s="76" t="s">
        <v>680</v>
      </c>
      <c r="L119" s="6"/>
    </row>
    <row r="120" spans="1:12">
      <c r="A120" s="85" t="s">
        <v>681</v>
      </c>
      <c r="B120" s="76" t="s">
        <v>682</v>
      </c>
      <c r="C120" s="76" t="s">
        <v>15</v>
      </c>
      <c r="D120" s="76" t="s">
        <v>16</v>
      </c>
      <c r="E120" s="76" t="s">
        <v>683</v>
      </c>
      <c r="F120" s="76" t="s">
        <v>18</v>
      </c>
      <c r="G120" s="76" t="s">
        <v>684</v>
      </c>
      <c r="H120" s="76" t="s">
        <v>685</v>
      </c>
      <c r="I120" s="78">
        <v>7791457</v>
      </c>
      <c r="J120" s="76" t="s">
        <v>680</v>
      </c>
      <c r="L120" s="6"/>
    </row>
    <row r="121" spans="1:12">
      <c r="A121" s="85" t="s">
        <v>686</v>
      </c>
      <c r="B121" s="76" t="s">
        <v>687</v>
      </c>
      <c r="C121" s="76" t="s">
        <v>15</v>
      </c>
      <c r="D121" s="76" t="s">
        <v>16</v>
      </c>
      <c r="E121" s="76" t="s">
        <v>688</v>
      </c>
      <c r="F121" s="76" t="s">
        <v>18</v>
      </c>
      <c r="G121" s="76" t="s">
        <v>689</v>
      </c>
      <c r="H121" s="76" t="s">
        <v>253</v>
      </c>
      <c r="I121" s="78">
        <v>7562403</v>
      </c>
      <c r="J121" s="76" t="s">
        <v>690</v>
      </c>
      <c r="L121" s="6"/>
    </row>
    <row r="122" spans="1:12">
      <c r="A122" s="85" t="s">
        <v>691</v>
      </c>
      <c r="B122" s="76" t="s">
        <v>692</v>
      </c>
      <c r="C122" s="76" t="s">
        <v>15</v>
      </c>
      <c r="D122" s="76" t="s">
        <v>16</v>
      </c>
      <c r="E122" s="76" t="s">
        <v>693</v>
      </c>
      <c r="F122" s="76" t="s">
        <v>18</v>
      </c>
      <c r="G122" s="76" t="s">
        <v>694</v>
      </c>
      <c r="H122" s="76" t="s">
        <v>429</v>
      </c>
      <c r="I122" s="78">
        <v>7260608</v>
      </c>
      <c r="J122" s="76" t="s">
        <v>695</v>
      </c>
      <c r="L122" s="6"/>
    </row>
    <row r="123" spans="1:12">
      <c r="A123" s="85" t="s">
        <v>696</v>
      </c>
      <c r="B123" s="76" t="s">
        <v>697</v>
      </c>
      <c r="C123" s="76" t="s">
        <v>15</v>
      </c>
      <c r="D123" s="76" t="s">
        <v>16</v>
      </c>
      <c r="E123" s="76" t="s">
        <v>698</v>
      </c>
      <c r="F123" s="76" t="s">
        <v>18</v>
      </c>
      <c r="G123" s="76" t="s">
        <v>699</v>
      </c>
      <c r="H123" s="76" t="s">
        <v>700</v>
      </c>
      <c r="I123" s="78">
        <v>7239327</v>
      </c>
      <c r="J123" s="76" t="s">
        <v>701</v>
      </c>
      <c r="L123" s="6"/>
    </row>
    <row r="124" spans="1:12">
      <c r="A124" s="85" t="s">
        <v>702</v>
      </c>
      <c r="B124" s="76" t="s">
        <v>703</v>
      </c>
      <c r="C124" s="76" t="s">
        <v>15</v>
      </c>
      <c r="D124" s="76" t="s">
        <v>16</v>
      </c>
      <c r="E124" s="76" t="s">
        <v>704</v>
      </c>
      <c r="F124" s="76" t="s">
        <v>18</v>
      </c>
      <c r="G124" s="76" t="s">
        <v>705</v>
      </c>
      <c r="H124" s="76" t="s">
        <v>706</v>
      </c>
      <c r="I124" s="78">
        <v>7620509</v>
      </c>
      <c r="J124" s="76" t="s">
        <v>707</v>
      </c>
      <c r="L124" s="6"/>
    </row>
    <row r="125" spans="1:12">
      <c r="A125" s="85" t="s">
        <v>708</v>
      </c>
      <c r="B125" s="76" t="s">
        <v>709</v>
      </c>
      <c r="C125" s="76" t="s">
        <v>15</v>
      </c>
      <c r="D125" s="76" t="s">
        <v>16</v>
      </c>
      <c r="E125" s="76" t="s">
        <v>710</v>
      </c>
      <c r="F125" s="76" t="s">
        <v>18</v>
      </c>
      <c r="G125" s="76" t="s">
        <v>711</v>
      </c>
      <c r="H125" s="76" t="s">
        <v>116</v>
      </c>
      <c r="I125" s="78">
        <v>7503962</v>
      </c>
      <c r="J125" s="76" t="s">
        <v>707</v>
      </c>
      <c r="L125" s="6"/>
    </row>
    <row r="126" spans="1:12">
      <c r="A126" s="85" t="s">
        <v>712</v>
      </c>
      <c r="B126" s="76" t="s">
        <v>713</v>
      </c>
      <c r="C126" s="76" t="s">
        <v>15</v>
      </c>
      <c r="D126" s="76" t="s">
        <v>16</v>
      </c>
      <c r="E126" s="76" t="s">
        <v>714</v>
      </c>
      <c r="F126" s="76" t="s">
        <v>18</v>
      </c>
      <c r="G126" s="76" t="s">
        <v>715</v>
      </c>
      <c r="H126" s="76" t="s">
        <v>716</v>
      </c>
      <c r="I126" s="78">
        <v>7534773</v>
      </c>
      <c r="J126" s="76" t="s">
        <v>717</v>
      </c>
      <c r="L126" s="6"/>
    </row>
    <row r="127" spans="1:12">
      <c r="A127" s="85" t="s">
        <v>718</v>
      </c>
      <c r="B127" s="76" t="s">
        <v>719</v>
      </c>
      <c r="C127" s="76" t="s">
        <v>15</v>
      </c>
      <c r="D127" s="76" t="s">
        <v>438</v>
      </c>
      <c r="E127" s="76" t="s">
        <v>720</v>
      </c>
      <c r="F127" s="76" t="s">
        <v>18</v>
      </c>
      <c r="G127" s="76" t="s">
        <v>721</v>
      </c>
      <c r="H127" s="76" t="s">
        <v>365</v>
      </c>
      <c r="I127" s="78">
        <v>775222</v>
      </c>
      <c r="J127" s="76" t="s">
        <v>219</v>
      </c>
      <c r="L127" s="6"/>
    </row>
    <row r="128" spans="1:12">
      <c r="A128" s="85" t="s">
        <v>722</v>
      </c>
      <c r="B128" s="76" t="s">
        <v>723</v>
      </c>
      <c r="C128" s="76" t="s">
        <v>15</v>
      </c>
      <c r="D128" s="76" t="s">
        <v>438</v>
      </c>
      <c r="E128" s="76" t="s">
        <v>720</v>
      </c>
      <c r="F128" s="76" t="s">
        <v>18</v>
      </c>
      <c r="G128" s="76" t="s">
        <v>724</v>
      </c>
      <c r="H128" s="76" t="s">
        <v>725</v>
      </c>
      <c r="I128" s="78">
        <v>7681878</v>
      </c>
      <c r="J128" s="76" t="s">
        <v>726</v>
      </c>
      <c r="L128" s="6"/>
    </row>
    <row r="129" spans="1:12">
      <c r="A129" s="85" t="s">
        <v>727</v>
      </c>
      <c r="B129" s="76" t="s">
        <v>728</v>
      </c>
      <c r="C129" s="76" t="s">
        <v>15</v>
      </c>
      <c r="D129" s="76" t="s">
        <v>438</v>
      </c>
      <c r="E129" s="76" t="s">
        <v>667</v>
      </c>
      <c r="F129" s="76" t="s">
        <v>18</v>
      </c>
      <c r="G129" s="76" t="s">
        <v>729</v>
      </c>
      <c r="H129" s="76" t="s">
        <v>151</v>
      </c>
      <c r="I129" s="78">
        <v>7719818</v>
      </c>
      <c r="J129" s="76" t="s">
        <v>726</v>
      </c>
      <c r="L129" s="6"/>
    </row>
    <row r="130" spans="1:12">
      <c r="A130" s="85" t="s">
        <v>730</v>
      </c>
      <c r="B130" s="76" t="s">
        <v>731</v>
      </c>
      <c r="C130" s="76" t="s">
        <v>15</v>
      </c>
      <c r="D130" s="76" t="s">
        <v>56</v>
      </c>
      <c r="E130" s="76" t="s">
        <v>732</v>
      </c>
      <c r="F130" s="76" t="s">
        <v>18</v>
      </c>
      <c r="G130" s="76" t="s">
        <v>733</v>
      </c>
      <c r="H130" s="76" t="s">
        <v>734</v>
      </c>
      <c r="I130" s="78">
        <v>7777888</v>
      </c>
      <c r="J130" s="76" t="s">
        <v>735</v>
      </c>
      <c r="L130" s="6"/>
    </row>
    <row r="131" spans="1:12">
      <c r="A131" s="85" t="s">
        <v>736</v>
      </c>
      <c r="B131" s="76" t="s">
        <v>737</v>
      </c>
      <c r="C131" s="76" t="s">
        <v>15</v>
      </c>
      <c r="D131" s="76" t="s">
        <v>16</v>
      </c>
      <c r="E131" s="76" t="s">
        <v>738</v>
      </c>
      <c r="F131" s="76" t="s">
        <v>18</v>
      </c>
      <c r="G131" s="76" t="s">
        <v>739</v>
      </c>
      <c r="H131" s="76" t="s">
        <v>64</v>
      </c>
      <c r="I131" s="78">
        <v>7397643</v>
      </c>
      <c r="J131" s="76" t="s">
        <v>740</v>
      </c>
      <c r="L131" s="6"/>
    </row>
    <row r="132" spans="1:12">
      <c r="A132" s="85" t="s">
        <v>741</v>
      </c>
      <c r="B132" s="76" t="s">
        <v>742</v>
      </c>
      <c r="C132" s="76" t="s">
        <v>15</v>
      </c>
      <c r="D132" s="76" t="s">
        <v>16</v>
      </c>
      <c r="E132" s="76" t="s">
        <v>743</v>
      </c>
      <c r="F132" s="76" t="s">
        <v>18</v>
      </c>
      <c r="G132" s="76" t="s">
        <v>744</v>
      </c>
      <c r="H132" s="76" t="s">
        <v>745</v>
      </c>
      <c r="I132" s="78">
        <v>7353546</v>
      </c>
      <c r="J132" s="76" t="s">
        <v>746</v>
      </c>
      <c r="L132" s="6"/>
    </row>
    <row r="133" spans="1:12">
      <c r="A133" s="85" t="s">
        <v>747</v>
      </c>
      <c r="B133" s="76" t="s">
        <v>748</v>
      </c>
      <c r="C133" s="76" t="s">
        <v>15</v>
      </c>
      <c r="D133" s="76" t="s">
        <v>16</v>
      </c>
      <c r="E133" s="76" t="s">
        <v>102</v>
      </c>
      <c r="F133" s="76" t="s">
        <v>18</v>
      </c>
      <c r="G133" s="76" t="s">
        <v>749</v>
      </c>
      <c r="H133" s="76" t="s">
        <v>468</v>
      </c>
      <c r="I133" s="78">
        <v>7325732</v>
      </c>
      <c r="J133" s="76" t="s">
        <v>750</v>
      </c>
      <c r="L133" s="6"/>
    </row>
    <row r="134" spans="1:12">
      <c r="A134" s="85" t="s">
        <v>751</v>
      </c>
      <c r="B134" s="76" t="s">
        <v>752</v>
      </c>
      <c r="C134" s="76" t="s">
        <v>15</v>
      </c>
      <c r="D134" s="76" t="s">
        <v>56</v>
      </c>
      <c r="E134" s="76" t="s">
        <v>753</v>
      </c>
      <c r="F134" s="76" t="s">
        <v>18</v>
      </c>
      <c r="G134" s="76" t="s">
        <v>754</v>
      </c>
      <c r="H134" s="76" t="s">
        <v>570</v>
      </c>
      <c r="I134" s="78">
        <v>7636682</v>
      </c>
      <c r="J134" s="76" t="s">
        <v>755</v>
      </c>
      <c r="L134" s="6"/>
    </row>
    <row r="135" spans="1:12">
      <c r="A135" s="85" t="s">
        <v>756</v>
      </c>
      <c r="B135" s="76" t="s">
        <v>757</v>
      </c>
      <c r="C135" s="76" t="s">
        <v>15</v>
      </c>
      <c r="D135" s="76" t="s">
        <v>56</v>
      </c>
      <c r="E135" s="76" t="s">
        <v>758</v>
      </c>
      <c r="F135" s="76" t="s">
        <v>18</v>
      </c>
      <c r="G135" s="76" t="s">
        <v>759</v>
      </c>
      <c r="H135" s="76" t="s">
        <v>570</v>
      </c>
      <c r="I135" s="78">
        <v>7293240</v>
      </c>
      <c r="J135" s="76" t="s">
        <v>760</v>
      </c>
      <c r="L135" s="6"/>
    </row>
    <row r="136" spans="1:12">
      <c r="A136" s="85" t="s">
        <v>761</v>
      </c>
      <c r="B136" s="76" t="s">
        <v>762</v>
      </c>
      <c r="C136" s="76" t="s">
        <v>15</v>
      </c>
      <c r="D136" s="76" t="s">
        <v>438</v>
      </c>
      <c r="E136" s="76" t="s">
        <v>763</v>
      </c>
      <c r="F136" s="76" t="s">
        <v>18</v>
      </c>
      <c r="G136" s="76" t="s">
        <v>764</v>
      </c>
      <c r="H136" s="76" t="s">
        <v>121</v>
      </c>
      <c r="I136" s="78">
        <v>7203682</v>
      </c>
      <c r="J136" s="76" t="s">
        <v>765</v>
      </c>
      <c r="L136" s="6"/>
    </row>
    <row r="137" spans="1:12">
      <c r="A137" s="85" t="s">
        <v>766</v>
      </c>
      <c r="B137" s="76" t="s">
        <v>767</v>
      </c>
      <c r="C137" s="76" t="s">
        <v>15</v>
      </c>
      <c r="D137" s="76" t="s">
        <v>16</v>
      </c>
      <c r="E137" s="76" t="s">
        <v>768</v>
      </c>
      <c r="F137" s="76" t="s">
        <v>18</v>
      </c>
      <c r="G137" s="76" t="s">
        <v>769</v>
      </c>
      <c r="H137" s="76" t="s">
        <v>770</v>
      </c>
      <c r="I137" s="78">
        <v>7740536</v>
      </c>
      <c r="J137" s="76" t="s">
        <v>771</v>
      </c>
      <c r="L137" s="6"/>
    </row>
    <row r="138" spans="1:12">
      <c r="A138" s="85" t="s">
        <v>772</v>
      </c>
      <c r="B138" s="76" t="s">
        <v>773</v>
      </c>
      <c r="C138" s="76" t="s">
        <v>15</v>
      </c>
      <c r="D138" s="76" t="s">
        <v>16</v>
      </c>
      <c r="E138" s="76" t="s">
        <v>774</v>
      </c>
      <c r="F138" s="76" t="s">
        <v>18</v>
      </c>
      <c r="G138" s="76" t="s">
        <v>775</v>
      </c>
      <c r="H138" s="76" t="s">
        <v>468</v>
      </c>
      <c r="I138" s="78">
        <v>7513061</v>
      </c>
      <c r="J138" s="76" t="s">
        <v>776</v>
      </c>
      <c r="L138" s="6"/>
    </row>
    <row r="139" spans="1:12">
      <c r="A139" s="85" t="s">
        <v>777</v>
      </c>
      <c r="B139" s="76" t="s">
        <v>778</v>
      </c>
      <c r="C139" s="76" t="s">
        <v>15</v>
      </c>
      <c r="D139" s="76" t="s">
        <v>16</v>
      </c>
      <c r="E139" s="76" t="s">
        <v>779</v>
      </c>
      <c r="F139" s="76" t="s">
        <v>18</v>
      </c>
      <c r="G139" s="76" t="s">
        <v>780</v>
      </c>
      <c r="H139" s="76" t="s">
        <v>781</v>
      </c>
      <c r="I139" s="78">
        <v>7203633</v>
      </c>
      <c r="J139" s="76" t="s">
        <v>782</v>
      </c>
      <c r="L139" s="6"/>
    </row>
    <row r="140" spans="1:12">
      <c r="A140" s="85" t="s">
        <v>783</v>
      </c>
      <c r="B140" s="76" t="s">
        <v>723</v>
      </c>
      <c r="C140" s="76" t="s">
        <v>15</v>
      </c>
      <c r="D140" s="76" t="s">
        <v>16</v>
      </c>
      <c r="E140" s="76" t="s">
        <v>784</v>
      </c>
      <c r="F140" s="76" t="s">
        <v>18</v>
      </c>
      <c r="G140" s="76" t="s">
        <v>785</v>
      </c>
      <c r="H140" s="76" t="s">
        <v>786</v>
      </c>
      <c r="I140" s="78">
        <v>7778238</v>
      </c>
      <c r="J140" s="76" t="s">
        <v>787</v>
      </c>
      <c r="L140" s="6"/>
    </row>
    <row r="141" spans="1:12">
      <c r="A141" s="85" t="s">
        <v>788</v>
      </c>
      <c r="B141" s="76" t="s">
        <v>789</v>
      </c>
      <c r="C141" s="76" t="s">
        <v>15</v>
      </c>
      <c r="D141" s="76" t="s">
        <v>16</v>
      </c>
      <c r="E141" s="76" t="s">
        <v>790</v>
      </c>
      <c r="F141" s="76" t="s">
        <v>18</v>
      </c>
      <c r="G141" s="76" t="s">
        <v>791</v>
      </c>
      <c r="H141" s="76" t="s">
        <v>792</v>
      </c>
      <c r="I141" s="78">
        <v>7302550</v>
      </c>
      <c r="J141" s="76" t="s">
        <v>793</v>
      </c>
      <c r="L141" s="6"/>
    </row>
    <row r="142" spans="1:12">
      <c r="A142" s="85" t="s">
        <v>794</v>
      </c>
      <c r="B142" s="76" t="s">
        <v>795</v>
      </c>
      <c r="C142" s="76" t="s">
        <v>15</v>
      </c>
      <c r="D142" s="76" t="s">
        <v>16</v>
      </c>
      <c r="E142" s="76" t="s">
        <v>796</v>
      </c>
      <c r="F142" s="76" t="s">
        <v>18</v>
      </c>
      <c r="G142" s="76" t="s">
        <v>791</v>
      </c>
      <c r="H142" s="76" t="s">
        <v>492</v>
      </c>
      <c r="I142" s="78">
        <v>7372673</v>
      </c>
      <c r="J142" s="76" t="s">
        <v>797</v>
      </c>
      <c r="L142" s="6"/>
    </row>
    <row r="143" spans="1:12">
      <c r="A143" s="85" t="s">
        <v>798</v>
      </c>
      <c r="B143" s="76" t="s">
        <v>799</v>
      </c>
      <c r="C143" s="76" t="s">
        <v>15</v>
      </c>
      <c r="D143" s="76" t="s">
        <v>16</v>
      </c>
      <c r="E143" s="76" t="s">
        <v>800</v>
      </c>
      <c r="F143" s="76" t="s">
        <v>18</v>
      </c>
      <c r="G143" s="76" t="s">
        <v>801</v>
      </c>
      <c r="H143" s="76" t="s">
        <v>591</v>
      </c>
      <c r="I143" s="78">
        <v>7592624</v>
      </c>
      <c r="J143" s="76" t="s">
        <v>802</v>
      </c>
      <c r="L143" s="6"/>
    </row>
    <row r="144" spans="1:12">
      <c r="A144" s="85" t="s">
        <v>803</v>
      </c>
      <c r="B144" s="76" t="s">
        <v>804</v>
      </c>
      <c r="C144" s="76" t="s">
        <v>15</v>
      </c>
      <c r="D144" s="76" t="s">
        <v>16</v>
      </c>
      <c r="E144" s="76" t="s">
        <v>800</v>
      </c>
      <c r="F144" s="76" t="s">
        <v>18</v>
      </c>
      <c r="G144" s="76" t="s">
        <v>801</v>
      </c>
      <c r="H144" s="76" t="s">
        <v>64</v>
      </c>
      <c r="I144" s="78">
        <v>7238117</v>
      </c>
      <c r="J144" s="76" t="s">
        <v>805</v>
      </c>
      <c r="L144" s="6"/>
    </row>
    <row r="145" spans="1:12">
      <c r="A145" s="85" t="s">
        <v>806</v>
      </c>
      <c r="B145" s="76" t="s">
        <v>807</v>
      </c>
      <c r="C145" s="76" t="s">
        <v>15</v>
      </c>
      <c r="D145" s="76" t="s">
        <v>16</v>
      </c>
      <c r="E145" s="76" t="s">
        <v>808</v>
      </c>
      <c r="F145" s="76" t="s">
        <v>18</v>
      </c>
      <c r="G145" s="76" t="s">
        <v>809</v>
      </c>
      <c r="H145" s="76" t="s">
        <v>121</v>
      </c>
      <c r="I145" s="78">
        <v>7778229</v>
      </c>
      <c r="J145" s="76">
        <v>47839</v>
      </c>
      <c r="L145" s="6"/>
    </row>
    <row r="146" spans="1:12">
      <c r="A146" s="85" t="s">
        <v>810</v>
      </c>
      <c r="B146" s="76" t="s">
        <v>811</v>
      </c>
      <c r="C146" s="76" t="s">
        <v>36</v>
      </c>
      <c r="D146" s="76" t="s">
        <v>16</v>
      </c>
      <c r="E146" s="76" t="s">
        <v>812</v>
      </c>
      <c r="F146" s="76" t="s">
        <v>18</v>
      </c>
      <c r="G146" s="76" t="s">
        <v>813</v>
      </c>
      <c r="H146" s="76" t="s">
        <v>371</v>
      </c>
      <c r="I146" s="78" t="s">
        <v>814</v>
      </c>
      <c r="J146" s="76">
        <v>44847</v>
      </c>
      <c r="L146" s="6"/>
    </row>
    <row r="147" spans="1:12">
      <c r="A147" s="85" t="s">
        <v>815</v>
      </c>
      <c r="B147" s="76" t="s">
        <v>448</v>
      </c>
      <c r="C147" s="76" t="s">
        <v>15</v>
      </c>
      <c r="D147" s="76" t="s">
        <v>16</v>
      </c>
      <c r="E147" s="76" t="s">
        <v>816</v>
      </c>
      <c r="F147" s="76" t="s">
        <v>18</v>
      </c>
      <c r="G147" s="76" t="s">
        <v>817</v>
      </c>
      <c r="H147" s="76" t="s">
        <v>818</v>
      </c>
      <c r="I147" s="78">
        <v>7755067</v>
      </c>
      <c r="J147" s="76" t="s">
        <v>819</v>
      </c>
      <c r="L147" s="6"/>
    </row>
    <row r="148" spans="1:12">
      <c r="A148" s="85" t="s">
        <v>820</v>
      </c>
      <c r="B148" s="76" t="s">
        <v>821</v>
      </c>
      <c r="C148" s="76" t="s">
        <v>15</v>
      </c>
      <c r="D148" s="76" t="s">
        <v>56</v>
      </c>
      <c r="E148" s="76" t="s">
        <v>822</v>
      </c>
      <c r="F148" s="76" t="s">
        <v>18</v>
      </c>
      <c r="G148" s="76" t="s">
        <v>823</v>
      </c>
      <c r="H148" s="76" t="s">
        <v>365</v>
      </c>
      <c r="I148" s="78">
        <v>7792538</v>
      </c>
      <c r="J148" s="76" t="s">
        <v>824</v>
      </c>
      <c r="L148" s="6"/>
    </row>
    <row r="149" spans="1:12">
      <c r="A149" s="85" t="s">
        <v>825</v>
      </c>
      <c r="B149" s="76" t="s">
        <v>826</v>
      </c>
      <c r="C149" s="76" t="s">
        <v>15</v>
      </c>
      <c r="D149" s="76" t="s">
        <v>56</v>
      </c>
      <c r="E149" s="76" t="s">
        <v>827</v>
      </c>
      <c r="F149" s="76" t="s">
        <v>18</v>
      </c>
      <c r="G149" s="76" t="s">
        <v>828</v>
      </c>
      <c r="H149" s="76" t="s">
        <v>121</v>
      </c>
      <c r="I149" s="78" t="s">
        <v>829</v>
      </c>
      <c r="J149" s="76" t="s">
        <v>830</v>
      </c>
      <c r="L149" s="6"/>
    </row>
    <row r="150" spans="1:12">
      <c r="A150" s="85" t="s">
        <v>831</v>
      </c>
      <c r="B150" s="76" t="s">
        <v>832</v>
      </c>
      <c r="C150" s="76" t="s">
        <v>15</v>
      </c>
      <c r="D150" s="76" t="s">
        <v>56</v>
      </c>
      <c r="E150" s="76" t="s">
        <v>833</v>
      </c>
      <c r="F150" s="76" t="s">
        <v>18</v>
      </c>
      <c r="G150" s="76" t="s">
        <v>834</v>
      </c>
      <c r="H150" s="76" t="s">
        <v>835</v>
      </c>
      <c r="I150" s="78">
        <v>7147663</v>
      </c>
      <c r="J150" s="76" t="s">
        <v>836</v>
      </c>
      <c r="L150" s="6"/>
    </row>
    <row r="151" spans="1:12">
      <c r="A151" s="85" t="s">
        <v>837</v>
      </c>
      <c r="B151" s="79" t="s">
        <v>838</v>
      </c>
      <c r="C151" s="79" t="s">
        <v>15</v>
      </c>
      <c r="D151" s="79" t="s">
        <v>438</v>
      </c>
      <c r="E151" s="79" t="s">
        <v>839</v>
      </c>
      <c r="F151" s="79" t="s">
        <v>18</v>
      </c>
      <c r="G151" s="79" t="s">
        <v>840</v>
      </c>
      <c r="H151" s="79" t="s">
        <v>365</v>
      </c>
      <c r="I151" s="80">
        <v>7561121</v>
      </c>
      <c r="J151" s="79" t="s">
        <v>841</v>
      </c>
      <c r="L151" s="6"/>
    </row>
    <row r="152" spans="1:10">
      <c r="A152" s="85" t="s">
        <v>842</v>
      </c>
      <c r="B152" s="76" t="s">
        <v>843</v>
      </c>
      <c r="C152" s="76" t="s">
        <v>15</v>
      </c>
      <c r="D152" s="76" t="s">
        <v>438</v>
      </c>
      <c r="E152" s="76" t="s">
        <v>844</v>
      </c>
      <c r="F152" s="76" t="s">
        <v>18</v>
      </c>
      <c r="G152" s="76" t="s">
        <v>845</v>
      </c>
      <c r="H152" s="76" t="s">
        <v>98</v>
      </c>
      <c r="I152" s="76">
        <v>7773466</v>
      </c>
      <c r="J152" s="76" t="s">
        <v>846</v>
      </c>
    </row>
    <row r="153" spans="1:10">
      <c r="A153" s="85" t="s">
        <v>847</v>
      </c>
      <c r="B153" s="76" t="s">
        <v>848</v>
      </c>
      <c r="C153" s="76" t="s">
        <v>15</v>
      </c>
      <c r="D153" s="76" t="s">
        <v>56</v>
      </c>
      <c r="E153" s="76" t="s">
        <v>849</v>
      </c>
      <c r="F153" s="76" t="s">
        <v>18</v>
      </c>
      <c r="G153" s="76" t="s">
        <v>850</v>
      </c>
      <c r="H153" s="76" t="s">
        <v>429</v>
      </c>
      <c r="I153" s="76">
        <v>7241594</v>
      </c>
      <c r="J153" s="76" t="s">
        <v>851</v>
      </c>
    </row>
    <row r="154" spans="1:10">
      <c r="A154" s="85" t="s">
        <v>852</v>
      </c>
      <c r="B154" s="76" t="s">
        <v>853</v>
      </c>
      <c r="C154" s="76" t="s">
        <v>15</v>
      </c>
      <c r="D154" s="76" t="s">
        <v>56</v>
      </c>
      <c r="E154" s="76" t="s">
        <v>854</v>
      </c>
      <c r="F154" s="76" t="s">
        <v>18</v>
      </c>
      <c r="G154" s="76" t="s">
        <v>855</v>
      </c>
      <c r="H154" s="76" t="s">
        <v>685</v>
      </c>
      <c r="I154" s="76">
        <v>7762512</v>
      </c>
      <c r="J154" s="76" t="s">
        <v>856</v>
      </c>
    </row>
    <row r="155" spans="1:10">
      <c r="A155" s="85" t="s">
        <v>857</v>
      </c>
      <c r="B155" s="76" t="s">
        <v>858</v>
      </c>
      <c r="C155" s="76" t="s">
        <v>15</v>
      </c>
      <c r="D155" s="76" t="s">
        <v>438</v>
      </c>
      <c r="E155" s="76" t="s">
        <v>859</v>
      </c>
      <c r="F155" s="76" t="s">
        <v>18</v>
      </c>
      <c r="G155" s="76" t="s">
        <v>860</v>
      </c>
      <c r="H155" s="76" t="s">
        <v>417</v>
      </c>
      <c r="I155" s="76">
        <v>7518169</v>
      </c>
      <c r="J155" s="76" t="s">
        <v>861</v>
      </c>
    </row>
    <row r="156" spans="1:10">
      <c r="A156" s="85" t="s">
        <v>862</v>
      </c>
      <c r="B156" s="76" t="s">
        <v>863</v>
      </c>
      <c r="C156" s="76" t="s">
        <v>36</v>
      </c>
      <c r="D156" s="76" t="s">
        <v>16</v>
      </c>
      <c r="E156" s="76" t="s">
        <v>864</v>
      </c>
      <c r="F156" s="76" t="s">
        <v>18</v>
      </c>
      <c r="G156" s="76" t="s">
        <v>865</v>
      </c>
      <c r="H156" s="76" t="s">
        <v>866</v>
      </c>
      <c r="I156" s="76">
        <v>7707216</v>
      </c>
      <c r="J156" s="76">
        <v>46840</v>
      </c>
    </row>
    <row r="157" spans="1:10">
      <c r="A157" s="85" t="s">
        <v>867</v>
      </c>
      <c r="B157" s="76" t="s">
        <v>868</v>
      </c>
      <c r="C157" s="76" t="s">
        <v>15</v>
      </c>
      <c r="D157" s="76" t="s">
        <v>16</v>
      </c>
      <c r="E157" s="76" t="s">
        <v>869</v>
      </c>
      <c r="F157" s="76" t="s">
        <v>18</v>
      </c>
      <c r="G157" s="76" t="s">
        <v>870</v>
      </c>
      <c r="H157" s="76" t="s">
        <v>871</v>
      </c>
      <c r="I157" s="76">
        <v>7246070</v>
      </c>
      <c r="J157" s="76" t="s">
        <v>872</v>
      </c>
    </row>
    <row r="158" spans="1:10">
      <c r="A158" s="85" t="s">
        <v>873</v>
      </c>
      <c r="B158" s="76" t="s">
        <v>874</v>
      </c>
      <c r="C158" s="76" t="s">
        <v>15</v>
      </c>
      <c r="D158" s="76" t="s">
        <v>16</v>
      </c>
      <c r="E158" s="76" t="s">
        <v>875</v>
      </c>
      <c r="F158" s="76" t="s">
        <v>18</v>
      </c>
      <c r="G158" s="76" t="s">
        <v>876</v>
      </c>
      <c r="H158" s="76" t="s">
        <v>877</v>
      </c>
      <c r="I158" s="76">
        <v>7570379</v>
      </c>
      <c r="J158" s="76" t="s">
        <v>750</v>
      </c>
    </row>
    <row r="159" spans="1:10">
      <c r="A159" s="85" t="s">
        <v>878</v>
      </c>
      <c r="B159" s="76" t="s">
        <v>879</v>
      </c>
      <c r="C159" s="76" t="s">
        <v>36</v>
      </c>
      <c r="D159" s="76" t="s">
        <v>880</v>
      </c>
      <c r="E159" s="76" t="s">
        <v>881</v>
      </c>
      <c r="F159" s="76" t="s">
        <v>18</v>
      </c>
      <c r="G159" s="76" t="s">
        <v>882</v>
      </c>
      <c r="H159" s="76" t="s">
        <v>883</v>
      </c>
      <c r="I159" s="76">
        <v>7372938</v>
      </c>
      <c r="J159" s="76"/>
    </row>
    <row r="160" spans="1:10">
      <c r="A160" s="85" t="s">
        <v>884</v>
      </c>
      <c r="B160" s="76" t="s">
        <v>885</v>
      </c>
      <c r="C160" s="76" t="s">
        <v>36</v>
      </c>
      <c r="D160" s="76" t="s">
        <v>880</v>
      </c>
      <c r="E160" s="76" t="s">
        <v>886</v>
      </c>
      <c r="F160" s="76" t="s">
        <v>18</v>
      </c>
      <c r="G160" s="76" t="s">
        <v>887</v>
      </c>
      <c r="H160" s="76" t="s">
        <v>888</v>
      </c>
      <c r="I160" s="76">
        <v>7763945</v>
      </c>
      <c r="J160" s="76"/>
    </row>
    <row r="161" spans="1:10">
      <c r="A161" s="85" t="s">
        <v>889</v>
      </c>
      <c r="B161" s="76" t="s">
        <v>890</v>
      </c>
      <c r="C161" s="76" t="s">
        <v>15</v>
      </c>
      <c r="D161" s="76" t="s">
        <v>438</v>
      </c>
      <c r="E161" s="76" t="s">
        <v>891</v>
      </c>
      <c r="F161" s="76" t="s">
        <v>18</v>
      </c>
      <c r="G161" s="76" t="s">
        <v>892</v>
      </c>
      <c r="H161" s="76" t="s">
        <v>893</v>
      </c>
      <c r="I161" s="76">
        <v>7778903</v>
      </c>
      <c r="J161" s="76" t="s">
        <v>483</v>
      </c>
    </row>
    <row r="162" spans="1:10">
      <c r="A162" s="85" t="s">
        <v>894</v>
      </c>
      <c r="B162" s="76" t="s">
        <v>895</v>
      </c>
      <c r="C162" s="76" t="s">
        <v>15</v>
      </c>
      <c r="D162" s="76" t="s">
        <v>16</v>
      </c>
      <c r="E162" s="76" t="s">
        <v>896</v>
      </c>
      <c r="F162" s="76" t="s">
        <v>18</v>
      </c>
      <c r="G162" s="76" t="s">
        <v>897</v>
      </c>
      <c r="H162" s="76" t="s">
        <v>792</v>
      </c>
      <c r="I162" s="76">
        <v>7282542</v>
      </c>
      <c r="J162" s="76" t="s">
        <v>483</v>
      </c>
    </row>
    <row r="163" spans="1:10">
      <c r="A163" s="85" t="s">
        <v>898</v>
      </c>
      <c r="B163" s="76" t="s">
        <v>899</v>
      </c>
      <c r="C163" s="76" t="s">
        <v>15</v>
      </c>
      <c r="D163" s="76" t="s">
        <v>438</v>
      </c>
      <c r="E163" s="76" t="s">
        <v>900</v>
      </c>
      <c r="F163" s="76" t="s">
        <v>18</v>
      </c>
      <c r="G163" s="76" t="s">
        <v>901</v>
      </c>
      <c r="H163" s="76" t="s">
        <v>902</v>
      </c>
      <c r="I163" s="76">
        <v>7207335</v>
      </c>
      <c r="J163" s="76" t="s">
        <v>903</v>
      </c>
    </row>
    <row r="164" spans="1:10">
      <c r="A164" s="85" t="s">
        <v>904</v>
      </c>
      <c r="B164" s="76" t="s">
        <v>905</v>
      </c>
      <c r="C164" s="76" t="s">
        <v>15</v>
      </c>
      <c r="D164" s="76" t="s">
        <v>16</v>
      </c>
      <c r="E164" s="76" t="s">
        <v>906</v>
      </c>
      <c r="F164" s="76" t="s">
        <v>18</v>
      </c>
      <c r="G164" s="76" t="s">
        <v>907</v>
      </c>
      <c r="H164" s="76" t="s">
        <v>706</v>
      </c>
      <c r="I164" s="76">
        <v>7519360</v>
      </c>
      <c r="J164" s="76" t="s">
        <v>908</v>
      </c>
    </row>
    <row r="165" spans="1:10">
      <c r="A165" s="85" t="s">
        <v>909</v>
      </c>
      <c r="B165" s="76" t="s">
        <v>910</v>
      </c>
      <c r="C165" s="76" t="s">
        <v>36</v>
      </c>
      <c r="D165" s="76" t="s">
        <v>16</v>
      </c>
      <c r="E165" s="76" t="s">
        <v>911</v>
      </c>
      <c r="F165" s="76" t="s">
        <v>880</v>
      </c>
      <c r="G165" s="76" t="s">
        <v>912</v>
      </c>
      <c r="H165" s="76" t="s">
        <v>218</v>
      </c>
      <c r="I165" s="76">
        <v>7633424</v>
      </c>
      <c r="J165" s="76"/>
    </row>
    <row r="166" spans="1:10">
      <c r="A166" s="85" t="s">
        <v>913</v>
      </c>
      <c r="B166" s="76" t="s">
        <v>914</v>
      </c>
      <c r="C166" s="76" t="s">
        <v>15</v>
      </c>
      <c r="D166" s="76" t="s">
        <v>16</v>
      </c>
      <c r="E166" s="76" t="s">
        <v>915</v>
      </c>
      <c r="F166" s="76" t="s">
        <v>18</v>
      </c>
      <c r="G166" s="76" t="s">
        <v>916</v>
      </c>
      <c r="H166" s="76" t="s">
        <v>614</v>
      </c>
      <c r="I166" s="76">
        <v>7721873</v>
      </c>
      <c r="J166" s="76" t="s">
        <v>917</v>
      </c>
    </row>
    <row r="167" spans="1:10">
      <c r="A167" s="85" t="s">
        <v>918</v>
      </c>
      <c r="B167" s="76" t="s">
        <v>919</v>
      </c>
      <c r="C167" s="76" t="s">
        <v>15</v>
      </c>
      <c r="D167" s="76" t="s">
        <v>16</v>
      </c>
      <c r="E167" s="76" t="s">
        <v>920</v>
      </c>
      <c r="F167" s="76" t="s">
        <v>18</v>
      </c>
      <c r="G167" s="76" t="s">
        <v>921</v>
      </c>
      <c r="H167" s="76" t="s">
        <v>121</v>
      </c>
      <c r="I167" s="76">
        <v>7141143</v>
      </c>
      <c r="J167" s="76" t="s">
        <v>922</v>
      </c>
    </row>
    <row r="168" spans="1:10">
      <c r="A168" s="85" t="s">
        <v>923</v>
      </c>
      <c r="B168" s="76" t="s">
        <v>924</v>
      </c>
      <c r="C168" s="76" t="s">
        <v>15</v>
      </c>
      <c r="D168" s="76" t="s">
        <v>16</v>
      </c>
      <c r="E168" s="76" t="s">
        <v>925</v>
      </c>
      <c r="F168" s="76" t="s">
        <v>18</v>
      </c>
      <c r="G168" s="76" t="s">
        <v>926</v>
      </c>
      <c r="H168" s="76" t="s">
        <v>927</v>
      </c>
      <c r="I168" s="76">
        <v>7534542</v>
      </c>
      <c r="J168" s="76" t="s">
        <v>922</v>
      </c>
    </row>
    <row r="169" spans="1:10">
      <c r="A169" s="85" t="s">
        <v>928</v>
      </c>
      <c r="B169" s="76" t="s">
        <v>929</v>
      </c>
      <c r="C169" s="76" t="s">
        <v>15</v>
      </c>
      <c r="D169" s="76" t="s">
        <v>438</v>
      </c>
      <c r="E169" s="76" t="s">
        <v>930</v>
      </c>
      <c r="F169" s="76" t="s">
        <v>18</v>
      </c>
      <c r="G169" s="76" t="s">
        <v>931</v>
      </c>
      <c r="H169" s="76" t="s">
        <v>359</v>
      </c>
      <c r="I169" s="76">
        <v>7679397</v>
      </c>
      <c r="J169" s="76" t="s">
        <v>932</v>
      </c>
    </row>
    <row r="170" spans="1:10">
      <c r="A170" s="85" t="s">
        <v>933</v>
      </c>
      <c r="B170" s="76" t="s">
        <v>934</v>
      </c>
      <c r="C170" s="76" t="s">
        <v>15</v>
      </c>
      <c r="D170" s="76" t="s">
        <v>438</v>
      </c>
      <c r="E170" s="76" t="s">
        <v>839</v>
      </c>
      <c r="F170" s="76" t="s">
        <v>18</v>
      </c>
      <c r="G170" s="76" t="s">
        <v>935</v>
      </c>
      <c r="H170" s="76" t="s">
        <v>293</v>
      </c>
      <c r="I170" s="76">
        <v>7203594</v>
      </c>
      <c r="J170" s="76" t="s">
        <v>936</v>
      </c>
    </row>
    <row r="171" spans="1:10">
      <c r="A171" s="85" t="s">
        <v>937</v>
      </c>
      <c r="B171" s="76" t="s">
        <v>938</v>
      </c>
      <c r="C171" s="76" t="s">
        <v>36</v>
      </c>
      <c r="D171" s="76" t="s">
        <v>939</v>
      </c>
      <c r="E171" s="76">
        <v>2505051071</v>
      </c>
      <c r="F171" s="76"/>
      <c r="G171" s="76"/>
      <c r="H171" s="76" t="s">
        <v>468</v>
      </c>
      <c r="I171" s="76">
        <v>7723074</v>
      </c>
      <c r="J171" s="76"/>
    </row>
    <row r="172" spans="1:10">
      <c r="A172" s="85" t="s">
        <v>940</v>
      </c>
      <c r="B172" s="76" t="s">
        <v>941</v>
      </c>
      <c r="C172" s="76" t="s">
        <v>15</v>
      </c>
      <c r="D172" s="76" t="s">
        <v>438</v>
      </c>
      <c r="E172" s="76" t="s">
        <v>839</v>
      </c>
      <c r="F172" s="76" t="s">
        <v>18</v>
      </c>
      <c r="G172" s="76" t="s">
        <v>942</v>
      </c>
      <c r="H172" s="76" t="s">
        <v>365</v>
      </c>
      <c r="I172" s="76">
        <v>7755657</v>
      </c>
      <c r="J172" s="76" t="s">
        <v>943</v>
      </c>
    </row>
    <row r="173" spans="1:10">
      <c r="A173" s="85" t="s">
        <v>944</v>
      </c>
      <c r="B173" s="76" t="s">
        <v>945</v>
      </c>
      <c r="C173" s="76" t="s">
        <v>15</v>
      </c>
      <c r="D173" s="76" t="s">
        <v>438</v>
      </c>
      <c r="E173" s="76" t="s">
        <v>946</v>
      </c>
      <c r="F173" s="76" t="s">
        <v>18</v>
      </c>
      <c r="G173" s="76" t="s">
        <v>947</v>
      </c>
      <c r="H173" s="76" t="s">
        <v>948</v>
      </c>
      <c r="I173" s="76">
        <v>7762404</v>
      </c>
      <c r="J173" s="76" t="s">
        <v>949</v>
      </c>
    </row>
    <row r="174" spans="1:10">
      <c r="A174" s="85" t="s">
        <v>950</v>
      </c>
      <c r="B174" s="76" t="s">
        <v>951</v>
      </c>
      <c r="C174" s="76" t="s">
        <v>15</v>
      </c>
      <c r="D174" s="76" t="s">
        <v>16</v>
      </c>
      <c r="E174" s="76" t="s">
        <v>952</v>
      </c>
      <c r="F174" s="76" t="s">
        <v>18</v>
      </c>
      <c r="G174" s="76" t="s">
        <v>953</v>
      </c>
      <c r="H174" s="76" t="s">
        <v>337</v>
      </c>
      <c r="I174" s="76">
        <v>7338601</v>
      </c>
      <c r="J174" s="76" t="s">
        <v>344</v>
      </c>
    </row>
    <row r="175" spans="1:10">
      <c r="A175" s="85" t="s">
        <v>954</v>
      </c>
      <c r="B175" s="76" t="s">
        <v>955</v>
      </c>
      <c r="C175" s="76" t="s">
        <v>15</v>
      </c>
      <c r="D175" s="76" t="s">
        <v>438</v>
      </c>
      <c r="E175" s="76" t="s">
        <v>956</v>
      </c>
      <c r="F175" s="76" t="s">
        <v>18</v>
      </c>
      <c r="G175" s="76" t="s">
        <v>957</v>
      </c>
      <c r="H175" s="76" t="s">
        <v>958</v>
      </c>
      <c r="I175" s="76">
        <v>7748685</v>
      </c>
      <c r="J175" s="76" t="s">
        <v>959</v>
      </c>
    </row>
    <row r="176" spans="1:10">
      <c r="A176" s="85" t="s">
        <v>960</v>
      </c>
      <c r="B176" s="76" t="s">
        <v>961</v>
      </c>
      <c r="C176" s="76" t="s">
        <v>15</v>
      </c>
      <c r="D176" s="76" t="s">
        <v>438</v>
      </c>
      <c r="E176" s="76" t="s">
        <v>554</v>
      </c>
      <c r="F176" s="76" t="s">
        <v>18</v>
      </c>
      <c r="G176" s="76" t="s">
        <v>555</v>
      </c>
      <c r="H176" s="76" t="s">
        <v>556</v>
      </c>
      <c r="I176" s="76">
        <v>7395722</v>
      </c>
      <c r="J176" s="76" t="s">
        <v>557</v>
      </c>
    </row>
    <row r="177" spans="1:10">
      <c r="A177" s="85" t="s">
        <v>962</v>
      </c>
      <c r="B177" s="76" t="s">
        <v>963</v>
      </c>
      <c r="C177" s="76" t="s">
        <v>15</v>
      </c>
      <c r="D177" s="76" t="s">
        <v>16</v>
      </c>
      <c r="E177" s="76" t="s">
        <v>964</v>
      </c>
      <c r="F177" s="76" t="s">
        <v>18</v>
      </c>
      <c r="G177" s="76" t="s">
        <v>965</v>
      </c>
      <c r="H177" s="76" t="s">
        <v>253</v>
      </c>
      <c r="I177" s="76">
        <v>7724279</v>
      </c>
      <c r="J177" s="76" t="s">
        <v>966</v>
      </c>
    </row>
    <row r="178" spans="1:10">
      <c r="A178" s="85" t="s">
        <v>967</v>
      </c>
      <c r="B178" s="76" t="s">
        <v>968</v>
      </c>
      <c r="C178" s="76" t="s">
        <v>15</v>
      </c>
      <c r="D178" s="76" t="s">
        <v>16</v>
      </c>
      <c r="E178" s="76" t="s">
        <v>969</v>
      </c>
      <c r="F178" s="76" t="s">
        <v>18</v>
      </c>
      <c r="G178" s="76" t="s">
        <v>970</v>
      </c>
      <c r="H178" s="76" t="s">
        <v>971</v>
      </c>
      <c r="I178" s="76">
        <v>733698</v>
      </c>
      <c r="J178" s="76" t="s">
        <v>972</v>
      </c>
    </row>
    <row r="179" spans="1:10">
      <c r="A179" s="85" t="s">
        <v>973</v>
      </c>
      <c r="B179" s="76" t="s">
        <v>974</v>
      </c>
      <c r="C179" s="76" t="s">
        <v>15</v>
      </c>
      <c r="D179" s="76" t="s">
        <v>16</v>
      </c>
      <c r="E179" s="76" t="s">
        <v>975</v>
      </c>
      <c r="F179" s="76" t="s">
        <v>18</v>
      </c>
      <c r="G179" s="76" t="s">
        <v>976</v>
      </c>
      <c r="H179" s="76" t="s">
        <v>201</v>
      </c>
      <c r="I179" s="76">
        <v>7583813</v>
      </c>
      <c r="J179" s="76" t="s">
        <v>977</v>
      </c>
    </row>
    <row r="180" spans="1:10">
      <c r="A180" s="85" t="s">
        <v>978</v>
      </c>
      <c r="B180" s="76" t="s">
        <v>979</v>
      </c>
      <c r="C180" s="76" t="s">
        <v>15</v>
      </c>
      <c r="D180" s="76" t="s">
        <v>16</v>
      </c>
      <c r="E180" s="76" t="s">
        <v>980</v>
      </c>
      <c r="F180" s="76" t="s">
        <v>18</v>
      </c>
      <c r="G180" s="76" t="s">
        <v>981</v>
      </c>
      <c r="H180" s="76" t="s">
        <v>982</v>
      </c>
      <c r="I180" s="76">
        <v>7773471</v>
      </c>
      <c r="J180" s="76" t="s">
        <v>983</v>
      </c>
    </row>
    <row r="181" spans="1:10">
      <c r="A181" s="85" t="s">
        <v>984</v>
      </c>
      <c r="B181" s="76" t="s">
        <v>985</v>
      </c>
      <c r="C181" s="76" t="s">
        <v>15</v>
      </c>
      <c r="D181" s="76" t="s">
        <v>56</v>
      </c>
      <c r="E181" s="76" t="s">
        <v>986</v>
      </c>
      <c r="F181" s="76" t="s">
        <v>18</v>
      </c>
      <c r="G181" s="76" t="s">
        <v>987</v>
      </c>
      <c r="H181" s="76" t="s">
        <v>365</v>
      </c>
      <c r="I181" s="76">
        <v>7713914</v>
      </c>
      <c r="J181" s="76" t="s">
        <v>988</v>
      </c>
    </row>
    <row r="182" spans="1:10">
      <c r="A182" s="85" t="s">
        <v>989</v>
      </c>
      <c r="B182" s="76" t="s">
        <v>990</v>
      </c>
      <c r="C182" s="76" t="s">
        <v>15</v>
      </c>
      <c r="D182" s="76" t="s">
        <v>56</v>
      </c>
      <c r="E182" s="76" t="s">
        <v>991</v>
      </c>
      <c r="F182" s="76" t="s">
        <v>18</v>
      </c>
      <c r="G182" s="76" t="s">
        <v>992</v>
      </c>
      <c r="H182" s="76" t="s">
        <v>556</v>
      </c>
      <c r="I182" s="76">
        <v>7747516</v>
      </c>
      <c r="J182" s="76" t="s">
        <v>993</v>
      </c>
    </row>
    <row r="183" spans="1:10">
      <c r="A183" s="85" t="s">
        <v>994</v>
      </c>
      <c r="B183" s="76" t="s">
        <v>995</v>
      </c>
      <c r="C183" s="76" t="s">
        <v>15</v>
      </c>
      <c r="D183" s="76" t="s">
        <v>438</v>
      </c>
      <c r="E183" s="76" t="s">
        <v>839</v>
      </c>
      <c r="F183" s="76" t="s">
        <v>18</v>
      </c>
      <c r="G183" s="76" t="s">
        <v>996</v>
      </c>
      <c r="H183" s="76" t="s">
        <v>591</v>
      </c>
      <c r="I183" s="76">
        <v>7774617</v>
      </c>
      <c r="J183" s="76" t="s">
        <v>997</v>
      </c>
    </row>
    <row r="184" spans="1:10">
      <c r="A184" s="85" t="s">
        <v>998</v>
      </c>
      <c r="B184" s="76" t="s">
        <v>999</v>
      </c>
      <c r="C184" s="76" t="s">
        <v>15</v>
      </c>
      <c r="D184" s="76" t="s">
        <v>438</v>
      </c>
      <c r="E184" s="76" t="s">
        <v>839</v>
      </c>
      <c r="F184" s="76" t="s">
        <v>18</v>
      </c>
      <c r="G184" s="76" t="s">
        <v>1000</v>
      </c>
      <c r="H184" s="76" t="s">
        <v>365</v>
      </c>
      <c r="I184" s="76">
        <v>7638042</v>
      </c>
      <c r="J184" s="76" t="s">
        <v>1001</v>
      </c>
    </row>
    <row r="185" spans="1:10">
      <c r="A185" s="85" t="s">
        <v>1002</v>
      </c>
      <c r="B185" s="76" t="s">
        <v>1003</v>
      </c>
      <c r="C185" s="76" t="s">
        <v>15</v>
      </c>
      <c r="D185" s="76" t="s">
        <v>16</v>
      </c>
      <c r="E185" s="76" t="s">
        <v>1004</v>
      </c>
      <c r="F185" s="76" t="s">
        <v>18</v>
      </c>
      <c r="G185" s="76" t="s">
        <v>1005</v>
      </c>
      <c r="H185" s="76" t="s">
        <v>321</v>
      </c>
      <c r="I185" s="76">
        <v>7777486</v>
      </c>
      <c r="J185" s="76" t="s">
        <v>1006</v>
      </c>
    </row>
    <row r="186" spans="1:10">
      <c r="A186" s="85" t="s">
        <v>1007</v>
      </c>
      <c r="B186" s="76" t="s">
        <v>661</v>
      </c>
      <c r="C186" s="76" t="s">
        <v>15</v>
      </c>
      <c r="D186" s="76" t="s">
        <v>16</v>
      </c>
      <c r="E186" s="76" t="s">
        <v>1008</v>
      </c>
      <c r="F186" s="76" t="s">
        <v>18</v>
      </c>
      <c r="G186" s="76" t="s">
        <v>1009</v>
      </c>
      <c r="H186" s="76" t="s">
        <v>64</v>
      </c>
      <c r="I186" s="76">
        <v>7262342</v>
      </c>
      <c r="J186" s="76" t="s">
        <v>1010</v>
      </c>
    </row>
    <row r="187" spans="1:10">
      <c r="A187" s="85" t="s">
        <v>1011</v>
      </c>
      <c r="B187" s="76" t="s">
        <v>1012</v>
      </c>
      <c r="C187" s="76" t="s">
        <v>15</v>
      </c>
      <c r="D187" s="76" t="s">
        <v>16</v>
      </c>
      <c r="E187" s="76" t="s">
        <v>1013</v>
      </c>
      <c r="F187" s="76" t="s">
        <v>18</v>
      </c>
      <c r="G187" s="76" t="s">
        <v>1014</v>
      </c>
      <c r="H187" s="76" t="s">
        <v>468</v>
      </c>
      <c r="I187" s="76">
        <v>7395880</v>
      </c>
      <c r="J187" s="76" t="s">
        <v>1015</v>
      </c>
    </row>
    <row r="188" spans="1:10">
      <c r="A188" s="85" t="s">
        <v>1016</v>
      </c>
      <c r="B188" s="76" t="s">
        <v>1017</v>
      </c>
      <c r="C188" s="76" t="s">
        <v>15</v>
      </c>
      <c r="D188" s="76" t="s">
        <v>16</v>
      </c>
      <c r="E188" s="76" t="s">
        <v>1018</v>
      </c>
      <c r="F188" s="76" t="s">
        <v>18</v>
      </c>
      <c r="G188" s="76" t="s">
        <v>1019</v>
      </c>
      <c r="H188" s="76" t="s">
        <v>1020</v>
      </c>
      <c r="I188" s="76">
        <v>7375025</v>
      </c>
      <c r="J188" s="76" t="s">
        <v>1021</v>
      </c>
    </row>
    <row r="189" spans="1:10">
      <c r="A189" s="85" t="s">
        <v>1022</v>
      </c>
      <c r="B189" s="76" t="s">
        <v>1023</v>
      </c>
      <c r="C189" s="76" t="s">
        <v>15</v>
      </c>
      <c r="D189" s="76" t="s">
        <v>438</v>
      </c>
      <c r="E189" s="76" t="s">
        <v>1024</v>
      </c>
      <c r="F189" s="76" t="s">
        <v>18</v>
      </c>
      <c r="G189" s="76" t="s">
        <v>1025</v>
      </c>
      <c r="H189" s="76" t="s">
        <v>1026</v>
      </c>
      <c r="I189" s="76">
        <v>7278917</v>
      </c>
      <c r="J189" s="76" t="s">
        <v>1027</v>
      </c>
    </row>
    <row r="190" spans="1:10">
      <c r="A190" s="85" t="s">
        <v>1028</v>
      </c>
      <c r="B190" s="76" t="s">
        <v>1029</v>
      </c>
      <c r="C190" s="76" t="s">
        <v>15</v>
      </c>
      <c r="D190" s="76" t="s">
        <v>438</v>
      </c>
      <c r="E190" s="76" t="s">
        <v>1030</v>
      </c>
      <c r="F190" s="76" t="s">
        <v>18</v>
      </c>
      <c r="G190" s="76" t="s">
        <v>1031</v>
      </c>
      <c r="H190" s="76" t="s">
        <v>51</v>
      </c>
      <c r="I190" s="76">
        <v>7349808</v>
      </c>
      <c r="J190" s="76" t="s">
        <v>1032</v>
      </c>
    </row>
    <row r="191" spans="1:10">
      <c r="A191" s="85" t="s">
        <v>1033</v>
      </c>
      <c r="B191" s="76" t="s">
        <v>1034</v>
      </c>
      <c r="C191" s="76" t="s">
        <v>15</v>
      </c>
      <c r="D191" s="76" t="s">
        <v>16</v>
      </c>
      <c r="E191" s="76" t="s">
        <v>1035</v>
      </c>
      <c r="F191" s="76" t="s">
        <v>18</v>
      </c>
      <c r="G191" s="76" t="s">
        <v>1036</v>
      </c>
      <c r="H191" s="76" t="s">
        <v>786</v>
      </c>
      <c r="I191" s="76">
        <v>7741335</v>
      </c>
      <c r="J191" s="76" t="s">
        <v>1037</v>
      </c>
    </row>
    <row r="192" spans="1:10">
      <c r="A192" s="85" t="s">
        <v>1038</v>
      </c>
      <c r="B192" s="76" t="s">
        <v>1039</v>
      </c>
      <c r="C192" s="76" t="s">
        <v>15</v>
      </c>
      <c r="D192" s="76" t="s">
        <v>16</v>
      </c>
      <c r="E192" s="76" t="s">
        <v>1040</v>
      </c>
      <c r="F192" s="76" t="s">
        <v>18</v>
      </c>
      <c r="G192" s="76" t="s">
        <v>1041</v>
      </c>
      <c r="H192" s="76" t="s">
        <v>1042</v>
      </c>
      <c r="I192" s="76">
        <v>7592444</v>
      </c>
      <c r="J192" s="76" t="s">
        <v>1043</v>
      </c>
    </row>
    <row r="193" spans="1:10">
      <c r="A193" s="85" t="s">
        <v>1044</v>
      </c>
      <c r="B193" s="76" t="s">
        <v>1045</v>
      </c>
      <c r="C193" s="76" t="s">
        <v>15</v>
      </c>
      <c r="D193" s="76" t="s">
        <v>16</v>
      </c>
      <c r="E193" s="76" t="s">
        <v>1046</v>
      </c>
      <c r="F193" s="76" t="s">
        <v>18</v>
      </c>
      <c r="G193" s="76" t="s">
        <v>1047</v>
      </c>
      <c r="H193" s="76" t="s">
        <v>1048</v>
      </c>
      <c r="I193" s="76">
        <v>7620518</v>
      </c>
      <c r="J193" s="76" t="s">
        <v>1049</v>
      </c>
    </row>
    <row r="194" spans="1:10">
      <c r="A194" s="85" t="s">
        <v>1050</v>
      </c>
      <c r="B194" s="76" t="s">
        <v>807</v>
      </c>
      <c r="C194" s="76" t="s">
        <v>15</v>
      </c>
      <c r="D194" s="76" t="s">
        <v>16</v>
      </c>
      <c r="E194" s="76" t="s">
        <v>1051</v>
      </c>
      <c r="F194" s="76" t="s">
        <v>18</v>
      </c>
      <c r="G194" s="76" t="s">
        <v>1052</v>
      </c>
      <c r="H194" s="76" t="s">
        <v>1053</v>
      </c>
      <c r="I194" s="76">
        <v>7263737</v>
      </c>
      <c r="J194" s="76" t="s">
        <v>1054</v>
      </c>
    </row>
    <row r="195" spans="1:10">
      <c r="A195" s="85" t="s">
        <v>1055</v>
      </c>
      <c r="B195" s="76" t="s">
        <v>1056</v>
      </c>
      <c r="C195" s="76" t="s">
        <v>15</v>
      </c>
      <c r="D195" s="76" t="s">
        <v>16</v>
      </c>
      <c r="E195" s="76" t="s">
        <v>1057</v>
      </c>
      <c r="F195" s="76" t="s">
        <v>18</v>
      </c>
      <c r="G195" s="76" t="s">
        <v>1058</v>
      </c>
      <c r="H195" s="76" t="s">
        <v>492</v>
      </c>
      <c r="I195" s="76">
        <v>7243302</v>
      </c>
      <c r="J195" s="76" t="s">
        <v>177</v>
      </c>
    </row>
    <row r="196" spans="1:10">
      <c r="A196" s="85" t="s">
        <v>1059</v>
      </c>
      <c r="B196" s="76" t="s">
        <v>1060</v>
      </c>
      <c r="C196" s="76" t="s">
        <v>15</v>
      </c>
      <c r="D196" s="76" t="s">
        <v>16</v>
      </c>
      <c r="E196" s="76" t="s">
        <v>1061</v>
      </c>
      <c r="F196" s="76" t="s">
        <v>18</v>
      </c>
      <c r="G196" s="76" t="s">
        <v>1062</v>
      </c>
      <c r="H196" s="76" t="s">
        <v>614</v>
      </c>
      <c r="I196" s="76">
        <v>27861</v>
      </c>
      <c r="J196" s="76" t="s">
        <v>1063</v>
      </c>
    </row>
    <row r="197" spans="1:10">
      <c r="A197" s="85" t="s">
        <v>1064</v>
      </c>
      <c r="B197" s="81" t="s">
        <v>1065</v>
      </c>
      <c r="C197" s="23" t="s">
        <v>15</v>
      </c>
      <c r="D197" s="82" t="s">
        <v>16</v>
      </c>
      <c r="E197" s="82" t="s">
        <v>1066</v>
      </c>
      <c r="F197" s="82" t="s">
        <v>18</v>
      </c>
      <c r="G197" s="82" t="s">
        <v>1067</v>
      </c>
      <c r="H197" s="82" t="s">
        <v>1053</v>
      </c>
      <c r="I197" s="21">
        <v>7367232</v>
      </c>
      <c r="J197" s="82" t="s">
        <v>1068</v>
      </c>
    </row>
    <row r="198" spans="1:10">
      <c r="A198" s="85" t="s">
        <v>1069</v>
      </c>
      <c r="B198" s="83" t="s">
        <v>1070</v>
      </c>
      <c r="C198" s="6" t="s">
        <v>15</v>
      </c>
      <c r="D198" s="1" t="s">
        <v>56</v>
      </c>
      <c r="E198" s="1" t="s">
        <v>1071</v>
      </c>
      <c r="F198" s="1" t="s">
        <v>18</v>
      </c>
      <c r="G198" s="1" t="s">
        <v>1072</v>
      </c>
      <c r="H198" s="1" t="s">
        <v>1073</v>
      </c>
      <c r="I198" s="3">
        <v>7269817</v>
      </c>
      <c r="J198" s="1" t="s">
        <v>1074</v>
      </c>
    </row>
    <row r="199" spans="1:10">
      <c r="A199" s="85" t="s">
        <v>1075</v>
      </c>
      <c r="B199" s="83" t="s">
        <v>1076</v>
      </c>
      <c r="C199" s="6" t="s">
        <v>15</v>
      </c>
      <c r="D199" s="1"/>
      <c r="E199" s="1"/>
      <c r="F199" s="1" t="s">
        <v>18</v>
      </c>
      <c r="G199" s="1" t="s">
        <v>1077</v>
      </c>
      <c r="H199" s="1" t="s">
        <v>614</v>
      </c>
      <c r="I199" s="3" t="s">
        <v>1078</v>
      </c>
      <c r="J199" s="1" t="s">
        <v>1079</v>
      </c>
    </row>
    <row r="200" spans="1:10">
      <c r="A200" s="85" t="s">
        <v>1080</v>
      </c>
      <c r="B200" s="83" t="s">
        <v>1081</v>
      </c>
      <c r="C200" s="6" t="s">
        <v>15</v>
      </c>
      <c r="D200" s="1" t="s">
        <v>438</v>
      </c>
      <c r="E200" s="1" t="s">
        <v>1082</v>
      </c>
      <c r="F200" s="1" t="s">
        <v>18</v>
      </c>
      <c r="G200" s="1" t="s">
        <v>1083</v>
      </c>
      <c r="H200" s="1" t="s">
        <v>365</v>
      </c>
      <c r="I200" s="3">
        <v>7372594</v>
      </c>
      <c r="J200" s="1" t="s">
        <v>1084</v>
      </c>
    </row>
    <row r="201" spans="1:10">
      <c r="A201" s="85" t="s">
        <v>1085</v>
      </c>
      <c r="B201" s="83" t="s">
        <v>1086</v>
      </c>
      <c r="C201" s="6" t="s">
        <v>15</v>
      </c>
      <c r="D201" s="1" t="s">
        <v>56</v>
      </c>
      <c r="E201" s="1" t="s">
        <v>1087</v>
      </c>
      <c r="F201" s="1" t="s">
        <v>18</v>
      </c>
      <c r="G201" s="1" t="s">
        <v>1088</v>
      </c>
      <c r="H201" s="1" t="s">
        <v>1089</v>
      </c>
      <c r="I201" s="3">
        <v>7685165</v>
      </c>
      <c r="J201" s="1" t="s">
        <v>1090</v>
      </c>
    </row>
    <row r="202" spans="1:10">
      <c r="A202" s="85" t="s">
        <v>1091</v>
      </c>
      <c r="B202" s="83" t="s">
        <v>1092</v>
      </c>
      <c r="C202" s="6" t="s">
        <v>36</v>
      </c>
      <c r="D202" s="1" t="s">
        <v>939</v>
      </c>
      <c r="E202" s="1" t="s">
        <v>1093</v>
      </c>
      <c r="F202" s="1" t="s">
        <v>18</v>
      </c>
      <c r="G202" s="1" t="s">
        <v>1094</v>
      </c>
      <c r="H202" s="1" t="s">
        <v>725</v>
      </c>
      <c r="I202" s="3">
        <v>7685165</v>
      </c>
      <c r="J202" s="1" t="s">
        <v>1094</v>
      </c>
    </row>
    <row r="203" spans="1:10">
      <c r="A203" s="85" t="s">
        <v>1095</v>
      </c>
      <c r="B203" s="83" t="s">
        <v>1096</v>
      </c>
      <c r="C203" s="6" t="s">
        <v>15</v>
      </c>
      <c r="D203" s="1" t="s">
        <v>16</v>
      </c>
      <c r="E203" s="1" t="s">
        <v>1097</v>
      </c>
      <c r="F203" s="1" t="s">
        <v>18</v>
      </c>
      <c r="G203" s="1" t="s">
        <v>1098</v>
      </c>
      <c r="H203" s="1" t="s">
        <v>1099</v>
      </c>
      <c r="I203" s="3">
        <v>7337249</v>
      </c>
      <c r="J203" s="1" t="s">
        <v>1100</v>
      </c>
    </row>
    <row r="204" spans="1:10">
      <c r="A204" s="85" t="s">
        <v>1101</v>
      </c>
      <c r="B204" s="83" t="s">
        <v>941</v>
      </c>
      <c r="C204" s="6" t="s">
        <v>15</v>
      </c>
      <c r="D204" s="1" t="s">
        <v>16</v>
      </c>
      <c r="E204" s="1" t="s">
        <v>1102</v>
      </c>
      <c r="F204" s="1" t="s">
        <v>18</v>
      </c>
      <c r="G204" s="1" t="s">
        <v>1103</v>
      </c>
      <c r="H204" s="1" t="s">
        <v>264</v>
      </c>
      <c r="I204" s="3">
        <v>7253263</v>
      </c>
      <c r="J204" s="1" t="s">
        <v>1104</v>
      </c>
    </row>
    <row r="205" spans="1:10">
      <c r="A205" s="85" t="s">
        <v>1105</v>
      </c>
      <c r="B205" s="83" t="s">
        <v>1106</v>
      </c>
      <c r="C205" s="6" t="s">
        <v>36</v>
      </c>
      <c r="D205" s="1" t="s">
        <v>939</v>
      </c>
      <c r="E205" s="1" t="s">
        <v>1107</v>
      </c>
      <c r="F205" s="1" t="s">
        <v>438</v>
      </c>
      <c r="G205" s="1" t="s">
        <v>1108</v>
      </c>
      <c r="H205" s="1" t="s">
        <v>98</v>
      </c>
      <c r="I205" s="3">
        <v>7264327</v>
      </c>
      <c r="J205" s="1" t="s">
        <v>1094</v>
      </c>
    </row>
    <row r="206" spans="1:10">
      <c r="A206" s="85" t="s">
        <v>1109</v>
      </c>
      <c r="B206" s="83" t="s">
        <v>1110</v>
      </c>
      <c r="C206" s="6" t="s">
        <v>15</v>
      </c>
      <c r="D206" s="1" t="s">
        <v>56</v>
      </c>
      <c r="E206" s="1" t="s">
        <v>1111</v>
      </c>
      <c r="F206" s="1" t="s">
        <v>18</v>
      </c>
      <c r="G206" s="1" t="s">
        <v>1112</v>
      </c>
      <c r="H206" s="1" t="s">
        <v>614</v>
      </c>
      <c r="I206" s="3">
        <v>7591218</v>
      </c>
      <c r="J206" s="1" t="s">
        <v>1113</v>
      </c>
    </row>
    <row r="207" spans="1:10">
      <c r="A207" s="85" t="s">
        <v>1114</v>
      </c>
      <c r="B207" s="83" t="s">
        <v>1115</v>
      </c>
      <c r="C207" s="6" t="s">
        <v>15</v>
      </c>
      <c r="D207" s="1" t="s">
        <v>438</v>
      </c>
      <c r="E207" s="1" t="s">
        <v>839</v>
      </c>
      <c r="F207" s="1" t="s">
        <v>18</v>
      </c>
      <c r="G207" s="1" t="s">
        <v>1116</v>
      </c>
      <c r="H207" s="1" t="s">
        <v>365</v>
      </c>
      <c r="I207" s="3" t="s">
        <v>1117</v>
      </c>
      <c r="J207" s="1" t="s">
        <v>1118</v>
      </c>
    </row>
    <row r="208" spans="1:10">
      <c r="A208" s="85" t="s">
        <v>1119</v>
      </c>
      <c r="B208" s="83" t="s">
        <v>1120</v>
      </c>
      <c r="C208" s="6" t="s">
        <v>15</v>
      </c>
      <c r="D208" s="1" t="s">
        <v>438</v>
      </c>
      <c r="E208" s="1" t="s">
        <v>839</v>
      </c>
      <c r="F208" s="1" t="s">
        <v>18</v>
      </c>
      <c r="G208" s="1" t="s">
        <v>1121</v>
      </c>
      <c r="H208" s="1" t="s">
        <v>365</v>
      </c>
      <c r="I208" s="3" t="s">
        <v>1117</v>
      </c>
      <c r="J208" s="1" t="s">
        <v>1118</v>
      </c>
    </row>
    <row r="209" spans="1:10">
      <c r="A209" s="85" t="s">
        <v>1122</v>
      </c>
      <c r="B209" s="83" t="s">
        <v>1123</v>
      </c>
      <c r="C209" s="6" t="s">
        <v>36</v>
      </c>
      <c r="D209" s="1" t="s">
        <v>939</v>
      </c>
      <c r="E209" s="1">
        <v>320628</v>
      </c>
      <c r="F209" s="1" t="s">
        <v>880</v>
      </c>
      <c r="G209" s="1" t="s">
        <v>1124</v>
      </c>
      <c r="H209" s="1" t="s">
        <v>877</v>
      </c>
      <c r="I209" s="3">
        <v>7239666</v>
      </c>
      <c r="J209" s="1" t="s">
        <v>1094</v>
      </c>
    </row>
    <row r="210" spans="1:10">
      <c r="A210" s="85" t="s">
        <v>1125</v>
      </c>
      <c r="B210" s="83" t="s">
        <v>1126</v>
      </c>
      <c r="C210" s="6" t="s">
        <v>15</v>
      </c>
      <c r="D210" s="1" t="s">
        <v>16</v>
      </c>
      <c r="E210" s="1" t="s">
        <v>1127</v>
      </c>
      <c r="F210" s="1" t="s">
        <v>18</v>
      </c>
      <c r="G210" s="1" t="s">
        <v>1128</v>
      </c>
      <c r="H210" s="1" t="s">
        <v>64</v>
      </c>
      <c r="I210" s="3">
        <v>757618</v>
      </c>
      <c r="J210" s="1" t="s">
        <v>1129</v>
      </c>
    </row>
    <row r="211" spans="1:10">
      <c r="A211" s="85" t="s">
        <v>1130</v>
      </c>
      <c r="B211" s="83" t="s">
        <v>1131</v>
      </c>
      <c r="C211" s="6" t="s">
        <v>15</v>
      </c>
      <c r="D211" s="1" t="s">
        <v>16</v>
      </c>
      <c r="E211" s="1" t="s">
        <v>1132</v>
      </c>
      <c r="F211" s="1" t="s">
        <v>18</v>
      </c>
      <c r="G211" s="1" t="s">
        <v>1133</v>
      </c>
      <c r="H211" s="1" t="s">
        <v>70</v>
      </c>
      <c r="I211" s="3">
        <v>7744954</v>
      </c>
      <c r="J211" s="1" t="s">
        <v>1134</v>
      </c>
    </row>
    <row r="212" spans="1:10">
      <c r="A212" s="85" t="s">
        <v>1135</v>
      </c>
      <c r="B212" s="83" t="s">
        <v>1136</v>
      </c>
      <c r="C212" s="6" t="s">
        <v>15</v>
      </c>
      <c r="D212" s="1" t="s">
        <v>18</v>
      </c>
      <c r="E212" s="1" t="s">
        <v>1137</v>
      </c>
      <c r="F212" s="1" t="s">
        <v>939</v>
      </c>
      <c r="G212" s="1">
        <v>124751</v>
      </c>
      <c r="H212" s="1" t="s">
        <v>1138</v>
      </c>
      <c r="I212" s="3">
        <v>7739041</v>
      </c>
      <c r="J212" s="1" t="s">
        <v>1139</v>
      </c>
    </row>
    <row r="213" spans="1:10">
      <c r="A213" s="85" t="s">
        <v>1140</v>
      </c>
      <c r="B213" s="83" t="s">
        <v>1141</v>
      </c>
      <c r="C213" s="6" t="s">
        <v>15</v>
      </c>
      <c r="D213" s="1" t="s">
        <v>16</v>
      </c>
      <c r="E213" s="1" t="s">
        <v>1142</v>
      </c>
      <c r="F213" s="1" t="s">
        <v>18</v>
      </c>
      <c r="G213" s="1" t="s">
        <v>1143</v>
      </c>
      <c r="H213" s="1" t="s">
        <v>121</v>
      </c>
      <c r="I213" s="3">
        <v>7618992</v>
      </c>
      <c r="J213" s="1" t="s">
        <v>1144</v>
      </c>
    </row>
    <row r="214" spans="1:10">
      <c r="A214" s="85" t="s">
        <v>1145</v>
      </c>
      <c r="B214" s="83" t="s">
        <v>1146</v>
      </c>
      <c r="C214" s="6" t="s">
        <v>15</v>
      </c>
      <c r="D214" s="1" t="s">
        <v>56</v>
      </c>
      <c r="E214" s="1" t="s">
        <v>1147</v>
      </c>
      <c r="F214" s="1" t="s">
        <v>18</v>
      </c>
      <c r="G214" s="1" t="s">
        <v>1148</v>
      </c>
      <c r="H214" s="1" t="s">
        <v>1149</v>
      </c>
      <c r="I214" s="3" t="s">
        <v>1150</v>
      </c>
      <c r="J214" s="1" t="s">
        <v>1151</v>
      </c>
    </row>
    <row r="215" spans="1:10">
      <c r="A215" s="85" t="s">
        <v>1152</v>
      </c>
      <c r="B215" s="83" t="s">
        <v>1153</v>
      </c>
      <c r="C215" s="6" t="s">
        <v>15</v>
      </c>
      <c r="D215" s="1" t="s">
        <v>438</v>
      </c>
      <c r="E215" s="1" t="s">
        <v>1154</v>
      </c>
      <c r="F215" s="1" t="s">
        <v>18</v>
      </c>
      <c r="G215" s="1" t="s">
        <v>1155</v>
      </c>
      <c r="H215" s="1" t="s">
        <v>337</v>
      </c>
      <c r="I215" s="3">
        <v>7215132</v>
      </c>
      <c r="J215" s="1" t="s">
        <v>1156</v>
      </c>
    </row>
    <row r="216" spans="1:10">
      <c r="A216" s="85" t="s">
        <v>1157</v>
      </c>
      <c r="B216" s="83" t="s">
        <v>1158</v>
      </c>
      <c r="C216" s="6" t="s">
        <v>15</v>
      </c>
      <c r="D216" s="1" t="s">
        <v>438</v>
      </c>
      <c r="E216" s="1" t="s">
        <v>1159</v>
      </c>
      <c r="F216" s="1" t="s">
        <v>18</v>
      </c>
      <c r="G216" s="1" t="s">
        <v>1160</v>
      </c>
      <c r="H216" s="1" t="s">
        <v>700</v>
      </c>
      <c r="I216" s="3" t="s">
        <v>1161</v>
      </c>
      <c r="J216" s="1" t="s">
        <v>1162</v>
      </c>
    </row>
    <row r="217" spans="1:10">
      <c r="A217" s="85" t="s">
        <v>1163</v>
      </c>
      <c r="B217" s="83" t="s">
        <v>1164</v>
      </c>
      <c r="C217" s="6" t="s">
        <v>15</v>
      </c>
      <c r="D217" s="1" t="s">
        <v>438</v>
      </c>
      <c r="E217" s="1" t="s">
        <v>1165</v>
      </c>
      <c r="F217" s="1" t="s">
        <v>18</v>
      </c>
      <c r="G217" s="1" t="s">
        <v>1166</v>
      </c>
      <c r="H217" s="1" t="s">
        <v>201</v>
      </c>
      <c r="I217" s="3" t="s">
        <v>1167</v>
      </c>
      <c r="J217" s="1" t="s">
        <v>1168</v>
      </c>
    </row>
    <row r="218" spans="1:10">
      <c r="A218" s="85" t="s">
        <v>1169</v>
      </c>
      <c r="B218" s="83" t="s">
        <v>1170</v>
      </c>
      <c r="C218" s="6" t="s">
        <v>15</v>
      </c>
      <c r="D218" s="1" t="s">
        <v>16</v>
      </c>
      <c r="E218" s="1" t="s">
        <v>1171</v>
      </c>
      <c r="F218" s="1" t="s">
        <v>18</v>
      </c>
      <c r="G218" s="1" t="s">
        <v>1172</v>
      </c>
      <c r="H218" s="1" t="s">
        <v>377</v>
      </c>
      <c r="I218" s="3">
        <v>7326040</v>
      </c>
      <c r="J218" s="1" t="s">
        <v>1173</v>
      </c>
    </row>
    <row r="219" spans="1:10">
      <c r="A219" s="85" t="s">
        <v>1174</v>
      </c>
      <c r="B219" s="83" t="s">
        <v>1175</v>
      </c>
      <c r="C219" s="6" t="s">
        <v>36</v>
      </c>
      <c r="D219" s="1" t="s">
        <v>939</v>
      </c>
      <c r="E219" s="1">
        <v>323385</v>
      </c>
      <c r="F219" s="1" t="s">
        <v>880</v>
      </c>
      <c r="G219" s="1" t="s">
        <v>1176</v>
      </c>
      <c r="H219" s="1" t="s">
        <v>377</v>
      </c>
      <c r="I219" s="3">
        <v>7344125</v>
      </c>
      <c r="J219" s="1" t="s">
        <v>1094</v>
      </c>
    </row>
    <row r="220" spans="1:10">
      <c r="A220" s="85" t="s">
        <v>1177</v>
      </c>
      <c r="B220" s="83" t="s">
        <v>448</v>
      </c>
      <c r="C220" s="6" t="s">
        <v>15</v>
      </c>
      <c r="D220" s="1" t="s">
        <v>56</v>
      </c>
      <c r="E220" s="1" t="s">
        <v>1178</v>
      </c>
      <c r="F220" s="1" t="s">
        <v>18</v>
      </c>
      <c r="G220" s="1" t="s">
        <v>1179</v>
      </c>
      <c r="H220" s="1" t="s">
        <v>1180</v>
      </c>
      <c r="I220" s="3" t="s">
        <v>1181</v>
      </c>
      <c r="J220" s="1" t="s">
        <v>525</v>
      </c>
    </row>
    <row r="221" spans="1:10">
      <c r="A221" s="85" t="s">
        <v>1182</v>
      </c>
      <c r="B221" s="83" t="s">
        <v>1183</v>
      </c>
      <c r="C221" s="6" t="s">
        <v>36</v>
      </c>
      <c r="D221" s="1" t="s">
        <v>939</v>
      </c>
      <c r="E221" s="1">
        <v>320629</v>
      </c>
      <c r="F221" s="1" t="s">
        <v>880</v>
      </c>
      <c r="G221" s="1" t="s">
        <v>1184</v>
      </c>
      <c r="H221" s="1" t="s">
        <v>468</v>
      </c>
      <c r="I221" s="3">
        <v>29127</v>
      </c>
      <c r="J221" s="1" t="s">
        <v>1094</v>
      </c>
    </row>
    <row r="222" spans="1:10">
      <c r="A222" s="85" t="s">
        <v>1185</v>
      </c>
      <c r="B222" s="83" t="s">
        <v>1186</v>
      </c>
      <c r="C222" s="6" t="s">
        <v>36</v>
      </c>
      <c r="D222" s="1" t="s">
        <v>939</v>
      </c>
      <c r="E222" s="1">
        <v>220861</v>
      </c>
      <c r="F222" s="1" t="s">
        <v>880</v>
      </c>
      <c r="G222" s="1" t="s">
        <v>1187</v>
      </c>
      <c r="H222" s="1" t="s">
        <v>144</v>
      </c>
      <c r="I222" s="3" t="s">
        <v>1188</v>
      </c>
      <c r="J222" s="1" t="s">
        <v>1094</v>
      </c>
    </row>
    <row r="223" spans="1:10">
      <c r="A223" s="85" t="s">
        <v>1189</v>
      </c>
      <c r="B223" s="83" t="s">
        <v>1190</v>
      </c>
      <c r="C223" s="6" t="s">
        <v>36</v>
      </c>
      <c r="D223" s="1" t="s">
        <v>939</v>
      </c>
      <c r="E223" s="1">
        <v>808008</v>
      </c>
      <c r="F223" s="1" t="s">
        <v>880</v>
      </c>
      <c r="G223" s="1" t="s">
        <v>1191</v>
      </c>
      <c r="H223" s="1" t="s">
        <v>281</v>
      </c>
      <c r="I223" s="3" t="s">
        <v>1192</v>
      </c>
      <c r="J223" s="1" t="s">
        <v>1094</v>
      </c>
    </row>
    <row r="224" spans="1:10">
      <c r="A224" s="85" t="s">
        <v>1193</v>
      </c>
      <c r="B224" s="83" t="s">
        <v>1194</v>
      </c>
      <c r="C224" s="6" t="s">
        <v>15</v>
      </c>
      <c r="D224" s="1" t="s">
        <v>438</v>
      </c>
      <c r="E224" s="1" t="s">
        <v>1195</v>
      </c>
      <c r="F224" s="1" t="s">
        <v>18</v>
      </c>
      <c r="G224" s="1" t="s">
        <v>1196</v>
      </c>
      <c r="H224" s="1" t="s">
        <v>377</v>
      </c>
      <c r="I224" s="3" t="s">
        <v>1197</v>
      </c>
      <c r="J224" s="1" t="s">
        <v>1198</v>
      </c>
    </row>
    <row r="225" spans="1:10">
      <c r="A225" s="85" t="s">
        <v>1199</v>
      </c>
      <c r="B225" s="83" t="s">
        <v>1200</v>
      </c>
      <c r="C225" s="6" t="s">
        <v>15</v>
      </c>
      <c r="D225" s="1" t="s">
        <v>438</v>
      </c>
      <c r="E225" s="1" t="s">
        <v>1201</v>
      </c>
      <c r="F225" s="1" t="s">
        <v>18</v>
      </c>
      <c r="G225" s="1" t="s">
        <v>1202</v>
      </c>
      <c r="H225" s="1" t="s">
        <v>121</v>
      </c>
      <c r="I225" s="3" t="s">
        <v>1203</v>
      </c>
      <c r="J225" s="1" t="s">
        <v>1204</v>
      </c>
    </row>
    <row r="226" spans="1:10">
      <c r="A226" s="85" t="s">
        <v>1205</v>
      </c>
      <c r="B226" s="83" t="s">
        <v>1206</v>
      </c>
      <c r="C226" s="6" t="s">
        <v>15</v>
      </c>
      <c r="D226" s="1" t="s">
        <v>438</v>
      </c>
      <c r="E226" s="1" t="s">
        <v>1201</v>
      </c>
      <c r="F226" s="1" t="s">
        <v>18</v>
      </c>
      <c r="G226" s="1" t="s">
        <v>1207</v>
      </c>
      <c r="H226" s="1" t="s">
        <v>1208</v>
      </c>
      <c r="I226" s="3" t="s">
        <v>1209</v>
      </c>
      <c r="J226" s="1" t="s">
        <v>1210</v>
      </c>
    </row>
    <row r="227" spans="1:10">
      <c r="A227" s="85" t="s">
        <v>1211</v>
      </c>
      <c r="B227" s="83" t="s">
        <v>1212</v>
      </c>
      <c r="C227" s="6" t="s">
        <v>15</v>
      </c>
      <c r="D227" s="1"/>
      <c r="E227" s="1"/>
      <c r="F227" s="1" t="s">
        <v>18</v>
      </c>
      <c r="G227" s="1" t="s">
        <v>1213</v>
      </c>
      <c r="H227" s="1" t="s">
        <v>39</v>
      </c>
      <c r="I227" s="3" t="s">
        <v>1214</v>
      </c>
      <c r="J227" s="1" t="s">
        <v>1215</v>
      </c>
    </row>
    <row r="228" spans="1:10">
      <c r="A228" s="85" t="s">
        <v>1216</v>
      </c>
      <c r="B228" s="83" t="s">
        <v>1217</v>
      </c>
      <c r="C228" s="6" t="s">
        <v>15</v>
      </c>
      <c r="D228" s="1"/>
      <c r="E228" s="1"/>
      <c r="F228" s="1" t="s">
        <v>18</v>
      </c>
      <c r="G228" s="1" t="s">
        <v>1218</v>
      </c>
      <c r="H228" s="1" t="s">
        <v>1219</v>
      </c>
      <c r="I228" s="3" t="s">
        <v>1220</v>
      </c>
      <c r="J228" s="1" t="s">
        <v>797</v>
      </c>
    </row>
    <row r="229" spans="1:10">
      <c r="A229" s="85" t="s">
        <v>1221</v>
      </c>
      <c r="B229" s="83" t="s">
        <v>1222</v>
      </c>
      <c r="C229" s="6" t="s">
        <v>36</v>
      </c>
      <c r="D229" s="1" t="s">
        <v>939</v>
      </c>
      <c r="E229" s="1">
        <v>103290</v>
      </c>
      <c r="F229" s="1" t="s">
        <v>880</v>
      </c>
      <c r="G229" s="1" t="s">
        <v>1223</v>
      </c>
      <c r="H229" s="1" t="s">
        <v>377</v>
      </c>
      <c r="I229" s="3" t="s">
        <v>1224</v>
      </c>
      <c r="J229" s="1" t="s">
        <v>1094</v>
      </c>
    </row>
    <row r="230" spans="1:10">
      <c r="A230" s="85" t="s">
        <v>1225</v>
      </c>
      <c r="B230" s="83" t="s">
        <v>843</v>
      </c>
      <c r="C230" s="6" t="s">
        <v>36</v>
      </c>
      <c r="D230" s="1" t="s">
        <v>939</v>
      </c>
      <c r="E230" s="1">
        <v>320547</v>
      </c>
      <c r="F230" s="1" t="s">
        <v>880</v>
      </c>
      <c r="G230" s="1" t="s">
        <v>1226</v>
      </c>
      <c r="H230" s="1" t="s">
        <v>1227</v>
      </c>
      <c r="I230" s="3">
        <v>7748016</v>
      </c>
      <c r="J230" s="1" t="s">
        <v>1094</v>
      </c>
    </row>
    <row r="231" spans="1:10">
      <c r="A231" s="85" t="s">
        <v>1228</v>
      </c>
      <c r="B231" s="83"/>
      <c r="C231" s="6"/>
      <c r="D231" s="1"/>
      <c r="E231" s="1"/>
      <c r="F231" s="1"/>
      <c r="G231" s="1"/>
      <c r="H231" s="1"/>
      <c r="I231" s="3"/>
      <c r="J231" s="1"/>
    </row>
    <row r="232" spans="1:10">
      <c r="A232" s="85" t="s">
        <v>1229</v>
      </c>
      <c r="B232" s="83"/>
      <c r="C232" s="6"/>
      <c r="D232" s="1"/>
      <c r="E232" s="1"/>
      <c r="F232" s="1"/>
      <c r="G232" s="1"/>
      <c r="H232" s="1"/>
      <c r="I232" s="3"/>
      <c r="J232" s="1"/>
    </row>
    <row r="233" spans="1:10">
      <c r="A233" s="85" t="s">
        <v>1230</v>
      </c>
      <c r="B233" s="83"/>
      <c r="C233" s="6"/>
      <c r="D233" s="1"/>
      <c r="E233" s="1"/>
      <c r="F233" s="1"/>
      <c r="G233" s="1"/>
      <c r="H233" s="1"/>
      <c r="I233" s="3"/>
      <c r="J233" s="1"/>
    </row>
    <row r="234" spans="1:10">
      <c r="A234" s="85" t="s">
        <v>1231</v>
      </c>
      <c r="B234" s="83"/>
      <c r="C234" s="6"/>
      <c r="D234" s="1"/>
      <c r="E234" s="1"/>
      <c r="F234" s="1"/>
      <c r="G234" s="1"/>
      <c r="H234" s="1"/>
      <c r="I234" s="3"/>
      <c r="J234" s="1"/>
    </row>
    <row r="235" spans="1:10">
      <c r="A235" s="85" t="s">
        <v>1232</v>
      </c>
      <c r="B235" s="83"/>
      <c r="C235" s="6"/>
      <c r="D235" s="1"/>
      <c r="E235" s="1"/>
      <c r="F235" s="1"/>
      <c r="G235" s="1"/>
      <c r="H235" s="1"/>
      <c r="I235" s="3"/>
      <c r="J235" s="1"/>
    </row>
    <row r="236" spans="1:10">
      <c r="A236" s="85" t="s">
        <v>1233</v>
      </c>
      <c r="B236" s="83"/>
      <c r="C236" s="6"/>
      <c r="D236" s="1"/>
      <c r="E236" s="1"/>
      <c r="F236" s="1"/>
      <c r="G236" s="1"/>
      <c r="H236" s="1"/>
      <c r="I236" s="3"/>
      <c r="J236" s="1"/>
    </row>
    <row r="237" spans="1:10">
      <c r="A237" s="85" t="s">
        <v>1234</v>
      </c>
      <c r="B237" s="83"/>
      <c r="C237" s="6"/>
      <c r="D237" s="1"/>
      <c r="E237" s="1"/>
      <c r="F237" s="1"/>
      <c r="G237" s="1"/>
      <c r="H237" s="1"/>
      <c r="I237" s="3"/>
      <c r="J237" s="1"/>
    </row>
    <row r="238" spans="1:10">
      <c r="A238" s="85" t="s">
        <v>1235</v>
      </c>
      <c r="B238" s="83"/>
      <c r="C238" s="6"/>
      <c r="D238" s="1"/>
      <c r="E238" s="1"/>
      <c r="F238" s="1"/>
      <c r="G238" s="1"/>
      <c r="H238" s="1"/>
      <c r="I238" s="3"/>
      <c r="J238" s="1"/>
    </row>
    <row r="239" spans="1:10">
      <c r="A239" s="85" t="s">
        <v>1236</v>
      </c>
      <c r="B239" s="83"/>
      <c r="C239" s="6"/>
      <c r="D239" s="1"/>
      <c r="E239" s="1"/>
      <c r="F239" s="1"/>
      <c r="G239" s="1"/>
      <c r="H239" s="1"/>
      <c r="I239" s="3"/>
      <c r="J239" s="1"/>
    </row>
    <row r="240" spans="1:10">
      <c r="A240" s="85" t="s">
        <v>1237</v>
      </c>
      <c r="B240" s="83"/>
      <c r="C240" s="6"/>
      <c r="D240" s="1"/>
      <c r="E240" s="1"/>
      <c r="F240" s="1"/>
      <c r="G240" s="1"/>
      <c r="H240" s="1"/>
      <c r="I240" s="3"/>
      <c r="J240" s="1"/>
    </row>
    <row r="241" spans="1:10">
      <c r="A241" s="85" t="s">
        <v>1238</v>
      </c>
      <c r="B241" s="83"/>
      <c r="C241" s="6"/>
      <c r="D241" s="1"/>
      <c r="E241" s="1"/>
      <c r="F241" s="1"/>
      <c r="G241" s="1"/>
      <c r="H241" s="1"/>
      <c r="I241" s="3"/>
      <c r="J241" s="1"/>
    </row>
    <row r="242" spans="1:10">
      <c r="A242" s="85" t="s">
        <v>1239</v>
      </c>
      <c r="B242" s="83"/>
      <c r="C242" s="6"/>
      <c r="D242" s="1"/>
      <c r="E242" s="1"/>
      <c r="F242" s="1"/>
      <c r="G242" s="1"/>
      <c r="H242" s="1"/>
      <c r="I242" s="3"/>
      <c r="J242" s="1"/>
    </row>
    <row r="243" spans="1:10">
      <c r="A243" s="85" t="s">
        <v>1240</v>
      </c>
      <c r="B243" s="83"/>
      <c r="C243" s="6"/>
      <c r="D243" s="1"/>
      <c r="E243" s="1"/>
      <c r="F243" s="1"/>
      <c r="G243" s="1"/>
      <c r="H243" s="1"/>
      <c r="I243" s="3"/>
      <c r="J243" s="1"/>
    </row>
    <row r="244" spans="1:10">
      <c r="A244" s="85" t="s">
        <v>1241</v>
      </c>
      <c r="B244" s="83"/>
      <c r="C244" s="6"/>
      <c r="D244" s="1"/>
      <c r="E244" s="1"/>
      <c r="F244" s="1"/>
      <c r="G244" s="1"/>
      <c r="H244" s="1"/>
      <c r="I244" s="3"/>
      <c r="J244" s="1"/>
    </row>
    <row r="245" spans="1:10">
      <c r="A245" s="85" t="s">
        <v>1242</v>
      </c>
      <c r="B245" s="83"/>
      <c r="C245" s="6"/>
      <c r="D245" s="1"/>
      <c r="E245" s="1"/>
      <c r="F245" s="1"/>
      <c r="G245" s="1"/>
      <c r="H245" s="1"/>
      <c r="I245" s="3"/>
      <c r="J245" s="1"/>
    </row>
    <row r="246" spans="1:10">
      <c r="A246" s="85" t="s">
        <v>1243</v>
      </c>
      <c r="B246" s="83"/>
      <c r="C246" s="6"/>
      <c r="D246" s="1"/>
      <c r="E246" s="1"/>
      <c r="F246" s="1"/>
      <c r="G246" s="1"/>
      <c r="H246" s="1"/>
      <c r="I246" s="3"/>
      <c r="J246" s="1"/>
    </row>
    <row r="247" spans="1:10">
      <c r="A247" s="85" t="s">
        <v>1244</v>
      </c>
      <c r="B247" s="83"/>
      <c r="C247" s="6"/>
      <c r="D247" s="1"/>
      <c r="E247" s="1"/>
      <c r="F247" s="1"/>
      <c r="G247" s="1"/>
      <c r="H247" s="1"/>
      <c r="I247" s="3"/>
      <c r="J247" s="1"/>
    </row>
    <row r="248" spans="1:10">
      <c r="A248" s="85" t="s">
        <v>1245</v>
      </c>
      <c r="B248" s="83"/>
      <c r="C248" s="6"/>
      <c r="D248" s="1"/>
      <c r="E248" s="1"/>
      <c r="F248" s="1"/>
      <c r="G248" s="1"/>
      <c r="H248" s="1"/>
      <c r="I248" s="3"/>
      <c r="J248" s="1"/>
    </row>
    <row r="249" spans="1:10">
      <c r="A249" s="85" t="s">
        <v>1246</v>
      </c>
      <c r="B249" s="83"/>
      <c r="C249" s="6"/>
      <c r="D249" s="1"/>
      <c r="E249" s="1"/>
      <c r="F249" s="1"/>
      <c r="G249" s="1"/>
      <c r="H249" s="1"/>
      <c r="I249" s="3"/>
      <c r="J249" s="1"/>
    </row>
    <row r="250" spans="1:10">
      <c r="A250" s="85" t="s">
        <v>1247</v>
      </c>
      <c r="B250" s="83"/>
      <c r="C250" s="6"/>
      <c r="D250" s="1"/>
      <c r="E250" s="1"/>
      <c r="F250" s="1"/>
      <c r="G250" s="1"/>
      <c r="H250" s="1"/>
      <c r="I250" s="3"/>
      <c r="J250" s="1"/>
    </row>
    <row r="251" spans="1:10">
      <c r="A251" s="85" t="s">
        <v>1248</v>
      </c>
      <c r="B251" s="83"/>
      <c r="C251" s="6"/>
      <c r="D251" s="1"/>
      <c r="E251" s="1"/>
      <c r="F251" s="1"/>
      <c r="G251" s="1"/>
      <c r="H251" s="1"/>
      <c r="I251" s="3"/>
      <c r="J251" s="1"/>
    </row>
    <row r="252" spans="1:10">
      <c r="A252" s="85" t="s">
        <v>1249</v>
      </c>
      <c r="B252" s="83"/>
      <c r="C252" s="6"/>
      <c r="D252" s="1"/>
      <c r="E252" s="1"/>
      <c r="F252" s="1"/>
      <c r="G252" s="1"/>
      <c r="H252" s="1"/>
      <c r="I252" s="3"/>
      <c r="J252" s="1"/>
    </row>
    <row r="253" spans="1:10">
      <c r="A253" s="85" t="s">
        <v>1250</v>
      </c>
      <c r="B253" s="83"/>
      <c r="C253" s="6"/>
      <c r="D253" s="1"/>
      <c r="E253" s="1"/>
      <c r="F253" s="1"/>
      <c r="G253" s="1"/>
      <c r="H253" s="1"/>
      <c r="I253" s="3"/>
      <c r="J253" s="1"/>
    </row>
    <row r="254" spans="1:10">
      <c r="A254" s="85" t="s">
        <v>1251</v>
      </c>
      <c r="B254" s="83"/>
      <c r="C254" s="6"/>
      <c r="D254" s="1"/>
      <c r="E254" s="1"/>
      <c r="F254" s="1"/>
      <c r="G254" s="1"/>
      <c r="H254" s="1"/>
      <c r="I254" s="3"/>
      <c r="J254" s="1"/>
    </row>
    <row r="255" spans="1:10">
      <c r="A255" s="85" t="s">
        <v>1252</v>
      </c>
      <c r="B255" s="83"/>
      <c r="C255" s="6"/>
      <c r="D255" s="1"/>
      <c r="E255" s="1"/>
      <c r="F255" s="1"/>
      <c r="G255" s="1"/>
      <c r="H255" s="1"/>
      <c r="I255" s="3"/>
      <c r="J255" s="1"/>
    </row>
    <row r="256" spans="1:10">
      <c r="A256" s="85" t="s">
        <v>1253</v>
      </c>
      <c r="B256" s="83"/>
      <c r="C256" s="6"/>
      <c r="D256" s="1"/>
      <c r="E256" s="1"/>
      <c r="F256" s="1"/>
      <c r="G256" s="1"/>
      <c r="H256" s="1"/>
      <c r="I256" s="3"/>
      <c r="J256" s="1"/>
    </row>
    <row r="257" spans="1:10">
      <c r="A257" s="85" t="s">
        <v>1254</v>
      </c>
      <c r="B257" s="83"/>
      <c r="C257" s="6"/>
      <c r="D257" s="1"/>
      <c r="E257" s="1"/>
      <c r="F257" s="1"/>
      <c r="G257" s="1"/>
      <c r="H257" s="1"/>
      <c r="I257" s="3"/>
      <c r="J257" s="1"/>
    </row>
    <row r="258" spans="1:10">
      <c r="A258" s="85" t="s">
        <v>1255</v>
      </c>
      <c r="B258" s="83"/>
      <c r="C258" s="6"/>
      <c r="D258" s="1"/>
      <c r="E258" s="1"/>
      <c r="F258" s="1"/>
      <c r="G258" s="1"/>
      <c r="H258" s="1"/>
      <c r="I258" s="3"/>
      <c r="J258" s="1"/>
    </row>
    <row r="259" spans="1:10">
      <c r="A259" s="85" t="s">
        <v>1256</v>
      </c>
      <c r="B259" s="83"/>
      <c r="C259" s="6"/>
      <c r="D259" s="1"/>
      <c r="E259" s="1"/>
      <c r="F259" s="1"/>
      <c r="G259" s="1"/>
      <c r="H259" s="1"/>
      <c r="I259" s="3"/>
      <c r="J259" s="1"/>
    </row>
    <row r="260" spans="1:10">
      <c r="A260" s="85" t="s">
        <v>1257</v>
      </c>
      <c r="B260" s="83"/>
      <c r="C260" s="6"/>
      <c r="D260" s="1"/>
      <c r="E260" s="1"/>
      <c r="F260" s="1"/>
      <c r="G260" s="1"/>
      <c r="H260" s="1"/>
      <c r="I260" s="3"/>
      <c r="J260" s="1"/>
    </row>
    <row r="261" spans="1:10">
      <c r="A261" s="85" t="s">
        <v>1258</v>
      </c>
      <c r="B261" s="83"/>
      <c r="C261" s="6"/>
      <c r="D261" s="1"/>
      <c r="E261" s="1"/>
      <c r="F261" s="1"/>
      <c r="G261" s="1"/>
      <c r="H261" s="1"/>
      <c r="I261" s="3"/>
      <c r="J261" s="1"/>
    </row>
    <row r="262" spans="1:10">
      <c r="A262" s="85" t="s">
        <v>1259</v>
      </c>
      <c r="B262" s="83"/>
      <c r="C262" s="6"/>
      <c r="D262" s="1"/>
      <c r="E262" s="1"/>
      <c r="F262" s="1"/>
      <c r="G262" s="1"/>
      <c r="H262" s="1"/>
      <c r="I262" s="3"/>
      <c r="J262" s="1"/>
    </row>
    <row r="263" spans="1:10">
      <c r="A263" s="85" t="s">
        <v>1260</v>
      </c>
      <c r="B263" s="83"/>
      <c r="C263" s="6"/>
      <c r="D263" s="1"/>
      <c r="E263" s="1"/>
      <c r="F263" s="1"/>
      <c r="G263" s="1"/>
      <c r="H263" s="1"/>
      <c r="I263" s="3"/>
      <c r="J263" s="1"/>
    </row>
    <row r="264" spans="1:10">
      <c r="A264" s="85" t="s">
        <v>1261</v>
      </c>
      <c r="B264" s="83"/>
      <c r="C264" s="6"/>
      <c r="D264" s="1"/>
      <c r="E264" s="1"/>
      <c r="F264" s="1"/>
      <c r="G264" s="1"/>
      <c r="H264" s="1"/>
      <c r="I264" s="3"/>
      <c r="J264" s="1"/>
    </row>
    <row r="265" spans="1:10">
      <c r="A265" s="85" t="s">
        <v>1262</v>
      </c>
      <c r="B265" s="83"/>
      <c r="C265" s="6"/>
      <c r="D265" s="1"/>
      <c r="E265" s="1"/>
      <c r="F265" s="1"/>
      <c r="G265" s="1"/>
      <c r="H265" s="1"/>
      <c r="I265" s="3"/>
      <c r="J265" s="1"/>
    </row>
    <row r="266" spans="1:10">
      <c r="A266" s="85" t="s">
        <v>1263</v>
      </c>
      <c r="B266" s="83"/>
      <c r="C266" s="6"/>
      <c r="D266" s="1"/>
      <c r="E266" s="1"/>
      <c r="F266" s="1"/>
      <c r="G266" s="1"/>
      <c r="H266" s="1"/>
      <c r="I266" s="3"/>
      <c r="J266" s="1"/>
    </row>
    <row r="267" spans="1:10">
      <c r="A267" s="85" t="s">
        <v>1264</v>
      </c>
      <c r="B267" s="83"/>
      <c r="C267" s="6"/>
      <c r="D267" s="1"/>
      <c r="E267" s="1"/>
      <c r="F267" s="1"/>
      <c r="G267" s="1"/>
      <c r="H267" s="1"/>
      <c r="I267" s="3"/>
      <c r="J267" s="1"/>
    </row>
    <row r="268" spans="1:10">
      <c r="A268" s="85" t="s">
        <v>1265</v>
      </c>
      <c r="B268" s="83"/>
      <c r="C268" s="6"/>
      <c r="D268" s="1"/>
      <c r="E268" s="1"/>
      <c r="F268" s="1"/>
      <c r="G268" s="1"/>
      <c r="H268" s="1"/>
      <c r="I268" s="3"/>
      <c r="J268" s="1"/>
    </row>
    <row r="269" spans="1:10">
      <c r="A269" s="85" t="s">
        <v>1266</v>
      </c>
      <c r="B269" s="83"/>
      <c r="C269" s="6"/>
      <c r="D269" s="1"/>
      <c r="E269" s="1"/>
      <c r="F269" s="1"/>
      <c r="G269" s="1"/>
      <c r="H269" s="1"/>
      <c r="I269" s="3"/>
      <c r="J269" s="1"/>
    </row>
    <row r="270" spans="1:10">
      <c r="A270" s="85" t="s">
        <v>1267</v>
      </c>
      <c r="B270" s="83"/>
      <c r="C270" s="6"/>
      <c r="D270" s="1"/>
      <c r="E270" s="1"/>
      <c r="F270" s="1"/>
      <c r="G270" s="1"/>
      <c r="H270" s="1"/>
      <c r="I270" s="3"/>
      <c r="J270" s="1"/>
    </row>
    <row r="271" spans="1:10">
      <c r="A271" s="85" t="s">
        <v>1268</v>
      </c>
      <c r="B271" s="83"/>
      <c r="C271" s="6"/>
      <c r="D271" s="1"/>
      <c r="E271" s="1"/>
      <c r="F271" s="1"/>
      <c r="G271" s="1"/>
      <c r="H271" s="1"/>
      <c r="I271" s="3"/>
      <c r="J271" s="1"/>
    </row>
    <row r="272" spans="1:10">
      <c r="A272" s="85" t="s">
        <v>1269</v>
      </c>
      <c r="B272" s="83"/>
      <c r="C272" s="6"/>
      <c r="D272" s="1"/>
      <c r="E272" s="1"/>
      <c r="F272" s="1"/>
      <c r="G272" s="1"/>
      <c r="H272" s="1"/>
      <c r="I272" s="3"/>
      <c r="J272" s="1"/>
    </row>
    <row r="273" spans="1:10">
      <c r="A273" s="85" t="s">
        <v>1270</v>
      </c>
      <c r="B273" s="83"/>
      <c r="C273" s="6"/>
      <c r="D273" s="1"/>
      <c r="E273" s="1"/>
      <c r="F273" s="1"/>
      <c r="G273" s="1"/>
      <c r="H273" s="1"/>
      <c r="I273" s="3"/>
      <c r="J273" s="1"/>
    </row>
    <row r="274" spans="1:10">
      <c r="A274" s="85" t="s">
        <v>1271</v>
      </c>
      <c r="B274" s="83"/>
      <c r="C274" s="6"/>
      <c r="D274" s="1"/>
      <c r="E274" s="1"/>
      <c r="F274" s="1"/>
      <c r="G274" s="1"/>
      <c r="H274" s="1"/>
      <c r="I274" s="3"/>
      <c r="J274" s="1"/>
    </row>
    <row r="275" spans="1:10">
      <c r="A275" s="85" t="s">
        <v>1272</v>
      </c>
      <c r="B275" s="83"/>
      <c r="C275" s="6"/>
      <c r="D275" s="1"/>
      <c r="E275" s="1"/>
      <c r="F275" s="1"/>
      <c r="G275" s="1"/>
      <c r="H275" s="1"/>
      <c r="I275" s="3"/>
      <c r="J275" s="1"/>
    </row>
    <row r="276" spans="1:10">
      <c r="A276" s="85" t="s">
        <v>1273</v>
      </c>
      <c r="B276" s="83"/>
      <c r="C276" s="6"/>
      <c r="D276" s="1"/>
      <c r="E276" s="1"/>
      <c r="F276" s="1"/>
      <c r="G276" s="1"/>
      <c r="H276" s="1"/>
      <c r="I276" s="3"/>
      <c r="J276" s="1"/>
    </row>
    <row r="277" spans="1:10">
      <c r="A277" s="85" t="s">
        <v>1274</v>
      </c>
      <c r="B277" s="83"/>
      <c r="C277" s="6"/>
      <c r="D277" s="1"/>
      <c r="E277" s="1"/>
      <c r="F277" s="1"/>
      <c r="G277" s="1"/>
      <c r="H277" s="1"/>
      <c r="I277" s="3"/>
      <c r="J277" s="1"/>
    </row>
    <row r="278" spans="1:10">
      <c r="A278" s="85" t="s">
        <v>1275</v>
      </c>
      <c r="B278" s="83"/>
      <c r="C278" s="6"/>
      <c r="D278" s="1"/>
      <c r="E278" s="1"/>
      <c r="F278" s="1"/>
      <c r="G278" s="1"/>
      <c r="H278" s="1"/>
      <c r="I278" s="3"/>
      <c r="J278" s="1"/>
    </row>
    <row r="279" spans="1:10">
      <c r="A279" s="85" t="s">
        <v>1276</v>
      </c>
      <c r="B279" s="83"/>
      <c r="C279" s="6"/>
      <c r="D279" s="1"/>
      <c r="E279" s="1"/>
      <c r="F279" s="1"/>
      <c r="G279" s="1"/>
      <c r="H279" s="1"/>
      <c r="I279" s="3"/>
      <c r="J279" s="1"/>
    </row>
    <row r="280" spans="1:10">
      <c r="A280" s="85" t="s">
        <v>1277</v>
      </c>
      <c r="B280" s="83"/>
      <c r="C280" s="6"/>
      <c r="D280" s="1"/>
      <c r="E280" s="1"/>
      <c r="F280" s="1"/>
      <c r="G280" s="1"/>
      <c r="H280" s="1"/>
      <c r="I280" s="3"/>
      <c r="J280" s="1"/>
    </row>
    <row r="281" spans="1:10">
      <c r="A281" s="85" t="s">
        <v>1278</v>
      </c>
      <c r="B281" s="83"/>
      <c r="C281" s="6"/>
      <c r="D281" s="1"/>
      <c r="E281" s="1"/>
      <c r="F281" s="1"/>
      <c r="G281" s="1"/>
      <c r="H281" s="1"/>
      <c r="I281" s="3"/>
      <c r="J281" s="1"/>
    </row>
    <row r="282" spans="1:10">
      <c r="A282" s="85" t="s">
        <v>1279</v>
      </c>
      <c r="B282" s="83"/>
      <c r="C282" s="6"/>
      <c r="D282" s="1"/>
      <c r="E282" s="1"/>
      <c r="F282" s="1"/>
      <c r="G282" s="1"/>
      <c r="H282" s="1"/>
      <c r="I282" s="3"/>
      <c r="J282" s="1"/>
    </row>
    <row r="283" spans="1:10">
      <c r="A283" s="85" t="s">
        <v>1280</v>
      </c>
      <c r="B283" s="83"/>
      <c r="C283" s="6"/>
      <c r="D283" s="1"/>
      <c r="E283" s="1"/>
      <c r="F283" s="1"/>
      <c r="G283" s="1"/>
      <c r="H283" s="1"/>
      <c r="I283" s="3"/>
      <c r="J283" s="1"/>
    </row>
    <row r="284" spans="1:10">
      <c r="A284" s="85" t="s">
        <v>1281</v>
      </c>
      <c r="B284" s="83"/>
      <c r="C284" s="6"/>
      <c r="D284" s="1"/>
      <c r="E284" s="1"/>
      <c r="F284" s="1"/>
      <c r="G284" s="1"/>
      <c r="H284" s="1"/>
      <c r="I284" s="3"/>
      <c r="J284" s="1"/>
    </row>
    <row r="285" spans="1:10">
      <c r="A285" s="85" t="s">
        <v>1282</v>
      </c>
      <c r="B285" s="83"/>
      <c r="C285" s="6"/>
      <c r="D285" s="1"/>
      <c r="E285" s="1"/>
      <c r="F285" s="1"/>
      <c r="G285" s="1"/>
      <c r="H285" s="1"/>
      <c r="I285" s="3"/>
      <c r="J285" s="1"/>
    </row>
    <row r="286" spans="1:10">
      <c r="A286" s="85" t="s">
        <v>1283</v>
      </c>
      <c r="B286" s="83"/>
      <c r="C286" s="6"/>
      <c r="D286" s="1"/>
      <c r="E286" s="1"/>
      <c r="F286" s="1"/>
      <c r="G286" s="1"/>
      <c r="H286" s="1"/>
      <c r="I286" s="3"/>
      <c r="J286" s="1"/>
    </row>
    <row r="287" spans="1:10">
      <c r="A287" s="85" t="s">
        <v>1284</v>
      </c>
      <c r="B287" s="83"/>
      <c r="C287" s="6"/>
      <c r="D287" s="1"/>
      <c r="E287" s="1"/>
      <c r="F287" s="1"/>
      <c r="G287" s="1"/>
      <c r="H287" s="1"/>
      <c r="I287" s="3"/>
      <c r="J287" s="1"/>
    </row>
    <row r="288" spans="1:10">
      <c r="A288" s="85" t="s">
        <v>1285</v>
      </c>
      <c r="B288" s="83"/>
      <c r="C288" s="6"/>
      <c r="D288" s="1"/>
      <c r="E288" s="1"/>
      <c r="F288" s="1"/>
      <c r="G288" s="1"/>
      <c r="H288" s="1"/>
      <c r="I288" s="3"/>
      <c r="J288" s="1"/>
    </row>
    <row r="289" spans="1:10">
      <c r="A289" s="85" t="s">
        <v>1286</v>
      </c>
      <c r="B289" s="83"/>
      <c r="C289" s="6"/>
      <c r="D289" s="1"/>
      <c r="E289" s="1"/>
      <c r="F289" s="1"/>
      <c r="G289" s="1"/>
      <c r="H289" s="1"/>
      <c r="I289" s="3"/>
      <c r="J289" s="1"/>
    </row>
    <row r="290" spans="1:10">
      <c r="A290" s="85" t="s">
        <v>1287</v>
      </c>
      <c r="B290" s="83"/>
      <c r="C290" s="6"/>
      <c r="D290" s="1"/>
      <c r="E290" s="1"/>
      <c r="F290" s="1"/>
      <c r="G290" s="1"/>
      <c r="H290" s="1"/>
      <c r="I290" s="3"/>
      <c r="J290" s="1"/>
    </row>
    <row r="291" spans="1:10">
      <c r="A291" s="85" t="s">
        <v>1288</v>
      </c>
      <c r="B291" s="83"/>
      <c r="C291" s="6"/>
      <c r="D291" s="1"/>
      <c r="E291" s="1"/>
      <c r="F291" s="1"/>
      <c r="G291" s="1"/>
      <c r="H291" s="1"/>
      <c r="I291" s="3"/>
      <c r="J291" s="1"/>
    </row>
    <row r="292" spans="1:10">
      <c r="A292" s="85" t="s">
        <v>1289</v>
      </c>
      <c r="B292" s="83"/>
      <c r="C292" s="6"/>
      <c r="D292" s="1"/>
      <c r="E292" s="1"/>
      <c r="F292" s="1"/>
      <c r="G292" s="1"/>
      <c r="H292" s="1"/>
      <c r="I292" s="3"/>
      <c r="J292" s="1"/>
    </row>
    <row r="293" spans="1:10">
      <c r="A293" s="85" t="s">
        <v>1290</v>
      </c>
      <c r="B293" s="83"/>
      <c r="C293" s="6"/>
      <c r="D293" s="1"/>
      <c r="E293" s="1"/>
      <c r="F293" s="1"/>
      <c r="G293" s="1"/>
      <c r="H293" s="1"/>
      <c r="I293" s="3"/>
      <c r="J293" s="1"/>
    </row>
    <row r="294" spans="1:10">
      <c r="A294" s="85" t="s">
        <v>1291</v>
      </c>
      <c r="B294" s="83"/>
      <c r="C294" s="6"/>
      <c r="D294" s="1"/>
      <c r="E294" s="1"/>
      <c r="F294" s="1"/>
      <c r="G294" s="1"/>
      <c r="H294" s="1"/>
      <c r="I294" s="3"/>
      <c r="J294" s="1"/>
    </row>
    <row r="295" spans="1:10">
      <c r="A295" s="85" t="s">
        <v>1292</v>
      </c>
      <c r="B295" s="83"/>
      <c r="C295" s="6"/>
      <c r="D295" s="1"/>
      <c r="E295" s="1"/>
      <c r="F295" s="1"/>
      <c r="G295" s="1"/>
      <c r="H295" s="1"/>
      <c r="I295" s="3"/>
      <c r="J295" s="1"/>
    </row>
    <row r="296" spans="1:10">
      <c r="A296" s="85" t="s">
        <v>1293</v>
      </c>
      <c r="B296" s="83"/>
      <c r="C296" s="6"/>
      <c r="D296" s="1"/>
      <c r="E296" s="1"/>
      <c r="F296" s="1"/>
      <c r="G296" s="1"/>
      <c r="H296" s="1"/>
      <c r="I296" s="3"/>
      <c r="J296" s="1"/>
    </row>
    <row r="297" spans="1:10">
      <c r="A297" s="85" t="s">
        <v>1294</v>
      </c>
      <c r="B297" s="83"/>
      <c r="C297" s="6"/>
      <c r="D297" s="1"/>
      <c r="E297" s="1"/>
      <c r="F297" s="1"/>
      <c r="G297" s="1"/>
      <c r="H297" s="1"/>
      <c r="I297" s="3"/>
      <c r="J297" s="1"/>
    </row>
    <row r="298" spans="1:10">
      <c r="A298" s="85" t="s">
        <v>1295</v>
      </c>
      <c r="B298" s="83"/>
      <c r="C298" s="6"/>
      <c r="D298" s="1"/>
      <c r="E298" s="1"/>
      <c r="F298" s="1"/>
      <c r="G298" s="1"/>
      <c r="H298" s="1"/>
      <c r="I298" s="3"/>
      <c r="J298" s="1"/>
    </row>
    <row r="299" spans="1:10">
      <c r="A299" s="85" t="s">
        <v>1296</v>
      </c>
      <c r="B299" s="83"/>
      <c r="C299" s="6"/>
      <c r="D299" s="1"/>
      <c r="E299" s="1"/>
      <c r="F299" s="1"/>
      <c r="G299" s="1"/>
      <c r="H299" s="1"/>
      <c r="I299" s="3"/>
      <c r="J299" s="1"/>
    </row>
    <row r="300" spans="1:10">
      <c r="A300" s="85" t="s">
        <v>1297</v>
      </c>
      <c r="B300" s="83"/>
      <c r="C300" s="6"/>
      <c r="D300" s="1"/>
      <c r="E300" s="1"/>
      <c r="F300" s="1"/>
      <c r="G300" s="1"/>
      <c r="H300" s="1"/>
      <c r="I300" s="3"/>
      <c r="J300" s="1"/>
    </row>
    <row r="301" spans="1:10">
      <c r="A301" s="85" t="s">
        <v>1298</v>
      </c>
      <c r="B301" s="83"/>
      <c r="C301" s="6"/>
      <c r="D301" s="1"/>
      <c r="E301" s="1"/>
      <c r="F301" s="1"/>
      <c r="G301" s="1"/>
      <c r="H301" s="1"/>
      <c r="I301" s="3"/>
      <c r="J301" s="1"/>
    </row>
    <row r="302" spans="1:10">
      <c r="A302" s="85" t="s">
        <v>1299</v>
      </c>
      <c r="B302" s="83"/>
      <c r="C302" s="6"/>
      <c r="D302" s="1"/>
      <c r="E302" s="1"/>
      <c r="F302" s="1"/>
      <c r="G302" s="1"/>
      <c r="H302" s="1"/>
      <c r="I302" s="3"/>
      <c r="J302" s="1"/>
    </row>
    <row r="303" spans="1:10">
      <c r="A303" s="85" t="s">
        <v>1300</v>
      </c>
      <c r="B303" s="83"/>
      <c r="C303" s="6"/>
      <c r="D303" s="1"/>
      <c r="E303" s="1"/>
      <c r="F303" s="1"/>
      <c r="G303" s="1"/>
      <c r="H303" s="1"/>
      <c r="I303" s="3"/>
      <c r="J303" s="1"/>
    </row>
    <row r="304" spans="1:10">
      <c r="A304" s="85" t="s">
        <v>1301</v>
      </c>
      <c r="B304" s="83"/>
      <c r="C304" s="6"/>
      <c r="D304" s="1"/>
      <c r="E304" s="1"/>
      <c r="F304" s="1"/>
      <c r="G304" s="1"/>
      <c r="H304" s="1"/>
      <c r="I304" s="3"/>
      <c r="J304" s="1"/>
    </row>
    <row r="305" spans="1:10">
      <c r="A305" s="85" t="s">
        <v>1302</v>
      </c>
      <c r="B305" s="83"/>
      <c r="C305" s="6"/>
      <c r="D305" s="1"/>
      <c r="E305" s="1"/>
      <c r="F305" s="1"/>
      <c r="G305" s="1"/>
      <c r="H305" s="1"/>
      <c r="I305" s="3"/>
      <c r="J305" s="1"/>
    </row>
    <row r="306" spans="1:10">
      <c r="A306" s="85" t="s">
        <v>1303</v>
      </c>
      <c r="B306" s="83"/>
      <c r="C306" s="6"/>
      <c r="D306" s="1"/>
      <c r="E306" s="1"/>
      <c r="F306" s="1"/>
      <c r="G306" s="1"/>
      <c r="H306" s="1"/>
      <c r="I306" s="3"/>
      <c r="J306" s="1"/>
    </row>
    <row r="307" spans="1:10">
      <c r="A307" s="85" t="s">
        <v>1304</v>
      </c>
      <c r="B307" s="83"/>
      <c r="C307" s="6"/>
      <c r="D307" s="1"/>
      <c r="E307" s="1"/>
      <c r="F307" s="1"/>
      <c r="G307" s="1"/>
      <c r="H307" s="1"/>
      <c r="I307" s="3"/>
      <c r="J307" s="1"/>
    </row>
    <row r="308" spans="1:10">
      <c r="A308" s="85" t="s">
        <v>1305</v>
      </c>
      <c r="B308" s="83"/>
      <c r="C308" s="6"/>
      <c r="D308" s="1"/>
      <c r="E308" s="1"/>
      <c r="F308" s="1"/>
      <c r="G308" s="1"/>
      <c r="H308" s="1"/>
      <c r="I308" s="3"/>
      <c r="J308" s="1"/>
    </row>
    <row r="309" spans="1:10">
      <c r="A309" s="85" t="s">
        <v>1306</v>
      </c>
      <c r="B309" s="83"/>
      <c r="C309" s="6"/>
      <c r="D309" s="1"/>
      <c r="E309" s="1"/>
      <c r="F309" s="1"/>
      <c r="G309" s="1"/>
      <c r="H309" s="1"/>
      <c r="I309" s="3"/>
      <c r="J309" s="1"/>
    </row>
    <row r="310" spans="1:10">
      <c r="A310" s="85" t="s">
        <v>1307</v>
      </c>
      <c r="B310" s="83"/>
      <c r="C310" s="6"/>
      <c r="D310" s="1"/>
      <c r="E310" s="1"/>
      <c r="F310" s="1"/>
      <c r="G310" s="1"/>
      <c r="H310" s="1"/>
      <c r="I310" s="3"/>
      <c r="J310" s="1"/>
    </row>
    <row r="311" spans="1:10">
      <c r="A311" s="85" t="s">
        <v>1308</v>
      </c>
      <c r="B311" s="83"/>
      <c r="C311" s="6"/>
      <c r="D311" s="1"/>
      <c r="E311" s="1"/>
      <c r="F311" s="1"/>
      <c r="G311" s="1"/>
      <c r="H311" s="1"/>
      <c r="I311" s="3"/>
      <c r="J311" s="1"/>
    </row>
    <row r="312" spans="1:10">
      <c r="A312" s="85" t="s">
        <v>1309</v>
      </c>
      <c r="B312" s="83"/>
      <c r="C312" s="6"/>
      <c r="D312" s="1"/>
      <c r="E312" s="1"/>
      <c r="F312" s="1"/>
      <c r="G312" s="1"/>
      <c r="H312" s="1"/>
      <c r="I312" s="3"/>
      <c r="J312" s="1"/>
    </row>
    <row r="313" spans="1:10">
      <c r="A313" s="85" t="s">
        <v>1310</v>
      </c>
      <c r="B313" s="83"/>
      <c r="C313" s="6"/>
      <c r="D313" s="1"/>
      <c r="E313" s="1"/>
      <c r="F313" s="1"/>
      <c r="G313" s="1"/>
      <c r="H313" s="1"/>
      <c r="I313" s="3"/>
      <c r="J313" s="1"/>
    </row>
    <row r="314" spans="1:10">
      <c r="A314" s="85" t="s">
        <v>1311</v>
      </c>
      <c r="B314" s="83"/>
      <c r="C314" s="6"/>
      <c r="D314" s="1"/>
      <c r="E314" s="1"/>
      <c r="F314" s="1"/>
      <c r="G314" s="1"/>
      <c r="H314" s="1"/>
      <c r="I314" s="3"/>
      <c r="J314" s="1"/>
    </row>
    <row r="315" spans="1:10">
      <c r="A315" s="85" t="s">
        <v>1312</v>
      </c>
      <c r="B315" s="83"/>
      <c r="C315" s="6"/>
      <c r="D315" s="1"/>
      <c r="E315" s="1"/>
      <c r="F315" s="1"/>
      <c r="G315" s="1"/>
      <c r="H315" s="1"/>
      <c r="I315" s="3"/>
      <c r="J315" s="1"/>
    </row>
    <row r="316" spans="1:10">
      <c r="A316" s="85" t="s">
        <v>1313</v>
      </c>
      <c r="B316" s="83"/>
      <c r="C316" s="6"/>
      <c r="D316" s="1"/>
      <c r="E316" s="1"/>
      <c r="F316" s="1"/>
      <c r="G316" s="1"/>
      <c r="H316" s="1"/>
      <c r="I316" s="3"/>
      <c r="J316" s="1"/>
    </row>
    <row r="317" spans="1:10">
      <c r="A317" s="85" t="s">
        <v>1314</v>
      </c>
      <c r="B317" s="83"/>
      <c r="C317" s="6"/>
      <c r="D317" s="1"/>
      <c r="E317" s="1"/>
      <c r="F317" s="1"/>
      <c r="G317" s="1"/>
      <c r="H317" s="1"/>
      <c r="I317" s="3"/>
      <c r="J317" s="1"/>
    </row>
    <row r="318" spans="1:10">
      <c r="A318" s="85" t="s">
        <v>1315</v>
      </c>
      <c r="B318" s="83"/>
      <c r="C318" s="6"/>
      <c r="D318" s="1"/>
      <c r="E318" s="1"/>
      <c r="F318" s="1"/>
      <c r="G318" s="1"/>
      <c r="H318" s="1"/>
      <c r="I318" s="3"/>
      <c r="J318" s="1"/>
    </row>
    <row r="319" spans="1:10">
      <c r="A319" s="85" t="s">
        <v>1316</v>
      </c>
      <c r="B319" s="83"/>
      <c r="C319" s="6"/>
      <c r="D319" s="1"/>
      <c r="E319" s="1"/>
      <c r="F319" s="1"/>
      <c r="G319" s="1"/>
      <c r="H319" s="1"/>
      <c r="I319" s="3"/>
      <c r="J319" s="1"/>
    </row>
    <row r="320" spans="1:10">
      <c r="A320" s="85" t="s">
        <v>1317</v>
      </c>
      <c r="B320" s="83"/>
      <c r="C320" s="6"/>
      <c r="D320" s="1"/>
      <c r="E320" s="1"/>
      <c r="F320" s="1"/>
      <c r="G320" s="1"/>
      <c r="H320" s="1"/>
      <c r="I320" s="3"/>
      <c r="J320" s="1"/>
    </row>
    <row r="321" spans="1:10">
      <c r="A321" s="85" t="s">
        <v>1318</v>
      </c>
      <c r="B321" s="83"/>
      <c r="C321" s="6"/>
      <c r="D321" s="1"/>
      <c r="E321" s="1"/>
      <c r="F321" s="1"/>
      <c r="G321" s="1"/>
      <c r="H321" s="1"/>
      <c r="I321" s="3"/>
      <c r="J321" s="1"/>
    </row>
    <row r="322" spans="1:10">
      <c r="A322" s="85" t="s">
        <v>1319</v>
      </c>
      <c r="B322" s="83"/>
      <c r="C322" s="6"/>
      <c r="D322" s="1"/>
      <c r="E322" s="1"/>
      <c r="F322" s="1"/>
      <c r="G322" s="1"/>
      <c r="H322" s="1"/>
      <c r="I322" s="3"/>
      <c r="J322" s="1"/>
    </row>
    <row r="323" spans="1:10">
      <c r="A323" s="85" t="s">
        <v>1320</v>
      </c>
      <c r="B323" s="83"/>
      <c r="C323" s="6"/>
      <c r="D323" s="1"/>
      <c r="E323" s="1"/>
      <c r="F323" s="1"/>
      <c r="G323" s="1"/>
      <c r="H323" s="1"/>
      <c r="I323" s="3"/>
      <c r="J323" s="1"/>
    </row>
    <row r="324" spans="1:10">
      <c r="A324" s="85" t="s">
        <v>1321</v>
      </c>
      <c r="B324" s="83"/>
      <c r="C324" s="6"/>
      <c r="D324" s="1"/>
      <c r="E324" s="1"/>
      <c r="F324" s="1"/>
      <c r="G324" s="1"/>
      <c r="H324" s="1"/>
      <c r="I324" s="3"/>
      <c r="J324" s="1"/>
    </row>
    <row r="325" spans="1:10">
      <c r="A325" s="85" t="s">
        <v>1322</v>
      </c>
      <c r="B325" s="83"/>
      <c r="C325" s="6"/>
      <c r="D325" s="1"/>
      <c r="E325" s="1"/>
      <c r="F325" s="1"/>
      <c r="G325" s="1"/>
      <c r="H325" s="1"/>
      <c r="I325" s="3"/>
      <c r="J325" s="1"/>
    </row>
    <row r="326" spans="1:10">
      <c r="A326" s="85" t="s">
        <v>1323</v>
      </c>
      <c r="B326" s="83"/>
      <c r="C326" s="6"/>
      <c r="D326" s="1"/>
      <c r="E326" s="1"/>
      <c r="F326" s="1"/>
      <c r="G326" s="1"/>
      <c r="H326" s="1"/>
      <c r="I326" s="3"/>
      <c r="J326" s="1"/>
    </row>
    <row r="327" spans="1:10">
      <c r="A327" s="85" t="s">
        <v>1324</v>
      </c>
      <c r="B327" s="83"/>
      <c r="C327" s="6"/>
      <c r="D327" s="1"/>
      <c r="E327" s="1"/>
      <c r="F327" s="1"/>
      <c r="G327" s="1"/>
      <c r="H327" s="1"/>
      <c r="I327" s="3"/>
      <c r="J327" s="1"/>
    </row>
    <row r="328" spans="1:10">
      <c r="A328" s="85" t="s">
        <v>1325</v>
      </c>
      <c r="B328" s="83"/>
      <c r="C328" s="6"/>
      <c r="D328" s="1"/>
      <c r="E328" s="1"/>
      <c r="F328" s="1"/>
      <c r="G328" s="1"/>
      <c r="H328" s="1"/>
      <c r="I328" s="3"/>
      <c r="J328" s="1"/>
    </row>
    <row r="329" spans="1:10">
      <c r="A329" s="85" t="s">
        <v>1326</v>
      </c>
      <c r="B329" s="83"/>
      <c r="C329" s="6"/>
      <c r="D329" s="1"/>
      <c r="E329" s="1"/>
      <c r="F329" s="1"/>
      <c r="G329" s="1"/>
      <c r="H329" s="1"/>
      <c r="I329" s="3"/>
      <c r="J329" s="1"/>
    </row>
    <row r="330" spans="1:10">
      <c r="A330" s="85" t="s">
        <v>1327</v>
      </c>
      <c r="B330" s="83"/>
      <c r="C330" s="6"/>
      <c r="D330" s="1"/>
      <c r="E330" s="1"/>
      <c r="F330" s="1"/>
      <c r="G330" s="1"/>
      <c r="H330" s="1"/>
      <c r="I330" s="3"/>
      <c r="J330" s="1"/>
    </row>
    <row r="331" spans="1:10">
      <c r="A331" s="85" t="s">
        <v>1328</v>
      </c>
      <c r="B331" s="83"/>
      <c r="C331" s="6"/>
      <c r="D331" s="1"/>
      <c r="E331" s="1"/>
      <c r="F331" s="1"/>
      <c r="G331" s="1"/>
      <c r="H331" s="1"/>
      <c r="I331" s="3"/>
      <c r="J331" s="1"/>
    </row>
    <row r="332" spans="1:10">
      <c r="A332" s="85" t="s">
        <v>1329</v>
      </c>
      <c r="B332" s="83"/>
      <c r="C332" s="6"/>
      <c r="D332" s="1"/>
      <c r="E332" s="1"/>
      <c r="F332" s="1"/>
      <c r="G332" s="1"/>
      <c r="H332" s="1"/>
      <c r="I332" s="3"/>
      <c r="J332" s="1"/>
    </row>
    <row r="333" spans="1:10">
      <c r="A333" s="85" t="s">
        <v>1330</v>
      </c>
      <c r="B333" s="83"/>
      <c r="C333" s="6"/>
      <c r="D333" s="1"/>
      <c r="E333" s="1"/>
      <c r="F333" s="1"/>
      <c r="G333" s="1"/>
      <c r="H333" s="1"/>
      <c r="I333" s="3"/>
      <c r="J333" s="1"/>
    </row>
    <row r="334" spans="1:10">
      <c r="A334" s="85" t="s">
        <v>1331</v>
      </c>
      <c r="B334" s="83"/>
      <c r="C334" s="6"/>
      <c r="D334" s="1"/>
      <c r="E334" s="1"/>
      <c r="F334" s="1"/>
      <c r="G334" s="1"/>
      <c r="H334" s="1"/>
      <c r="I334" s="3"/>
      <c r="J334" s="1"/>
    </row>
    <row r="335" spans="1:10">
      <c r="A335" s="85" t="s">
        <v>1332</v>
      </c>
      <c r="B335" s="83"/>
      <c r="C335" s="6"/>
      <c r="D335" s="1"/>
      <c r="E335" s="1"/>
      <c r="F335" s="1"/>
      <c r="G335" s="1"/>
      <c r="H335" s="1"/>
      <c r="I335" s="3"/>
      <c r="J335" s="1"/>
    </row>
    <row r="336" spans="1:10">
      <c r="A336" s="85" t="s">
        <v>1333</v>
      </c>
      <c r="B336" s="83"/>
      <c r="C336" s="6"/>
      <c r="D336" s="1"/>
      <c r="E336" s="1"/>
      <c r="F336" s="1"/>
      <c r="G336" s="1"/>
      <c r="H336" s="1"/>
      <c r="I336" s="3"/>
      <c r="J336" s="1"/>
    </row>
    <row r="337" spans="1:10">
      <c r="A337" s="85" t="s">
        <v>1334</v>
      </c>
      <c r="B337" s="83"/>
      <c r="C337" s="6"/>
      <c r="D337" s="1"/>
      <c r="E337" s="1"/>
      <c r="F337" s="1"/>
      <c r="G337" s="1"/>
      <c r="H337" s="1"/>
      <c r="I337" s="3"/>
      <c r="J337" s="1"/>
    </row>
    <row r="338" spans="1:10">
      <c r="A338" s="85" t="s">
        <v>1335</v>
      </c>
      <c r="B338" s="83"/>
      <c r="C338" s="6"/>
      <c r="D338" s="1"/>
      <c r="E338" s="1"/>
      <c r="F338" s="1"/>
      <c r="G338" s="1"/>
      <c r="H338" s="1"/>
      <c r="I338" s="3"/>
      <c r="J338" s="1"/>
    </row>
    <row r="339" spans="1:10">
      <c r="A339" s="85" t="s">
        <v>1336</v>
      </c>
      <c r="B339" s="83"/>
      <c r="C339" s="6"/>
      <c r="D339" s="1"/>
      <c r="E339" s="1"/>
      <c r="F339" s="1"/>
      <c r="G339" s="1"/>
      <c r="H339" s="1"/>
      <c r="I339" s="3"/>
      <c r="J339" s="1"/>
    </row>
    <row r="340" spans="1:10">
      <c r="A340" s="85" t="s">
        <v>1337</v>
      </c>
      <c r="B340" s="83"/>
      <c r="C340" s="6"/>
      <c r="D340" s="1"/>
      <c r="E340" s="1"/>
      <c r="F340" s="1"/>
      <c r="G340" s="1"/>
      <c r="H340" s="1"/>
      <c r="I340" s="3"/>
      <c r="J340" s="1"/>
    </row>
    <row r="341" spans="1:10">
      <c r="A341" s="85" t="s">
        <v>1338</v>
      </c>
      <c r="B341" s="83"/>
      <c r="C341" s="6"/>
      <c r="D341" s="1"/>
      <c r="E341" s="1"/>
      <c r="F341" s="1"/>
      <c r="G341" s="1"/>
      <c r="H341" s="1"/>
      <c r="I341" s="3"/>
      <c r="J341" s="1"/>
    </row>
    <row r="342" spans="1:10">
      <c r="A342" s="85" t="s">
        <v>1339</v>
      </c>
      <c r="B342" s="83"/>
      <c r="C342" s="6"/>
      <c r="D342" s="1"/>
      <c r="E342" s="1"/>
      <c r="F342" s="1"/>
      <c r="G342" s="1"/>
      <c r="H342" s="1"/>
      <c r="I342" s="3"/>
      <c r="J342" s="1"/>
    </row>
    <row r="343" spans="1:10">
      <c r="A343" s="85" t="s">
        <v>1340</v>
      </c>
      <c r="B343" s="83"/>
      <c r="C343" s="6"/>
      <c r="D343" s="1"/>
      <c r="E343" s="1"/>
      <c r="F343" s="1"/>
      <c r="G343" s="1"/>
      <c r="H343" s="1"/>
      <c r="I343" s="3"/>
      <c r="J343" s="1"/>
    </row>
    <row r="344" spans="1:10">
      <c r="A344" s="85" t="s">
        <v>1341</v>
      </c>
      <c r="B344" s="83"/>
      <c r="C344" s="6"/>
      <c r="D344" s="1"/>
      <c r="E344" s="1"/>
      <c r="F344" s="1"/>
      <c r="G344" s="1"/>
      <c r="H344" s="1"/>
      <c r="I344" s="3"/>
      <c r="J344" s="1"/>
    </row>
    <row r="345" spans="1:10">
      <c r="A345" s="85" t="s">
        <v>1342</v>
      </c>
      <c r="B345" s="83"/>
      <c r="C345" s="6"/>
      <c r="D345" s="1"/>
      <c r="E345" s="1"/>
      <c r="F345" s="1"/>
      <c r="G345" s="1"/>
      <c r="H345" s="1"/>
      <c r="I345" s="3"/>
      <c r="J345" s="1"/>
    </row>
    <row r="346" spans="1:10">
      <c r="A346" s="85" t="s">
        <v>1343</v>
      </c>
      <c r="B346" s="83"/>
      <c r="C346" s="6"/>
      <c r="D346" s="1"/>
      <c r="E346" s="1"/>
      <c r="F346" s="1"/>
      <c r="G346" s="1"/>
      <c r="H346" s="1"/>
      <c r="I346" s="3"/>
      <c r="J346" s="1"/>
    </row>
    <row r="347" spans="1:10">
      <c r="A347" s="85" t="s">
        <v>1344</v>
      </c>
      <c r="B347" s="83"/>
      <c r="C347" s="6"/>
      <c r="D347" s="1"/>
      <c r="E347" s="1"/>
      <c r="F347" s="1"/>
      <c r="G347" s="1"/>
      <c r="H347" s="1"/>
      <c r="I347" s="3"/>
      <c r="J347" s="1"/>
    </row>
    <row r="348" spans="1:10">
      <c r="A348" s="85" t="s">
        <v>1345</v>
      </c>
      <c r="B348" s="83"/>
      <c r="C348" s="6"/>
      <c r="D348" s="1"/>
      <c r="E348" s="1"/>
      <c r="F348" s="1"/>
      <c r="G348" s="1"/>
      <c r="H348" s="1"/>
      <c r="I348" s="3"/>
      <c r="J348" s="1"/>
    </row>
    <row r="349" spans="1:10">
      <c r="A349" s="85" t="s">
        <v>1346</v>
      </c>
      <c r="B349" s="83"/>
      <c r="C349" s="6"/>
      <c r="D349" s="1"/>
      <c r="E349" s="1"/>
      <c r="F349" s="1"/>
      <c r="G349" s="1"/>
      <c r="H349" s="1"/>
      <c r="I349" s="3"/>
      <c r="J349" s="1"/>
    </row>
    <row r="350" spans="1:10">
      <c r="A350" s="85" t="s">
        <v>1347</v>
      </c>
      <c r="B350" s="83"/>
      <c r="C350" s="6"/>
      <c r="D350" s="1"/>
      <c r="E350" s="1"/>
      <c r="F350" s="1"/>
      <c r="G350" s="1"/>
      <c r="H350" s="1"/>
      <c r="I350" s="3"/>
      <c r="J350" s="1"/>
    </row>
    <row r="351" spans="1:10">
      <c r="A351" s="85" t="s">
        <v>1348</v>
      </c>
      <c r="B351" s="83"/>
      <c r="C351" s="6"/>
      <c r="D351" s="1"/>
      <c r="E351" s="1"/>
      <c r="F351" s="1"/>
      <c r="G351" s="1"/>
      <c r="H351" s="1"/>
      <c r="I351" s="3"/>
      <c r="J351" s="1"/>
    </row>
    <row r="352" spans="1:10">
      <c r="A352" s="85" t="s">
        <v>1349</v>
      </c>
      <c r="B352" s="83"/>
      <c r="C352" s="6"/>
      <c r="D352" s="1"/>
      <c r="E352" s="1"/>
      <c r="F352" s="1"/>
      <c r="G352" s="1"/>
      <c r="H352" s="1"/>
      <c r="I352" s="3"/>
      <c r="J352" s="1"/>
    </row>
    <row r="353" spans="1:10">
      <c r="A353" s="85" t="s">
        <v>1350</v>
      </c>
      <c r="B353" s="83"/>
      <c r="C353" s="6"/>
      <c r="D353" s="1"/>
      <c r="E353" s="1"/>
      <c r="F353" s="1"/>
      <c r="G353" s="1"/>
      <c r="H353" s="1"/>
      <c r="I353" s="3"/>
      <c r="J353" s="1"/>
    </row>
    <row r="354" spans="1:10">
      <c r="A354" s="85" t="s">
        <v>1351</v>
      </c>
      <c r="B354" s="83"/>
      <c r="C354" s="6"/>
      <c r="D354" s="1"/>
      <c r="E354" s="1"/>
      <c r="F354" s="1"/>
      <c r="G354" s="1"/>
      <c r="H354" s="1"/>
      <c r="I354" s="3"/>
      <c r="J354" s="1"/>
    </row>
    <row r="355" spans="1:10">
      <c r="A355" s="85" t="s">
        <v>1352</v>
      </c>
      <c r="B355" s="83"/>
      <c r="C355" s="6"/>
      <c r="D355" s="1"/>
      <c r="E355" s="1"/>
      <c r="F355" s="1"/>
      <c r="G355" s="1"/>
      <c r="H355" s="1"/>
      <c r="I355" s="3"/>
      <c r="J355" s="1"/>
    </row>
    <row r="356" spans="1:10">
      <c r="A356" s="85" t="s">
        <v>1353</v>
      </c>
      <c r="B356" s="83"/>
      <c r="C356" s="6"/>
      <c r="D356" s="1"/>
      <c r="E356" s="1"/>
      <c r="F356" s="1"/>
      <c r="G356" s="1"/>
      <c r="H356" s="1"/>
      <c r="I356" s="3"/>
      <c r="J356" s="1"/>
    </row>
    <row r="357" spans="1:10">
      <c r="A357" s="85" t="s">
        <v>1354</v>
      </c>
      <c r="B357" s="83"/>
      <c r="C357" s="6"/>
      <c r="D357" s="1"/>
      <c r="E357" s="1"/>
      <c r="F357" s="1"/>
      <c r="G357" s="1"/>
      <c r="H357" s="1"/>
      <c r="I357" s="3"/>
      <c r="J357" s="1"/>
    </row>
    <row r="358" spans="1:10">
      <c r="A358" s="85" t="s">
        <v>1355</v>
      </c>
      <c r="B358" s="83"/>
      <c r="C358" s="6"/>
      <c r="D358" s="1"/>
      <c r="E358" s="1"/>
      <c r="F358" s="1"/>
      <c r="G358" s="1"/>
      <c r="H358" s="1"/>
      <c r="I358" s="3"/>
      <c r="J358" s="1"/>
    </row>
    <row r="359" spans="1:10">
      <c r="A359" s="85" t="s">
        <v>1356</v>
      </c>
      <c r="B359" s="83"/>
      <c r="C359" s="6"/>
      <c r="D359" s="1"/>
      <c r="E359" s="1"/>
      <c r="F359" s="1"/>
      <c r="G359" s="1"/>
      <c r="H359" s="1"/>
      <c r="I359" s="3"/>
      <c r="J359" s="1"/>
    </row>
    <row r="360" spans="1:10">
      <c r="A360" s="85" t="s">
        <v>1357</v>
      </c>
      <c r="B360" s="83"/>
      <c r="C360" s="6"/>
      <c r="D360" s="1"/>
      <c r="E360" s="1"/>
      <c r="F360" s="1"/>
      <c r="G360" s="1"/>
      <c r="H360" s="1"/>
      <c r="I360" s="3"/>
      <c r="J360" s="1"/>
    </row>
    <row r="361" spans="1:10">
      <c r="A361" s="85" t="s">
        <v>1358</v>
      </c>
      <c r="B361" s="83"/>
      <c r="C361" s="6"/>
      <c r="D361" s="1"/>
      <c r="E361" s="1"/>
      <c r="F361" s="1"/>
      <c r="G361" s="1"/>
      <c r="H361" s="1"/>
      <c r="I361" s="3"/>
      <c r="J361" s="1"/>
    </row>
    <row r="362" spans="1:10">
      <c r="A362" s="85" t="s">
        <v>1359</v>
      </c>
      <c r="B362" s="83"/>
      <c r="C362" s="6"/>
      <c r="D362" s="1"/>
      <c r="E362" s="1"/>
      <c r="F362" s="1"/>
      <c r="G362" s="1"/>
      <c r="H362" s="1"/>
      <c r="I362" s="3"/>
      <c r="J362" s="1"/>
    </row>
    <row r="363" spans="1:10">
      <c r="A363" s="85" t="s">
        <v>1360</v>
      </c>
      <c r="B363" s="83"/>
      <c r="C363" s="6"/>
      <c r="D363" s="1"/>
      <c r="E363" s="1"/>
      <c r="F363" s="1"/>
      <c r="G363" s="1"/>
      <c r="H363" s="1"/>
      <c r="I363" s="3"/>
      <c r="J363" s="1"/>
    </row>
    <row r="364" spans="1:10">
      <c r="A364" s="85" t="s">
        <v>1361</v>
      </c>
      <c r="B364" s="83"/>
      <c r="C364" s="6"/>
      <c r="D364" s="1"/>
      <c r="E364" s="1"/>
      <c r="F364" s="1"/>
      <c r="G364" s="1"/>
      <c r="H364" s="1"/>
      <c r="I364" s="3"/>
      <c r="J364" s="1"/>
    </row>
    <row r="365" spans="1:10">
      <c r="A365" s="85" t="s">
        <v>1362</v>
      </c>
      <c r="B365" s="83"/>
      <c r="C365" s="6"/>
      <c r="D365" s="1"/>
      <c r="E365" s="1"/>
      <c r="F365" s="1"/>
      <c r="G365" s="1"/>
      <c r="H365" s="1"/>
      <c r="I365" s="3"/>
      <c r="J365" s="1"/>
    </row>
    <row r="366" spans="1:10">
      <c r="A366" s="85" t="s">
        <v>1363</v>
      </c>
      <c r="B366" s="83"/>
      <c r="C366" s="6"/>
      <c r="D366" s="1"/>
      <c r="E366" s="1"/>
      <c r="F366" s="1"/>
      <c r="G366" s="1"/>
      <c r="H366" s="1"/>
      <c r="I366" s="3"/>
      <c r="J366" s="1"/>
    </row>
    <row r="367" spans="1:10">
      <c r="A367" s="85" t="s">
        <v>1364</v>
      </c>
      <c r="B367" s="83"/>
      <c r="C367" s="6"/>
      <c r="D367" s="1"/>
      <c r="E367" s="1"/>
      <c r="F367" s="1"/>
      <c r="G367" s="1"/>
      <c r="H367" s="1"/>
      <c r="I367" s="3"/>
      <c r="J367" s="1"/>
    </row>
    <row r="368" spans="1:10">
      <c r="A368" s="85" t="s">
        <v>1365</v>
      </c>
      <c r="B368" s="83"/>
      <c r="C368" s="6"/>
      <c r="D368" s="1"/>
      <c r="E368" s="1"/>
      <c r="F368" s="1"/>
      <c r="G368" s="1"/>
      <c r="H368" s="1"/>
      <c r="I368" s="3"/>
      <c r="J368" s="1"/>
    </row>
    <row r="369" spans="1:10">
      <c r="A369" s="85" t="s">
        <v>1366</v>
      </c>
      <c r="B369" s="83"/>
      <c r="C369" s="6"/>
      <c r="D369" s="1"/>
      <c r="E369" s="1"/>
      <c r="F369" s="1"/>
      <c r="G369" s="1"/>
      <c r="H369" s="1"/>
      <c r="I369" s="3"/>
      <c r="J369" s="1"/>
    </row>
    <row r="370" spans="1:10">
      <c r="A370" s="85" t="s">
        <v>1367</v>
      </c>
      <c r="B370" s="83"/>
      <c r="C370" s="6"/>
      <c r="D370" s="1"/>
      <c r="E370" s="1"/>
      <c r="F370" s="1"/>
      <c r="G370" s="1"/>
      <c r="H370" s="1"/>
      <c r="I370" s="3"/>
      <c r="J370" s="1"/>
    </row>
    <row r="371" spans="1:10">
      <c r="A371" s="85" t="s">
        <v>1368</v>
      </c>
      <c r="B371" s="83"/>
      <c r="C371" s="6"/>
      <c r="D371" s="1"/>
      <c r="E371" s="1"/>
      <c r="F371" s="1"/>
      <c r="G371" s="1"/>
      <c r="H371" s="1"/>
      <c r="I371" s="3"/>
      <c r="J371" s="1"/>
    </row>
    <row r="372" spans="1:10">
      <c r="A372" s="85" t="s">
        <v>1369</v>
      </c>
      <c r="B372" s="83"/>
      <c r="C372" s="6"/>
      <c r="D372" s="1"/>
      <c r="E372" s="1"/>
      <c r="F372" s="1"/>
      <c r="G372" s="1"/>
      <c r="H372" s="1"/>
      <c r="I372" s="3"/>
      <c r="J372" s="1"/>
    </row>
    <row r="373" spans="1:10">
      <c r="A373" s="85" t="s">
        <v>1370</v>
      </c>
      <c r="B373" s="83"/>
      <c r="C373" s="6"/>
      <c r="D373" s="1"/>
      <c r="E373" s="1"/>
      <c r="F373" s="1"/>
      <c r="G373" s="1"/>
      <c r="H373" s="1"/>
      <c r="I373" s="3"/>
      <c r="J373" s="1"/>
    </row>
    <row r="374" spans="1:10">
      <c r="A374" s="85" t="s">
        <v>1371</v>
      </c>
      <c r="B374" s="83"/>
      <c r="C374" s="6"/>
      <c r="D374" s="1"/>
      <c r="E374" s="1"/>
      <c r="F374" s="1"/>
      <c r="G374" s="1"/>
      <c r="H374" s="1"/>
      <c r="I374" s="3"/>
      <c r="J374" s="1"/>
    </row>
    <row r="375" spans="1:10">
      <c r="A375" s="85" t="s">
        <v>1372</v>
      </c>
      <c r="B375" s="83"/>
      <c r="C375" s="6"/>
      <c r="D375" s="1"/>
      <c r="E375" s="1"/>
      <c r="F375" s="1"/>
      <c r="G375" s="1"/>
      <c r="H375" s="1"/>
      <c r="I375" s="3"/>
      <c r="J375" s="1"/>
    </row>
    <row r="376" spans="1:10">
      <c r="A376" s="85" t="s">
        <v>1373</v>
      </c>
      <c r="B376" s="83"/>
      <c r="C376" s="6"/>
      <c r="D376" s="1"/>
      <c r="E376" s="1"/>
      <c r="F376" s="1"/>
      <c r="G376" s="1"/>
      <c r="H376" s="1"/>
      <c r="I376" s="3"/>
      <c r="J376" s="1"/>
    </row>
    <row r="377" spans="1:10">
      <c r="A377" s="85" t="s">
        <v>1374</v>
      </c>
      <c r="B377" s="83"/>
      <c r="C377" s="6"/>
      <c r="D377" s="1"/>
      <c r="E377" s="1"/>
      <c r="F377" s="1"/>
      <c r="G377" s="1"/>
      <c r="H377" s="1"/>
      <c r="I377" s="3"/>
      <c r="J377" s="1"/>
    </row>
    <row r="378" spans="1:10">
      <c r="A378" s="85" t="s">
        <v>1375</v>
      </c>
      <c r="B378" s="83"/>
      <c r="C378" s="6"/>
      <c r="D378" s="1"/>
      <c r="E378" s="1"/>
      <c r="F378" s="1"/>
      <c r="G378" s="1"/>
      <c r="H378" s="1"/>
      <c r="I378" s="3"/>
      <c r="J378" s="1"/>
    </row>
    <row r="379" spans="1:10">
      <c r="A379" s="85" t="s">
        <v>1376</v>
      </c>
      <c r="B379" s="83"/>
      <c r="C379" s="6"/>
      <c r="D379" s="1"/>
      <c r="E379" s="1"/>
      <c r="F379" s="1"/>
      <c r="G379" s="1"/>
      <c r="H379" s="1"/>
      <c r="I379" s="3"/>
      <c r="J379" s="1"/>
    </row>
    <row r="380" spans="1:10">
      <c r="A380" s="85" t="s">
        <v>1377</v>
      </c>
      <c r="B380" s="83"/>
      <c r="C380" s="6"/>
      <c r="D380" s="1"/>
      <c r="E380" s="1"/>
      <c r="F380" s="1"/>
      <c r="G380" s="1"/>
      <c r="H380" s="1"/>
      <c r="I380" s="3"/>
      <c r="J380" s="1"/>
    </row>
    <row r="381" spans="1:10">
      <c r="A381" s="85" t="s">
        <v>1378</v>
      </c>
      <c r="B381" s="83"/>
      <c r="C381" s="6"/>
      <c r="D381" s="1"/>
      <c r="E381" s="1"/>
      <c r="F381" s="1"/>
      <c r="G381" s="1"/>
      <c r="H381" s="1"/>
      <c r="I381" s="3"/>
      <c r="J381" s="1"/>
    </row>
    <row r="382" spans="1:10">
      <c r="A382" s="85" t="s">
        <v>1379</v>
      </c>
      <c r="B382" s="83"/>
      <c r="C382" s="6"/>
      <c r="D382" s="1"/>
      <c r="E382" s="1"/>
      <c r="F382" s="1"/>
      <c r="G382" s="1"/>
      <c r="H382" s="1"/>
      <c r="I382" s="3"/>
      <c r="J382" s="1"/>
    </row>
    <row r="383" spans="1:10">
      <c r="A383" s="85" t="s">
        <v>1380</v>
      </c>
      <c r="B383" s="83"/>
      <c r="C383" s="6"/>
      <c r="D383" s="1"/>
      <c r="E383" s="1"/>
      <c r="F383" s="1"/>
      <c r="G383" s="1"/>
      <c r="H383" s="1"/>
      <c r="I383" s="3"/>
      <c r="J383" s="1"/>
    </row>
    <row r="384" spans="1:10">
      <c r="A384" s="85" t="s">
        <v>1381</v>
      </c>
      <c r="B384" s="83"/>
      <c r="C384" s="6"/>
      <c r="D384" s="1"/>
      <c r="E384" s="1"/>
      <c r="F384" s="1"/>
      <c r="G384" s="1"/>
      <c r="H384" s="1"/>
      <c r="I384" s="3"/>
      <c r="J384" s="1"/>
    </row>
    <row r="385" spans="1:10">
      <c r="A385" s="85" t="s">
        <v>1382</v>
      </c>
      <c r="B385" s="83"/>
      <c r="C385" s="6"/>
      <c r="D385" s="1"/>
      <c r="E385" s="1"/>
      <c r="F385" s="1"/>
      <c r="G385" s="1"/>
      <c r="H385" s="1"/>
      <c r="I385" s="3"/>
      <c r="J385" s="1"/>
    </row>
    <row r="386" spans="1:10">
      <c r="A386" s="85" t="s">
        <v>1383</v>
      </c>
      <c r="B386" s="83"/>
      <c r="C386" s="6"/>
      <c r="D386" s="1"/>
      <c r="E386" s="1"/>
      <c r="F386" s="1"/>
      <c r="G386" s="1"/>
      <c r="H386" s="1"/>
      <c r="I386" s="3"/>
      <c r="J386" s="1"/>
    </row>
    <row r="387" spans="1:10">
      <c r="A387" s="85" t="s">
        <v>1384</v>
      </c>
      <c r="B387" s="83"/>
      <c r="C387" s="6"/>
      <c r="D387" s="1"/>
      <c r="E387" s="1"/>
      <c r="F387" s="1"/>
      <c r="G387" s="1"/>
      <c r="H387" s="1"/>
      <c r="I387" s="3"/>
      <c r="J387" s="1"/>
    </row>
    <row r="388" spans="1:10">
      <c r="A388" s="85" t="s">
        <v>1385</v>
      </c>
      <c r="B388" s="83"/>
      <c r="C388" s="6"/>
      <c r="D388" s="1"/>
      <c r="E388" s="1"/>
      <c r="F388" s="1"/>
      <c r="G388" s="1"/>
      <c r="H388" s="1"/>
      <c r="I388" s="3"/>
      <c r="J388" s="1"/>
    </row>
    <row r="389" spans="1:10">
      <c r="A389" s="85" t="s">
        <v>1386</v>
      </c>
      <c r="B389" s="83"/>
      <c r="C389" s="6"/>
      <c r="D389" s="1"/>
      <c r="E389" s="1"/>
      <c r="F389" s="1"/>
      <c r="G389" s="1"/>
      <c r="H389" s="1"/>
      <c r="I389" s="3"/>
      <c r="J389" s="1"/>
    </row>
    <row r="390" spans="1:10">
      <c r="A390" s="85" t="s">
        <v>1387</v>
      </c>
      <c r="B390" s="83"/>
      <c r="C390" s="6"/>
      <c r="D390" s="1"/>
      <c r="E390" s="1"/>
      <c r="F390" s="1"/>
      <c r="G390" s="1"/>
      <c r="H390" s="1"/>
      <c r="I390" s="3"/>
      <c r="J390" s="1"/>
    </row>
    <row r="391" spans="1:10">
      <c r="A391" s="85" t="s">
        <v>1388</v>
      </c>
      <c r="B391" s="83"/>
      <c r="C391" s="6"/>
      <c r="D391" s="1"/>
      <c r="E391" s="1"/>
      <c r="F391" s="1"/>
      <c r="G391" s="1"/>
      <c r="H391" s="1"/>
      <c r="I391" s="3"/>
      <c r="J391" s="1"/>
    </row>
    <row r="392" spans="1:10">
      <c r="A392" s="85" t="s">
        <v>1389</v>
      </c>
      <c r="B392" s="83"/>
      <c r="C392" s="6"/>
      <c r="D392" s="1"/>
      <c r="E392" s="1"/>
      <c r="F392" s="1"/>
      <c r="G392" s="1"/>
      <c r="H392" s="1"/>
      <c r="I392" s="3"/>
      <c r="J392" s="1"/>
    </row>
    <row r="393" spans="1:10">
      <c r="A393" s="85" t="s">
        <v>1390</v>
      </c>
      <c r="B393" s="83"/>
      <c r="C393" s="6"/>
      <c r="D393" s="1"/>
      <c r="E393" s="1"/>
      <c r="F393" s="1"/>
      <c r="G393" s="1"/>
      <c r="H393" s="1"/>
      <c r="I393" s="3"/>
      <c r="J393" s="1"/>
    </row>
    <row r="394" spans="1:10">
      <c r="A394" s="85" t="s">
        <v>1391</v>
      </c>
      <c r="B394" s="83"/>
      <c r="C394" s="6"/>
      <c r="D394" s="1"/>
      <c r="E394" s="1"/>
      <c r="F394" s="1"/>
      <c r="G394" s="1"/>
      <c r="H394" s="1"/>
      <c r="I394" s="3"/>
      <c r="J394" s="1"/>
    </row>
    <row r="395" spans="1:10">
      <c r="A395" s="85" t="s">
        <v>1392</v>
      </c>
      <c r="B395" s="83"/>
      <c r="C395" s="6"/>
      <c r="D395" s="1"/>
      <c r="E395" s="1"/>
      <c r="F395" s="1"/>
      <c r="G395" s="1"/>
      <c r="H395" s="1"/>
      <c r="I395" s="3"/>
      <c r="J395" s="1"/>
    </row>
    <row r="396" spans="1:10">
      <c r="A396" s="85" t="s">
        <v>1393</v>
      </c>
      <c r="B396" s="83"/>
      <c r="C396" s="6"/>
      <c r="D396" s="1"/>
      <c r="E396" s="1"/>
      <c r="F396" s="1"/>
      <c r="G396" s="1"/>
      <c r="H396" s="1"/>
      <c r="I396" s="3"/>
      <c r="J396" s="1"/>
    </row>
    <row r="397" spans="1:10">
      <c r="A397" s="85" t="s">
        <v>1394</v>
      </c>
      <c r="B397" s="83"/>
      <c r="C397" s="6"/>
      <c r="D397" s="1"/>
      <c r="E397" s="1"/>
      <c r="F397" s="1"/>
      <c r="G397" s="1"/>
      <c r="H397" s="1"/>
      <c r="I397" s="3"/>
      <c r="J397" s="1"/>
    </row>
    <row r="398" spans="1:10">
      <c r="A398" s="85" t="s">
        <v>1395</v>
      </c>
      <c r="B398" s="83"/>
      <c r="C398" s="6"/>
      <c r="D398" s="1"/>
      <c r="E398" s="1"/>
      <c r="F398" s="1"/>
      <c r="G398" s="1"/>
      <c r="H398" s="1"/>
      <c r="I398" s="3"/>
      <c r="J398" s="1"/>
    </row>
    <row r="399" spans="1:10">
      <c r="A399" s="85" t="s">
        <v>1396</v>
      </c>
      <c r="B399" s="83"/>
      <c r="C399" s="6"/>
      <c r="D399" s="1"/>
      <c r="E399" s="1"/>
      <c r="F399" s="1"/>
      <c r="G399" s="1"/>
      <c r="H399" s="1"/>
      <c r="I399" s="3"/>
      <c r="J399" s="1"/>
    </row>
    <row r="400" spans="1:10">
      <c r="A400" s="85" t="s">
        <v>1397</v>
      </c>
      <c r="B400" s="83"/>
      <c r="C400" s="6"/>
      <c r="D400" s="1"/>
      <c r="E400" s="1"/>
      <c r="F400" s="1"/>
      <c r="G400" s="1"/>
      <c r="H400" s="1"/>
      <c r="I400" s="3"/>
      <c r="J400" s="1"/>
    </row>
    <row r="401" spans="1:10">
      <c r="A401" s="85" t="s">
        <v>1398</v>
      </c>
      <c r="B401" s="83"/>
      <c r="C401" s="6"/>
      <c r="D401" s="1"/>
      <c r="E401" s="1"/>
      <c r="F401" s="1"/>
      <c r="G401" s="1"/>
      <c r="H401" s="1"/>
      <c r="I401" s="3"/>
      <c r="J401" s="1"/>
    </row>
    <row r="402" spans="1:10">
      <c r="A402" s="85" t="s">
        <v>1399</v>
      </c>
      <c r="B402" s="83"/>
      <c r="C402" s="6"/>
      <c r="D402" s="1"/>
      <c r="E402" s="1"/>
      <c r="F402" s="1"/>
      <c r="G402" s="1"/>
      <c r="H402" s="1"/>
      <c r="I402" s="3"/>
      <c r="J402" s="1"/>
    </row>
    <row r="403" spans="1:10">
      <c r="A403" s="85" t="s">
        <v>1400</v>
      </c>
      <c r="B403" s="83"/>
      <c r="C403" s="6"/>
      <c r="D403" s="1"/>
      <c r="E403" s="1"/>
      <c r="F403" s="1"/>
      <c r="G403" s="1"/>
      <c r="H403" s="1"/>
      <c r="I403" s="3"/>
      <c r="J403" s="1"/>
    </row>
    <row r="404" spans="1:10">
      <c r="A404" s="85" t="s">
        <v>1401</v>
      </c>
      <c r="B404" s="83"/>
      <c r="C404" s="6"/>
      <c r="D404" s="1"/>
      <c r="E404" s="1"/>
      <c r="F404" s="1"/>
      <c r="G404" s="1"/>
      <c r="H404" s="1"/>
      <c r="I404" s="3"/>
      <c r="J404" s="1"/>
    </row>
    <row r="405" spans="1:10">
      <c r="A405" s="85" t="s">
        <v>1402</v>
      </c>
      <c r="B405" s="83"/>
      <c r="C405" s="6"/>
      <c r="D405" s="1"/>
      <c r="E405" s="1"/>
      <c r="F405" s="1"/>
      <c r="G405" s="1"/>
      <c r="H405" s="1"/>
      <c r="I405" s="3"/>
      <c r="J405" s="1"/>
    </row>
    <row r="406" spans="1:10">
      <c r="A406" s="85" t="s">
        <v>1403</v>
      </c>
      <c r="B406" s="83"/>
      <c r="C406" s="6"/>
      <c r="D406" s="1"/>
      <c r="E406" s="1"/>
      <c r="F406" s="1"/>
      <c r="G406" s="1"/>
      <c r="H406" s="1"/>
      <c r="I406" s="3"/>
      <c r="J406" s="1"/>
    </row>
    <row r="407" spans="1:10">
      <c r="A407" s="85" t="s">
        <v>1404</v>
      </c>
      <c r="B407" s="83"/>
      <c r="C407" s="6"/>
      <c r="D407" s="1"/>
      <c r="E407" s="1"/>
      <c r="F407" s="1"/>
      <c r="G407" s="1"/>
      <c r="H407" s="1"/>
      <c r="I407" s="3"/>
      <c r="J407" s="1"/>
    </row>
    <row r="408" spans="1:10">
      <c r="A408" s="85" t="s">
        <v>1405</v>
      </c>
      <c r="B408" s="83"/>
      <c r="C408" s="6"/>
      <c r="D408" s="1"/>
      <c r="E408" s="1"/>
      <c r="F408" s="1"/>
      <c r="G408" s="1"/>
      <c r="H408" s="1"/>
      <c r="I408" s="3"/>
      <c r="J408" s="1"/>
    </row>
    <row r="409" spans="1:10">
      <c r="A409" s="85" t="s">
        <v>1406</v>
      </c>
      <c r="B409" s="83"/>
      <c r="C409" s="6"/>
      <c r="D409" s="1"/>
      <c r="E409" s="1"/>
      <c r="F409" s="1"/>
      <c r="G409" s="1"/>
      <c r="H409" s="1"/>
      <c r="I409" s="3"/>
      <c r="J409" s="1"/>
    </row>
    <row r="410" spans="1:10">
      <c r="A410" s="85" t="s">
        <v>1407</v>
      </c>
      <c r="B410" s="83"/>
      <c r="C410" s="6"/>
      <c r="D410" s="1"/>
      <c r="E410" s="1"/>
      <c r="F410" s="1"/>
      <c r="G410" s="1"/>
      <c r="H410" s="1"/>
      <c r="I410" s="3"/>
      <c r="J410" s="1"/>
    </row>
    <row r="411" spans="1:10">
      <c r="A411" s="85" t="s">
        <v>1408</v>
      </c>
      <c r="B411" s="83"/>
      <c r="C411" s="6"/>
      <c r="D411" s="1"/>
      <c r="E411" s="1"/>
      <c r="F411" s="1"/>
      <c r="G411" s="1"/>
      <c r="H411" s="1"/>
      <c r="I411" s="3"/>
      <c r="J411" s="1"/>
    </row>
    <row r="412" spans="1:10">
      <c r="A412" s="85" t="s">
        <v>1409</v>
      </c>
      <c r="B412" s="83"/>
      <c r="C412" s="6"/>
      <c r="D412" s="1"/>
      <c r="E412" s="1"/>
      <c r="F412" s="1"/>
      <c r="G412" s="1"/>
      <c r="H412" s="1"/>
      <c r="I412" s="3"/>
      <c r="J412" s="1"/>
    </row>
    <row r="413" spans="1:10">
      <c r="A413" s="85" t="s">
        <v>1410</v>
      </c>
      <c r="B413" s="83"/>
      <c r="C413" s="6"/>
      <c r="D413" s="1"/>
      <c r="E413" s="1"/>
      <c r="F413" s="1"/>
      <c r="G413" s="1"/>
      <c r="H413" s="1"/>
      <c r="I413" s="3"/>
      <c r="J413" s="1"/>
    </row>
    <row r="414" spans="1:10">
      <c r="A414" s="85" t="s">
        <v>1411</v>
      </c>
      <c r="B414" s="83"/>
      <c r="C414" s="6"/>
      <c r="D414" s="1"/>
      <c r="E414" s="1"/>
      <c r="F414" s="1"/>
      <c r="G414" s="1"/>
      <c r="H414" s="1"/>
      <c r="I414" s="3"/>
      <c r="J414" s="1"/>
    </row>
    <row r="415" spans="1:10">
      <c r="A415" s="85" t="s">
        <v>1412</v>
      </c>
      <c r="B415" s="83"/>
      <c r="C415" s="6"/>
      <c r="D415" s="1"/>
      <c r="E415" s="1"/>
      <c r="F415" s="1"/>
      <c r="G415" s="1"/>
      <c r="H415" s="1"/>
      <c r="I415" s="3"/>
      <c r="J415" s="1"/>
    </row>
    <row r="416" spans="1:10">
      <c r="A416" s="85" t="s">
        <v>1413</v>
      </c>
      <c r="B416" s="83"/>
      <c r="C416" s="6"/>
      <c r="D416" s="1"/>
      <c r="E416" s="1"/>
      <c r="F416" s="1"/>
      <c r="G416" s="1"/>
      <c r="H416" s="1"/>
      <c r="I416" s="3"/>
      <c r="J416" s="1"/>
    </row>
    <row r="417" spans="1:10">
      <c r="A417" s="85" t="s">
        <v>1414</v>
      </c>
      <c r="B417" s="83"/>
      <c r="C417" s="6"/>
      <c r="D417" s="1"/>
      <c r="E417" s="1"/>
      <c r="F417" s="1"/>
      <c r="G417" s="1"/>
      <c r="H417" s="1"/>
      <c r="I417" s="3"/>
      <c r="J417" s="1"/>
    </row>
    <row r="418" spans="1:10">
      <c r="A418" s="85" t="s">
        <v>1415</v>
      </c>
      <c r="B418" s="83"/>
      <c r="C418" s="6"/>
      <c r="D418" s="1"/>
      <c r="E418" s="1"/>
      <c r="F418" s="1"/>
      <c r="G418" s="1"/>
      <c r="H418" s="1"/>
      <c r="I418" s="3"/>
      <c r="J418" s="1"/>
    </row>
    <row r="419" spans="1:10">
      <c r="A419" s="85" t="s">
        <v>1416</v>
      </c>
      <c r="B419" s="83"/>
      <c r="C419" s="6"/>
      <c r="D419" s="1"/>
      <c r="E419" s="1"/>
      <c r="F419" s="1"/>
      <c r="G419" s="1"/>
      <c r="H419" s="1"/>
      <c r="I419" s="3"/>
      <c r="J419" s="1"/>
    </row>
    <row r="420" spans="1:10">
      <c r="A420" s="85" t="s">
        <v>1417</v>
      </c>
      <c r="B420" s="83"/>
      <c r="C420" s="6"/>
      <c r="D420" s="1"/>
      <c r="E420" s="1"/>
      <c r="F420" s="1"/>
      <c r="G420" s="1"/>
      <c r="H420" s="1"/>
      <c r="I420" s="3"/>
      <c r="J420" s="1"/>
    </row>
    <row r="421" spans="1:10">
      <c r="A421" s="85" t="s">
        <v>1418</v>
      </c>
      <c r="B421" s="83"/>
      <c r="C421" s="6"/>
      <c r="D421" s="1"/>
      <c r="E421" s="1"/>
      <c r="F421" s="1"/>
      <c r="G421" s="1"/>
      <c r="H421" s="1"/>
      <c r="I421" s="3"/>
      <c r="J421" s="1"/>
    </row>
    <row r="422" spans="1:10">
      <c r="A422" s="85" t="s">
        <v>1419</v>
      </c>
      <c r="B422" s="83"/>
      <c r="C422" s="6"/>
      <c r="D422" s="1"/>
      <c r="E422" s="1"/>
      <c r="F422" s="1"/>
      <c r="G422" s="1"/>
      <c r="H422" s="1"/>
      <c r="I422" s="3"/>
      <c r="J422" s="1"/>
    </row>
    <row r="423" spans="1:10">
      <c r="A423" s="85" t="s">
        <v>1420</v>
      </c>
      <c r="B423" s="83"/>
      <c r="C423" s="6"/>
      <c r="D423" s="1"/>
      <c r="E423" s="1"/>
      <c r="F423" s="1"/>
      <c r="G423" s="1"/>
      <c r="H423" s="1"/>
      <c r="I423" s="3"/>
      <c r="J423" s="1"/>
    </row>
    <row r="424" spans="1:10">
      <c r="A424" s="85" t="s">
        <v>1421</v>
      </c>
      <c r="B424" s="83"/>
      <c r="C424" s="6"/>
      <c r="D424" s="1"/>
      <c r="E424" s="1"/>
      <c r="F424" s="1"/>
      <c r="G424" s="1"/>
      <c r="H424" s="1"/>
      <c r="I424" s="3"/>
      <c r="J424" s="1"/>
    </row>
    <row r="425" spans="1:10">
      <c r="A425" s="85" t="s">
        <v>1422</v>
      </c>
      <c r="B425" s="83"/>
      <c r="C425" s="6"/>
      <c r="D425" s="1"/>
      <c r="E425" s="1"/>
      <c r="F425" s="1"/>
      <c r="G425" s="1"/>
      <c r="H425" s="1"/>
      <c r="I425" s="3"/>
      <c r="J425" s="1"/>
    </row>
    <row r="426" spans="1:10">
      <c r="A426" s="85" t="s">
        <v>1423</v>
      </c>
      <c r="B426" s="83"/>
      <c r="C426" s="6"/>
      <c r="D426" s="1"/>
      <c r="E426" s="1"/>
      <c r="F426" s="1"/>
      <c r="G426" s="1"/>
      <c r="H426" s="1"/>
      <c r="I426" s="3"/>
      <c r="J426" s="1"/>
    </row>
    <row r="427" spans="1:10">
      <c r="A427" s="85" t="s">
        <v>1424</v>
      </c>
      <c r="B427" s="83"/>
      <c r="C427" s="6"/>
      <c r="D427" s="1"/>
      <c r="E427" s="1"/>
      <c r="F427" s="1"/>
      <c r="G427" s="1"/>
      <c r="H427" s="1"/>
      <c r="I427" s="3"/>
      <c r="J427" s="1"/>
    </row>
    <row r="428" spans="1:10">
      <c r="A428" s="85" t="s">
        <v>1425</v>
      </c>
      <c r="B428" s="83"/>
      <c r="C428" s="6"/>
      <c r="D428" s="1"/>
      <c r="E428" s="1"/>
      <c r="F428" s="1"/>
      <c r="G428" s="1"/>
      <c r="H428" s="1"/>
      <c r="I428" s="3"/>
      <c r="J428" s="1"/>
    </row>
    <row r="429" spans="1:10">
      <c r="A429" s="85" t="s">
        <v>1426</v>
      </c>
      <c r="B429" s="83"/>
      <c r="C429" s="6"/>
      <c r="D429" s="1"/>
      <c r="E429" s="1"/>
      <c r="F429" s="1"/>
      <c r="G429" s="1"/>
      <c r="H429" s="1"/>
      <c r="I429" s="3"/>
      <c r="J429" s="1"/>
    </row>
    <row r="430" spans="1:10">
      <c r="A430" s="85" t="s">
        <v>1427</v>
      </c>
      <c r="B430" s="83"/>
      <c r="C430" s="6"/>
      <c r="D430" s="1"/>
      <c r="E430" s="1"/>
      <c r="F430" s="1"/>
      <c r="G430" s="1"/>
      <c r="H430" s="1"/>
      <c r="I430" s="3"/>
      <c r="J430" s="1"/>
    </row>
    <row r="431" spans="1:10">
      <c r="A431" s="85" t="s">
        <v>1428</v>
      </c>
      <c r="B431" s="83"/>
      <c r="C431" s="6"/>
      <c r="D431" s="1"/>
      <c r="E431" s="1"/>
      <c r="F431" s="1"/>
      <c r="G431" s="1"/>
      <c r="H431" s="1"/>
      <c r="I431" s="3"/>
      <c r="J431" s="1"/>
    </row>
    <row r="432" spans="1:10">
      <c r="A432" s="85" t="s">
        <v>1429</v>
      </c>
      <c r="B432" s="83"/>
      <c r="C432" s="6"/>
      <c r="D432" s="1"/>
      <c r="E432" s="1"/>
      <c r="F432" s="1"/>
      <c r="G432" s="1"/>
      <c r="H432" s="1"/>
      <c r="I432" s="3"/>
      <c r="J432" s="1"/>
    </row>
    <row r="433" spans="1:10">
      <c r="A433" s="85" t="s">
        <v>1430</v>
      </c>
      <c r="B433" s="83"/>
      <c r="C433" s="6"/>
      <c r="D433" s="1"/>
      <c r="E433" s="1"/>
      <c r="F433" s="1"/>
      <c r="G433" s="1"/>
      <c r="H433" s="1"/>
      <c r="I433" s="3"/>
      <c r="J433" s="1"/>
    </row>
    <row r="434" spans="1:10">
      <c r="A434" s="85" t="s">
        <v>1431</v>
      </c>
      <c r="B434" s="83"/>
      <c r="C434" s="6"/>
      <c r="D434" s="1"/>
      <c r="E434" s="1"/>
      <c r="F434" s="1"/>
      <c r="G434" s="1"/>
      <c r="H434" s="1"/>
      <c r="I434" s="3"/>
      <c r="J434" s="1"/>
    </row>
    <row r="435" spans="1:10">
      <c r="A435" s="85" t="s">
        <v>1432</v>
      </c>
      <c r="B435" s="83"/>
      <c r="C435" s="6"/>
      <c r="D435" s="1"/>
      <c r="E435" s="1"/>
      <c r="F435" s="1"/>
      <c r="G435" s="1"/>
      <c r="H435" s="1"/>
      <c r="I435" s="3"/>
      <c r="J435" s="1"/>
    </row>
    <row r="436" spans="1:10">
      <c r="A436" s="85" t="s">
        <v>1433</v>
      </c>
      <c r="B436" s="83"/>
      <c r="C436" s="6"/>
      <c r="D436" s="1"/>
      <c r="E436" s="1"/>
      <c r="F436" s="1"/>
      <c r="G436" s="1"/>
      <c r="H436" s="1"/>
      <c r="I436" s="3"/>
      <c r="J436" s="1"/>
    </row>
    <row r="437" spans="1:10">
      <c r="A437" s="85" t="s">
        <v>1434</v>
      </c>
      <c r="B437" s="83"/>
      <c r="C437" s="6"/>
      <c r="D437" s="1"/>
      <c r="E437" s="1"/>
      <c r="F437" s="1"/>
      <c r="G437" s="1"/>
      <c r="H437" s="1"/>
      <c r="I437" s="3"/>
      <c r="J437" s="1"/>
    </row>
    <row r="438" spans="1:10">
      <c r="A438" s="85" t="s">
        <v>1435</v>
      </c>
      <c r="B438" s="83"/>
      <c r="C438" s="6"/>
      <c r="D438" s="1"/>
      <c r="E438" s="1"/>
      <c r="F438" s="1"/>
      <c r="G438" s="1"/>
      <c r="H438" s="1"/>
      <c r="I438" s="3"/>
      <c r="J438" s="1"/>
    </row>
    <row r="439" spans="1:10">
      <c r="A439" s="85" t="s">
        <v>1436</v>
      </c>
      <c r="B439" s="83"/>
      <c r="C439" s="6"/>
      <c r="D439" s="1"/>
      <c r="E439" s="1"/>
      <c r="F439" s="1"/>
      <c r="G439" s="1"/>
      <c r="H439" s="1"/>
      <c r="I439" s="3"/>
      <c r="J439" s="1"/>
    </row>
    <row r="440" spans="1:10">
      <c r="A440" s="85" t="s">
        <v>1437</v>
      </c>
      <c r="B440" s="83"/>
      <c r="C440" s="6"/>
      <c r="D440" s="1"/>
      <c r="E440" s="1"/>
      <c r="F440" s="1"/>
      <c r="G440" s="1"/>
      <c r="H440" s="1"/>
      <c r="I440" s="3"/>
      <c r="J440" s="1"/>
    </row>
    <row r="441" spans="1:10">
      <c r="A441" s="85" t="s">
        <v>1438</v>
      </c>
      <c r="B441" s="83"/>
      <c r="C441" s="6"/>
      <c r="D441" s="1"/>
      <c r="E441" s="1"/>
      <c r="F441" s="1"/>
      <c r="G441" s="1"/>
      <c r="H441" s="1"/>
      <c r="I441" s="3"/>
      <c r="J441" s="1"/>
    </row>
    <row r="442" spans="1:10">
      <c r="A442" s="85" t="s">
        <v>1439</v>
      </c>
      <c r="B442" s="83"/>
      <c r="C442" s="6"/>
      <c r="D442" s="1"/>
      <c r="E442" s="1"/>
      <c r="F442" s="1"/>
      <c r="G442" s="1"/>
      <c r="H442" s="1"/>
      <c r="I442" s="3"/>
      <c r="J442" s="1"/>
    </row>
    <row r="443" spans="1:10">
      <c r="A443" s="85" t="s">
        <v>1440</v>
      </c>
      <c r="B443" s="83"/>
      <c r="C443" s="6"/>
      <c r="D443" s="1"/>
      <c r="E443" s="1"/>
      <c r="F443" s="1"/>
      <c r="G443" s="1"/>
      <c r="H443" s="1"/>
      <c r="I443" s="3"/>
      <c r="J443" s="1"/>
    </row>
    <row r="444" spans="1:10">
      <c r="A444" s="85" t="s">
        <v>1441</v>
      </c>
      <c r="B444" s="83"/>
      <c r="C444" s="6"/>
      <c r="D444" s="1"/>
      <c r="E444" s="1"/>
      <c r="F444" s="1"/>
      <c r="G444" s="1"/>
      <c r="H444" s="1"/>
      <c r="I444" s="3"/>
      <c r="J444" s="1"/>
    </row>
    <row r="445" spans="1:10">
      <c r="A445" s="85" t="s">
        <v>1442</v>
      </c>
      <c r="B445" s="83"/>
      <c r="C445" s="6"/>
      <c r="D445" s="1"/>
      <c r="E445" s="1"/>
      <c r="F445" s="1"/>
      <c r="G445" s="1"/>
      <c r="H445" s="1"/>
      <c r="I445" s="3"/>
      <c r="J445" s="1"/>
    </row>
    <row r="446" spans="1:10">
      <c r="A446" s="85" t="s">
        <v>1443</v>
      </c>
      <c r="B446" s="83"/>
      <c r="C446" s="6"/>
      <c r="D446" s="1"/>
      <c r="E446" s="1"/>
      <c r="F446" s="1"/>
      <c r="G446" s="1"/>
      <c r="H446" s="1"/>
      <c r="I446" s="3"/>
      <c r="J446" s="1"/>
    </row>
    <row r="447" spans="1:10">
      <c r="A447" s="85" t="s">
        <v>1444</v>
      </c>
      <c r="B447" s="83"/>
      <c r="C447" s="6"/>
      <c r="D447" s="1"/>
      <c r="E447" s="1"/>
      <c r="F447" s="1"/>
      <c r="G447" s="1"/>
      <c r="H447" s="1"/>
      <c r="I447" s="3"/>
      <c r="J447" s="1"/>
    </row>
    <row r="448" spans="1:10">
      <c r="A448" s="85" t="s">
        <v>1445</v>
      </c>
      <c r="B448" s="83"/>
      <c r="C448" s="6"/>
      <c r="D448" s="1"/>
      <c r="E448" s="1"/>
      <c r="F448" s="1"/>
      <c r="G448" s="1"/>
      <c r="H448" s="1"/>
      <c r="I448" s="3"/>
      <c r="J448" s="1"/>
    </row>
    <row r="449" spans="1:10">
      <c r="A449" s="85" t="s">
        <v>1446</v>
      </c>
      <c r="B449" s="83"/>
      <c r="C449" s="6"/>
      <c r="D449" s="1"/>
      <c r="E449" s="1"/>
      <c r="F449" s="1"/>
      <c r="G449" s="1"/>
      <c r="H449" s="1"/>
      <c r="I449" s="3"/>
      <c r="J449" s="1"/>
    </row>
    <row r="450" spans="1:10">
      <c r="A450" s="85" t="s">
        <v>1447</v>
      </c>
      <c r="B450" s="83"/>
      <c r="C450" s="6"/>
      <c r="D450" s="1"/>
      <c r="E450" s="1"/>
      <c r="F450" s="1"/>
      <c r="G450" s="1"/>
      <c r="H450" s="1"/>
      <c r="I450" s="3"/>
      <c r="J450" s="1"/>
    </row>
    <row r="451" spans="1:10">
      <c r="A451" s="85" t="s">
        <v>1448</v>
      </c>
      <c r="B451" s="83"/>
      <c r="C451" s="6"/>
      <c r="D451" s="1"/>
      <c r="E451" s="1"/>
      <c r="F451" s="1"/>
      <c r="G451" s="1"/>
      <c r="H451" s="1"/>
      <c r="I451" s="3"/>
      <c r="J451" s="1"/>
    </row>
    <row r="452" spans="1:10">
      <c r="A452" s="85" t="s">
        <v>1449</v>
      </c>
      <c r="B452" s="83"/>
      <c r="C452" s="6"/>
      <c r="D452" s="1"/>
      <c r="E452" s="1"/>
      <c r="F452" s="1"/>
      <c r="G452" s="1"/>
      <c r="H452" s="1"/>
      <c r="I452" s="3"/>
      <c r="J452" s="1"/>
    </row>
    <row r="453" spans="1:10">
      <c r="A453" s="85" t="s">
        <v>1450</v>
      </c>
      <c r="B453" s="83"/>
      <c r="C453" s="6"/>
      <c r="D453" s="1"/>
      <c r="E453" s="1"/>
      <c r="F453" s="1"/>
      <c r="G453" s="1"/>
      <c r="H453" s="1"/>
      <c r="I453" s="3"/>
      <c r="J453" s="1"/>
    </row>
    <row r="454" spans="1:10">
      <c r="A454" s="85" t="s">
        <v>1451</v>
      </c>
      <c r="B454" s="83"/>
      <c r="C454" s="6"/>
      <c r="D454" s="1"/>
      <c r="E454" s="1"/>
      <c r="F454" s="1"/>
      <c r="G454" s="1"/>
      <c r="H454" s="1"/>
      <c r="I454" s="3"/>
      <c r="J454" s="1"/>
    </row>
    <row r="455" spans="1:10">
      <c r="A455" s="85" t="s">
        <v>1452</v>
      </c>
      <c r="B455" s="83"/>
      <c r="C455" s="6"/>
      <c r="D455" s="1"/>
      <c r="E455" s="1"/>
      <c r="F455" s="1"/>
      <c r="G455" s="1"/>
      <c r="H455" s="1"/>
      <c r="I455" s="3"/>
      <c r="J455" s="1"/>
    </row>
    <row r="456" spans="1:10">
      <c r="A456" s="85" t="s">
        <v>1453</v>
      </c>
      <c r="B456" s="83"/>
      <c r="C456" s="6"/>
      <c r="D456" s="1"/>
      <c r="E456" s="1"/>
      <c r="F456" s="1"/>
      <c r="G456" s="1"/>
      <c r="H456" s="1"/>
      <c r="I456" s="3"/>
      <c r="J456" s="1"/>
    </row>
    <row r="457" spans="1:10">
      <c r="A457" s="85" t="s">
        <v>1454</v>
      </c>
      <c r="B457" s="83"/>
      <c r="C457" s="6"/>
      <c r="D457" s="1"/>
      <c r="E457" s="1"/>
      <c r="F457" s="1"/>
      <c r="G457" s="1"/>
      <c r="H457" s="1"/>
      <c r="I457" s="3"/>
      <c r="J457" s="1"/>
    </row>
    <row r="458" spans="1:10">
      <c r="A458" s="85" t="s">
        <v>1455</v>
      </c>
      <c r="B458" s="83"/>
      <c r="C458" s="6"/>
      <c r="D458" s="1"/>
      <c r="E458" s="1"/>
      <c r="F458" s="1"/>
      <c r="G458" s="1"/>
      <c r="H458" s="1"/>
      <c r="I458" s="3"/>
      <c r="J458" s="1"/>
    </row>
    <row r="459" spans="1:10">
      <c r="A459" s="85" t="s">
        <v>1456</v>
      </c>
      <c r="B459" s="83"/>
      <c r="C459" s="6"/>
      <c r="D459" s="1"/>
      <c r="E459" s="1"/>
      <c r="F459" s="1"/>
      <c r="G459" s="1"/>
      <c r="H459" s="1"/>
      <c r="I459" s="3"/>
      <c r="J459" s="1"/>
    </row>
    <row r="460" spans="1:10">
      <c r="A460" s="85" t="s">
        <v>1457</v>
      </c>
      <c r="B460" s="83"/>
      <c r="C460" s="6"/>
      <c r="D460" s="1"/>
      <c r="E460" s="1"/>
      <c r="F460" s="1"/>
      <c r="G460" s="1"/>
      <c r="H460" s="1"/>
      <c r="I460" s="3"/>
      <c r="J460" s="1"/>
    </row>
    <row r="461" spans="1:10">
      <c r="A461" s="85" t="s">
        <v>1458</v>
      </c>
      <c r="B461" s="83"/>
      <c r="C461" s="6"/>
      <c r="D461" s="1"/>
      <c r="E461" s="1"/>
      <c r="F461" s="1"/>
      <c r="G461" s="1"/>
      <c r="H461" s="1"/>
      <c r="I461" s="3"/>
      <c r="J461" s="1"/>
    </row>
    <row r="462" spans="1:10">
      <c r="A462" s="85" t="s">
        <v>1459</v>
      </c>
      <c r="B462" s="83"/>
      <c r="C462" s="6"/>
      <c r="D462" s="1"/>
      <c r="E462" s="1"/>
      <c r="F462" s="1"/>
      <c r="G462" s="1"/>
      <c r="H462" s="1"/>
      <c r="I462" s="3"/>
      <c r="J462" s="1"/>
    </row>
    <row r="463" spans="1:10">
      <c r="A463" s="85" t="s">
        <v>1460</v>
      </c>
      <c r="B463" s="83"/>
      <c r="C463" s="6"/>
      <c r="D463" s="1"/>
      <c r="E463" s="1"/>
      <c r="F463" s="1"/>
      <c r="G463" s="1"/>
      <c r="H463" s="1"/>
      <c r="I463" s="3"/>
      <c r="J463" s="1"/>
    </row>
    <row r="464" spans="1:10">
      <c r="A464" s="85" t="s">
        <v>1461</v>
      </c>
      <c r="B464" s="83"/>
      <c r="C464" s="6"/>
      <c r="D464" s="1"/>
      <c r="E464" s="1"/>
      <c r="F464" s="1"/>
      <c r="G464" s="1"/>
      <c r="H464" s="1"/>
      <c r="I464" s="3"/>
      <c r="J464" s="1"/>
    </row>
    <row r="465" spans="1:10">
      <c r="A465" s="85" t="s">
        <v>1462</v>
      </c>
      <c r="B465" s="83"/>
      <c r="C465" s="6"/>
      <c r="D465" s="1"/>
      <c r="E465" s="1"/>
      <c r="F465" s="1"/>
      <c r="G465" s="1"/>
      <c r="H465" s="1"/>
      <c r="I465" s="3"/>
      <c r="J465" s="1"/>
    </row>
    <row r="466" spans="1:10">
      <c r="A466" s="85" t="s">
        <v>1463</v>
      </c>
      <c r="B466" s="83"/>
      <c r="C466" s="6"/>
      <c r="D466" s="1"/>
      <c r="E466" s="1"/>
      <c r="F466" s="1"/>
      <c r="G466" s="1"/>
      <c r="H466" s="1"/>
      <c r="I466" s="3"/>
      <c r="J466" s="1"/>
    </row>
    <row r="467" spans="1:10">
      <c r="A467" s="85" t="s">
        <v>1464</v>
      </c>
      <c r="B467" s="83"/>
      <c r="C467" s="6"/>
      <c r="D467" s="1"/>
      <c r="E467" s="1"/>
      <c r="F467" s="1"/>
      <c r="G467" s="1"/>
      <c r="H467" s="1"/>
      <c r="I467" s="3"/>
      <c r="J467" s="1"/>
    </row>
    <row r="468" spans="1:10">
      <c r="A468" s="85" t="s">
        <v>1465</v>
      </c>
      <c r="B468" s="83"/>
      <c r="C468" s="6"/>
      <c r="D468" s="1"/>
      <c r="E468" s="1"/>
      <c r="F468" s="1"/>
      <c r="G468" s="1"/>
      <c r="H468" s="1"/>
      <c r="I468" s="3"/>
      <c r="J468" s="1"/>
    </row>
    <row r="469" spans="1:10">
      <c r="A469" s="85" t="s">
        <v>1466</v>
      </c>
      <c r="B469" s="83"/>
      <c r="C469" s="6"/>
      <c r="D469" s="1"/>
      <c r="E469" s="1"/>
      <c r="F469" s="1"/>
      <c r="G469" s="1"/>
      <c r="H469" s="1"/>
      <c r="I469" s="3"/>
      <c r="J469" s="1"/>
    </row>
    <row r="470" spans="1:10">
      <c r="A470" s="85" t="s">
        <v>1467</v>
      </c>
      <c r="B470" s="83"/>
      <c r="C470" s="6"/>
      <c r="D470" s="1"/>
      <c r="E470" s="1"/>
      <c r="F470" s="1"/>
      <c r="G470" s="1"/>
      <c r="H470" s="1"/>
      <c r="I470" s="3"/>
      <c r="J470" s="1"/>
    </row>
    <row r="471" spans="1:10">
      <c r="A471" s="85" t="s">
        <v>1468</v>
      </c>
      <c r="B471" s="83"/>
      <c r="C471" s="6"/>
      <c r="D471" s="1"/>
      <c r="E471" s="1"/>
      <c r="F471" s="1"/>
      <c r="G471" s="1"/>
      <c r="H471" s="1"/>
      <c r="I471" s="3"/>
      <c r="J471" s="1"/>
    </row>
    <row r="472" spans="1:10">
      <c r="A472" s="85" t="s">
        <v>1469</v>
      </c>
      <c r="B472" s="83"/>
      <c r="C472" s="6"/>
      <c r="D472" s="1"/>
      <c r="E472" s="1"/>
      <c r="F472" s="1"/>
      <c r="G472" s="1"/>
      <c r="H472" s="1"/>
      <c r="I472" s="3"/>
      <c r="J472" s="1"/>
    </row>
    <row r="473" spans="1:10">
      <c r="A473" s="85" t="s">
        <v>1470</v>
      </c>
      <c r="B473" s="83"/>
      <c r="C473" s="6"/>
      <c r="D473" s="1"/>
      <c r="E473" s="1"/>
      <c r="F473" s="1"/>
      <c r="G473" s="1"/>
      <c r="H473" s="1"/>
      <c r="I473" s="3"/>
      <c r="J473" s="1"/>
    </row>
    <row r="474" spans="1:10">
      <c r="A474" s="85" t="s">
        <v>1471</v>
      </c>
      <c r="B474" s="83"/>
      <c r="C474" s="6"/>
      <c r="D474" s="1"/>
      <c r="E474" s="1"/>
      <c r="F474" s="1"/>
      <c r="G474" s="1"/>
      <c r="H474" s="1"/>
      <c r="I474" s="3"/>
      <c r="J474" s="1"/>
    </row>
    <row r="475" spans="1:10">
      <c r="A475" s="85" t="s">
        <v>1472</v>
      </c>
      <c r="B475" s="83"/>
      <c r="C475" s="6"/>
      <c r="D475" s="1"/>
      <c r="E475" s="1"/>
      <c r="F475" s="1"/>
      <c r="G475" s="1"/>
      <c r="H475" s="1"/>
      <c r="I475" s="3"/>
      <c r="J475" s="1"/>
    </row>
    <row r="476" spans="1:10">
      <c r="A476" s="85" t="s">
        <v>1473</v>
      </c>
      <c r="B476" s="83"/>
      <c r="C476" s="6"/>
      <c r="D476" s="1"/>
      <c r="E476" s="1"/>
      <c r="F476" s="1"/>
      <c r="G476" s="1"/>
      <c r="H476" s="1"/>
      <c r="I476" s="3"/>
      <c r="J476" s="1"/>
    </row>
    <row r="477" spans="1:10">
      <c r="A477" s="85" t="s">
        <v>1474</v>
      </c>
      <c r="B477" s="83"/>
      <c r="C477" s="6"/>
      <c r="D477" s="1"/>
      <c r="E477" s="1"/>
      <c r="F477" s="1"/>
      <c r="G477" s="1"/>
      <c r="H477" s="1"/>
      <c r="I477" s="3"/>
      <c r="J477" s="1"/>
    </row>
    <row r="478" spans="1:10">
      <c r="A478" s="85" t="s">
        <v>1475</v>
      </c>
      <c r="B478" s="83"/>
      <c r="C478" s="6"/>
      <c r="D478" s="1"/>
      <c r="E478" s="1"/>
      <c r="F478" s="1"/>
      <c r="G478" s="1"/>
      <c r="H478" s="1"/>
      <c r="I478" s="3"/>
      <c r="J478" s="1"/>
    </row>
    <row r="479" spans="1:10">
      <c r="A479" s="85" t="s">
        <v>1476</v>
      </c>
      <c r="B479" s="83"/>
      <c r="C479" s="6"/>
      <c r="D479" s="1"/>
      <c r="E479" s="1"/>
      <c r="F479" s="1"/>
      <c r="G479" s="1"/>
      <c r="H479" s="1"/>
      <c r="I479" s="3"/>
      <c r="J479" s="1"/>
    </row>
    <row r="480" spans="1:10">
      <c r="A480" s="85" t="s">
        <v>1477</v>
      </c>
      <c r="B480" s="83"/>
      <c r="C480" s="6"/>
      <c r="D480" s="1"/>
      <c r="E480" s="1"/>
      <c r="F480" s="1"/>
      <c r="G480" s="1"/>
      <c r="H480" s="1"/>
      <c r="I480" s="3"/>
      <c r="J480" s="1"/>
    </row>
    <row r="481" spans="1:10">
      <c r="A481" s="85" t="s">
        <v>1478</v>
      </c>
      <c r="B481" s="83"/>
      <c r="C481" s="6"/>
      <c r="D481" s="1"/>
      <c r="E481" s="1"/>
      <c r="F481" s="1"/>
      <c r="G481" s="1"/>
      <c r="H481" s="1"/>
      <c r="I481" s="3"/>
      <c r="J481" s="1"/>
    </row>
    <row r="482" spans="1:10">
      <c r="A482" s="85" t="s">
        <v>1479</v>
      </c>
      <c r="B482" s="83"/>
      <c r="C482" s="6"/>
      <c r="D482" s="1"/>
      <c r="E482" s="1"/>
      <c r="F482" s="1"/>
      <c r="G482" s="1"/>
      <c r="H482" s="1"/>
      <c r="I482" s="3"/>
      <c r="J482" s="1"/>
    </row>
    <row r="483" spans="1:10">
      <c r="A483" s="85" t="s">
        <v>1480</v>
      </c>
      <c r="B483" s="83"/>
      <c r="C483" s="6"/>
      <c r="D483" s="1"/>
      <c r="E483" s="1"/>
      <c r="F483" s="1"/>
      <c r="G483" s="1"/>
      <c r="H483" s="1"/>
      <c r="I483" s="3"/>
      <c r="J483" s="1"/>
    </row>
    <row r="484" spans="1:10">
      <c r="A484" s="85" t="s">
        <v>1481</v>
      </c>
      <c r="B484" s="83"/>
      <c r="C484" s="6"/>
      <c r="D484" s="1"/>
      <c r="E484" s="1"/>
      <c r="F484" s="1"/>
      <c r="G484" s="1"/>
      <c r="H484" s="1"/>
      <c r="I484" s="3"/>
      <c r="J484" s="1"/>
    </row>
    <row r="485" spans="1:10">
      <c r="A485" s="85" t="s">
        <v>1482</v>
      </c>
      <c r="B485" s="83"/>
      <c r="C485" s="6"/>
      <c r="D485" s="1"/>
      <c r="E485" s="1"/>
      <c r="F485" s="1"/>
      <c r="G485" s="1"/>
      <c r="H485" s="1"/>
      <c r="I485" s="3"/>
      <c r="J485" s="1"/>
    </row>
    <row r="486" spans="1:10">
      <c r="A486" s="85" t="s">
        <v>1483</v>
      </c>
      <c r="B486" s="83"/>
      <c r="C486" s="6"/>
      <c r="D486" s="1"/>
      <c r="E486" s="1"/>
      <c r="F486" s="1"/>
      <c r="G486" s="1"/>
      <c r="H486" s="1"/>
      <c r="I486" s="3"/>
      <c r="J486" s="1"/>
    </row>
    <row r="487" spans="1:10">
      <c r="A487" s="85" t="s">
        <v>1484</v>
      </c>
      <c r="B487" s="83"/>
      <c r="C487" s="6"/>
      <c r="D487" s="1"/>
      <c r="E487" s="1"/>
      <c r="F487" s="1"/>
      <c r="G487" s="1"/>
      <c r="H487" s="1"/>
      <c r="I487" s="3"/>
      <c r="J487" s="1"/>
    </row>
    <row r="488" spans="1:10">
      <c r="A488" s="85" t="s">
        <v>1485</v>
      </c>
      <c r="B488" s="83"/>
      <c r="C488" s="6"/>
      <c r="D488" s="1"/>
      <c r="E488" s="1"/>
      <c r="F488" s="1"/>
      <c r="G488" s="1"/>
      <c r="H488" s="1"/>
      <c r="I488" s="3"/>
      <c r="J488" s="1"/>
    </row>
    <row r="489" spans="1:10">
      <c r="A489" s="85" t="s">
        <v>1486</v>
      </c>
      <c r="B489" s="83"/>
      <c r="C489" s="6"/>
      <c r="D489" s="1"/>
      <c r="E489" s="1"/>
      <c r="F489" s="1"/>
      <c r="G489" s="1"/>
      <c r="H489" s="1"/>
      <c r="I489" s="3"/>
      <c r="J489" s="1"/>
    </row>
    <row r="490" spans="1:10">
      <c r="A490" s="85" t="s">
        <v>1487</v>
      </c>
      <c r="B490" s="83"/>
      <c r="C490" s="6"/>
      <c r="D490" s="1"/>
      <c r="E490" s="1"/>
      <c r="F490" s="1"/>
      <c r="G490" s="1"/>
      <c r="H490" s="1"/>
      <c r="I490" s="3"/>
      <c r="J490" s="1"/>
    </row>
    <row r="491" spans="1:10">
      <c r="A491" s="85" t="s">
        <v>1488</v>
      </c>
      <c r="B491" s="83"/>
      <c r="C491" s="6"/>
      <c r="D491" s="1"/>
      <c r="E491" s="1"/>
      <c r="F491" s="1"/>
      <c r="G491" s="1"/>
      <c r="H491" s="1"/>
      <c r="I491" s="3"/>
      <c r="J491" s="1"/>
    </row>
    <row r="492" spans="1:10">
      <c r="A492" s="85" t="s">
        <v>1489</v>
      </c>
      <c r="B492" s="83"/>
      <c r="C492" s="6"/>
      <c r="D492" s="1"/>
      <c r="E492" s="1"/>
      <c r="F492" s="1"/>
      <c r="G492" s="1"/>
      <c r="H492" s="1"/>
      <c r="I492" s="3"/>
      <c r="J492" s="1"/>
    </row>
    <row r="493" spans="1:10">
      <c r="A493" s="85" t="s">
        <v>1490</v>
      </c>
      <c r="B493" s="83"/>
      <c r="C493" s="6"/>
      <c r="D493" s="1"/>
      <c r="E493" s="1"/>
      <c r="F493" s="1"/>
      <c r="G493" s="1"/>
      <c r="H493" s="1"/>
      <c r="I493" s="3"/>
      <c r="J493" s="1"/>
    </row>
    <row r="494" spans="1:10">
      <c r="A494" s="85" t="s">
        <v>1491</v>
      </c>
      <c r="B494" s="83"/>
      <c r="C494" s="6"/>
      <c r="D494" s="1"/>
      <c r="E494" s="1"/>
      <c r="F494" s="1"/>
      <c r="G494" s="1"/>
      <c r="H494" s="1"/>
      <c r="I494" s="3"/>
      <c r="J494" s="1"/>
    </row>
    <row r="495" spans="1:10">
      <c r="A495" s="85" t="s">
        <v>1492</v>
      </c>
      <c r="B495" s="83"/>
      <c r="C495" s="6"/>
      <c r="D495" s="1"/>
      <c r="E495" s="1"/>
      <c r="F495" s="1"/>
      <c r="G495" s="1"/>
      <c r="H495" s="1"/>
      <c r="I495" s="3"/>
      <c r="J495" s="1"/>
    </row>
    <row r="496" spans="1:10">
      <c r="A496" s="85" t="s">
        <v>1493</v>
      </c>
      <c r="B496" s="83"/>
      <c r="C496" s="6"/>
      <c r="D496" s="1"/>
      <c r="E496" s="1"/>
      <c r="F496" s="1"/>
      <c r="G496" s="1"/>
      <c r="H496" s="1"/>
      <c r="I496" s="3"/>
      <c r="J496" s="1"/>
    </row>
    <row r="497" spans="1:10">
      <c r="A497" s="85" t="s">
        <v>1494</v>
      </c>
      <c r="B497" s="83"/>
      <c r="C497" s="6"/>
      <c r="D497" s="1"/>
      <c r="E497" s="1"/>
      <c r="F497" s="1"/>
      <c r="G497" s="1"/>
      <c r="H497" s="1"/>
      <c r="I497" s="3"/>
      <c r="J497" s="1"/>
    </row>
    <row r="498" spans="1:10">
      <c r="A498" s="85" t="s">
        <v>1495</v>
      </c>
      <c r="B498" s="83"/>
      <c r="C498" s="6"/>
      <c r="D498" s="1"/>
      <c r="E498" s="1"/>
      <c r="F498" s="1"/>
      <c r="G498" s="1"/>
      <c r="H498" s="1"/>
      <c r="I498" s="3"/>
      <c r="J498" s="1"/>
    </row>
    <row r="499" spans="1:10">
      <c r="A499" s="85" t="s">
        <v>1496</v>
      </c>
      <c r="B499" s="83"/>
      <c r="C499" s="6"/>
      <c r="D499" s="1"/>
      <c r="E499" s="1"/>
      <c r="F499" s="1"/>
      <c r="G499" s="1"/>
      <c r="H499" s="1"/>
      <c r="I499" s="3"/>
      <c r="J499" s="1"/>
    </row>
    <row r="500" spans="1:10">
      <c r="A500" s="85" t="s">
        <v>1497</v>
      </c>
      <c r="B500" s="83"/>
      <c r="C500" s="6"/>
      <c r="D500" s="1"/>
      <c r="E500" s="1"/>
      <c r="F500" s="1"/>
      <c r="G500" s="1"/>
      <c r="H500" s="1"/>
      <c r="I500" s="3"/>
      <c r="J500" s="1"/>
    </row>
    <row r="501" spans="1:10">
      <c r="A501" s="85" t="s">
        <v>1498</v>
      </c>
      <c r="B501" s="83"/>
      <c r="C501" s="6"/>
      <c r="D501" s="1"/>
      <c r="E501" s="1"/>
      <c r="F501" s="1"/>
      <c r="G501" s="1"/>
      <c r="H501" s="1"/>
      <c r="I501" s="3"/>
      <c r="J501" s="1"/>
    </row>
    <row r="502" spans="1:10">
      <c r="A502" s="85" t="s">
        <v>1499</v>
      </c>
      <c r="B502" s="83"/>
      <c r="C502" s="6"/>
      <c r="D502" s="1"/>
      <c r="E502" s="1"/>
      <c r="F502" s="1"/>
      <c r="G502" s="1"/>
      <c r="H502" s="1"/>
      <c r="I502" s="3"/>
      <c r="J502" s="1"/>
    </row>
    <row r="503" spans="1:10">
      <c r="A503" s="85" t="s">
        <v>1500</v>
      </c>
      <c r="B503" s="83"/>
      <c r="C503" s="6"/>
      <c r="D503" s="1"/>
      <c r="E503" s="1"/>
      <c r="F503" s="1"/>
      <c r="G503" s="1"/>
      <c r="H503" s="1"/>
      <c r="I503" s="3"/>
      <c r="J503" s="1"/>
    </row>
    <row r="504" spans="1:10">
      <c r="A504" s="85" t="s">
        <v>1501</v>
      </c>
      <c r="B504" s="83"/>
      <c r="C504" s="6"/>
      <c r="D504" s="1"/>
      <c r="E504" s="1"/>
      <c r="F504" s="1"/>
      <c r="G504" s="1"/>
      <c r="H504" s="1"/>
      <c r="I504" s="3"/>
      <c r="J504" s="1"/>
    </row>
    <row r="505" spans="1:10">
      <c r="A505" s="85" t="s">
        <v>1502</v>
      </c>
      <c r="B505" s="83"/>
      <c r="C505" s="6"/>
      <c r="D505" s="1"/>
      <c r="E505" s="1"/>
      <c r="F505" s="1"/>
      <c r="G505" s="1"/>
      <c r="H505" s="1"/>
      <c r="I505" s="3"/>
      <c r="J505" s="1"/>
    </row>
    <row r="506" spans="1:10">
      <c r="A506" s="85" t="s">
        <v>1503</v>
      </c>
      <c r="B506" s="83"/>
      <c r="C506" s="6"/>
      <c r="D506" s="1"/>
      <c r="E506" s="1"/>
      <c r="F506" s="1"/>
      <c r="G506" s="1"/>
      <c r="H506" s="1"/>
      <c r="I506" s="3"/>
      <c r="J506" s="1"/>
    </row>
  </sheetData>
  <dataValidations count="2">
    <dataValidation type="list" allowBlank="1" showInputMessage="1" showErrorMessage="1" sqref="C2:C98 C197:C1048576">
      <formula1>"Taxi Driver,Goverment"</formula1>
    </dataValidation>
    <dataValidation type="list" allowBlank="1" showInputMessage="1" showErrorMessage="1" sqref="D2:D1048576 F2:F1048576">
      <formula1>"Passport,Driver Licence,Owner of Vehicle,Business Licence,Gov ID,NPF ID"</formula1>
    </dataValidation>
  </dataValidations>
  <pageMargins left="0.75" right="0.75" top="1" bottom="1" header="0.5" footer="0.5"/>
  <headerFooter/>
  <ignoredErrors>
    <ignoredError sqref="A2:A15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Q502"/>
  <sheetViews>
    <sheetView tabSelected="1" zoomScale="85" zoomScaleNormal="85" workbookViewId="0">
      <pane xSplit="4" ySplit="3" topLeftCell="E213" activePane="bottomRight" state="frozen"/>
      <selection/>
      <selection pane="topRight"/>
      <selection pane="bottomLeft"/>
      <selection pane="bottomRight" activeCell="K226" sqref="K226"/>
    </sheetView>
  </sheetViews>
  <sheetFormatPr defaultColWidth="9" defaultRowHeight="14.4"/>
  <cols>
    <col min="1" max="1" width="9.37037037037037" customWidth="1"/>
    <col min="2" max="2" width="10.6296296296296" style="1" customWidth="1"/>
    <col min="3" max="3" width="15.5" customWidth="1"/>
    <col min="4" max="4" width="11.1203703703704" customWidth="1"/>
    <col min="5" max="5" width="12.3703703703704" customWidth="1"/>
    <col min="6" max="7" width="15.3703703703704" customWidth="1"/>
    <col min="8" max="8" width="17.8796296296296" customWidth="1"/>
    <col min="9" max="9" width="29.6296296296296" customWidth="1"/>
    <col min="10" max="10" width="9.5" customWidth="1"/>
    <col min="11" max="11" width="31.3703703703704" customWidth="1"/>
    <col min="12" max="12" width="27" customWidth="1"/>
    <col min="13" max="13" width="26.3703703703704" customWidth="1"/>
    <col min="14" max="14" width="10.5" style="1" customWidth="1"/>
    <col min="15" max="15" width="22.25" style="1" customWidth="1"/>
    <col min="16" max="18" width="14.3703703703704" style="16" hidden="1" customWidth="1"/>
    <col min="19" max="28" width="14.3703703703704" style="16" customWidth="1"/>
    <col min="29" max="31" width="12.3703703703704" style="16"/>
    <col min="32" max="32" width="11.1203703703704" style="16"/>
    <col min="33" max="36" width="12.3703703703704" style="16"/>
    <col min="37" max="37" width="11.1203703703704" style="16"/>
    <col min="38" max="40" width="12.3703703703704" style="16"/>
    <col min="41" max="41" width="11.1203703703704" style="16"/>
    <col min="42" max="44" width="12.3703703703704" style="16"/>
    <col min="45" max="45" width="11.1203703703704" style="16"/>
    <col min="46" max="53" width="12.3703703703704" style="16"/>
    <col min="54" max="54" width="11.1203703703704" style="16"/>
    <col min="55" max="57" width="12.3703703703704" style="16"/>
    <col min="58" max="58" width="11.1203703703704" style="16"/>
    <col min="59" max="66" width="12.3703703703704" style="16"/>
    <col min="67" max="67" width="11.1203703703704" style="16"/>
    <col min="68" max="75" width="12.3703703703704" style="16"/>
    <col min="76" max="76" width="11.1203703703704" style="16"/>
    <col min="77" max="79" width="12.3703703703704" style="16"/>
    <col min="80" max="80" width="11.1203703703704" style="16"/>
    <col min="81" max="88" width="12.3703703703704" style="16"/>
    <col min="89" max="89" width="11.1203703703704" style="16"/>
    <col min="90" max="92" width="12.3703703703704" style="16"/>
    <col min="93" max="93" width="11.1203703703704" style="16"/>
    <col min="94" max="95" width="12.3703703703704" style="16"/>
    <col min="96" max="16384" width="9" style="5"/>
  </cols>
  <sheetData>
    <row r="1" customFormat="1" spans="1:95">
      <c r="A1" s="29" t="s">
        <v>1504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4" t="s">
        <v>1505</v>
      </c>
      <c r="O1" s="34"/>
      <c r="P1" s="35">
        <f>P2-4</f>
        <v>45880</v>
      </c>
      <c r="Q1" s="35">
        <f t="shared" ref="Q1:AV1" si="0">Q2-4</f>
        <v>45887</v>
      </c>
      <c r="R1" s="35">
        <f t="shared" si="0"/>
        <v>45894</v>
      </c>
      <c r="S1" s="35">
        <f t="shared" si="0"/>
        <v>45901</v>
      </c>
      <c r="T1" s="35">
        <f t="shared" si="0"/>
        <v>45908</v>
      </c>
      <c r="U1" s="35">
        <f t="shared" si="0"/>
        <v>45915</v>
      </c>
      <c r="V1" s="35">
        <f t="shared" si="0"/>
        <v>45922</v>
      </c>
      <c r="W1" s="35">
        <f t="shared" si="0"/>
        <v>45929</v>
      </c>
      <c r="X1" s="35">
        <f t="shared" si="0"/>
        <v>45936</v>
      </c>
      <c r="Y1" s="35">
        <f t="shared" si="0"/>
        <v>45943</v>
      </c>
      <c r="Z1" s="35">
        <f t="shared" si="0"/>
        <v>45950</v>
      </c>
      <c r="AA1" s="35">
        <f t="shared" si="0"/>
        <v>45957</v>
      </c>
      <c r="AB1" s="35">
        <f t="shared" si="0"/>
        <v>45964</v>
      </c>
      <c r="AC1" s="35">
        <f t="shared" si="0"/>
        <v>45971</v>
      </c>
      <c r="AD1" s="35">
        <f t="shared" si="0"/>
        <v>45978</v>
      </c>
      <c r="AE1" s="35">
        <f t="shared" si="0"/>
        <v>45985</v>
      </c>
      <c r="AF1" s="35">
        <f t="shared" si="0"/>
        <v>45992</v>
      </c>
      <c r="AG1" s="35">
        <f t="shared" si="0"/>
        <v>45999</v>
      </c>
      <c r="AH1" s="35">
        <f t="shared" si="0"/>
        <v>46006</v>
      </c>
      <c r="AI1" s="35">
        <f t="shared" si="0"/>
        <v>46013</v>
      </c>
      <c r="AJ1" s="35">
        <f t="shared" si="0"/>
        <v>46020</v>
      </c>
      <c r="AK1" s="35">
        <f t="shared" si="0"/>
        <v>46027</v>
      </c>
      <c r="AL1" s="35">
        <f t="shared" si="0"/>
        <v>46034</v>
      </c>
      <c r="AM1" s="35">
        <f t="shared" si="0"/>
        <v>46041</v>
      </c>
      <c r="AN1" s="35">
        <f t="shared" si="0"/>
        <v>46048</v>
      </c>
      <c r="AO1" s="35">
        <f t="shared" si="0"/>
        <v>46055</v>
      </c>
      <c r="AP1" s="35">
        <f t="shared" si="0"/>
        <v>46062</v>
      </c>
      <c r="AQ1" s="35">
        <f t="shared" si="0"/>
        <v>46069</v>
      </c>
      <c r="AR1" s="35">
        <f t="shared" si="0"/>
        <v>46076</v>
      </c>
      <c r="AS1" s="35">
        <f t="shared" si="0"/>
        <v>46083</v>
      </c>
      <c r="AT1" s="35">
        <f t="shared" si="0"/>
        <v>46090</v>
      </c>
      <c r="AU1" s="35">
        <f t="shared" si="0"/>
        <v>46097</v>
      </c>
      <c r="AV1" s="35">
        <f t="shared" si="0"/>
        <v>46104</v>
      </c>
      <c r="AW1" s="35">
        <f t="shared" ref="AW1:CQ1" si="1">AW2-4</f>
        <v>46111</v>
      </c>
      <c r="AX1" s="35">
        <f t="shared" si="1"/>
        <v>46118</v>
      </c>
      <c r="AY1" s="35">
        <f t="shared" si="1"/>
        <v>46125</v>
      </c>
      <c r="AZ1" s="35">
        <f t="shared" si="1"/>
        <v>46132</v>
      </c>
      <c r="BA1" s="35">
        <f t="shared" si="1"/>
        <v>46139</v>
      </c>
      <c r="BB1" s="35">
        <f t="shared" si="1"/>
        <v>46146</v>
      </c>
      <c r="BC1" s="35">
        <f t="shared" si="1"/>
        <v>46153</v>
      </c>
      <c r="BD1" s="35">
        <f t="shared" si="1"/>
        <v>46160</v>
      </c>
      <c r="BE1" s="35">
        <f t="shared" si="1"/>
        <v>46167</v>
      </c>
      <c r="BF1" s="35">
        <f t="shared" si="1"/>
        <v>46174</v>
      </c>
      <c r="BG1" s="35">
        <f t="shared" si="1"/>
        <v>46181</v>
      </c>
      <c r="BH1" s="35">
        <f t="shared" si="1"/>
        <v>46188</v>
      </c>
      <c r="BI1" s="35">
        <f t="shared" si="1"/>
        <v>46195</v>
      </c>
      <c r="BJ1" s="35">
        <f t="shared" si="1"/>
        <v>46202</v>
      </c>
      <c r="BK1" s="35">
        <f t="shared" si="1"/>
        <v>46209</v>
      </c>
      <c r="BL1" s="35">
        <f t="shared" si="1"/>
        <v>46216</v>
      </c>
      <c r="BM1" s="35">
        <f t="shared" si="1"/>
        <v>46223</v>
      </c>
      <c r="BN1" s="35">
        <f t="shared" si="1"/>
        <v>46230</v>
      </c>
      <c r="BO1" s="35">
        <f t="shared" si="1"/>
        <v>46237</v>
      </c>
      <c r="BP1" s="35">
        <f t="shared" si="1"/>
        <v>46244</v>
      </c>
      <c r="BQ1" s="35">
        <f t="shared" si="1"/>
        <v>46251</v>
      </c>
      <c r="BR1" s="35">
        <f t="shared" si="1"/>
        <v>46258</v>
      </c>
      <c r="BS1" s="35">
        <f t="shared" si="1"/>
        <v>46265</v>
      </c>
      <c r="BT1" s="35">
        <f t="shared" si="1"/>
        <v>46272</v>
      </c>
      <c r="BU1" s="35">
        <f t="shared" si="1"/>
        <v>46279</v>
      </c>
      <c r="BV1" s="35">
        <f t="shared" si="1"/>
        <v>46286</v>
      </c>
      <c r="BW1" s="35">
        <f t="shared" si="1"/>
        <v>46293</v>
      </c>
      <c r="BX1" s="35">
        <f t="shared" si="1"/>
        <v>46300</v>
      </c>
      <c r="BY1" s="35">
        <f t="shared" si="1"/>
        <v>46307</v>
      </c>
      <c r="BZ1" s="35">
        <f t="shared" si="1"/>
        <v>46314</v>
      </c>
      <c r="CA1" s="35">
        <f t="shared" si="1"/>
        <v>46321</v>
      </c>
      <c r="CB1" s="35">
        <f t="shared" si="1"/>
        <v>46328</v>
      </c>
      <c r="CC1" s="35">
        <f t="shared" si="1"/>
        <v>46335</v>
      </c>
      <c r="CD1" s="35">
        <f t="shared" si="1"/>
        <v>46342</v>
      </c>
      <c r="CE1" s="35">
        <f t="shared" si="1"/>
        <v>46349</v>
      </c>
      <c r="CF1" s="35">
        <f t="shared" si="1"/>
        <v>46356</v>
      </c>
      <c r="CG1" s="35">
        <f t="shared" si="1"/>
        <v>46363</v>
      </c>
      <c r="CH1" s="35">
        <f t="shared" si="1"/>
        <v>46370</v>
      </c>
      <c r="CI1" s="35">
        <f t="shared" si="1"/>
        <v>46377</v>
      </c>
      <c r="CJ1" s="35">
        <f t="shared" si="1"/>
        <v>46384</v>
      </c>
      <c r="CK1" s="35">
        <f t="shared" si="1"/>
        <v>46391</v>
      </c>
      <c r="CL1" s="35">
        <f t="shared" si="1"/>
        <v>46398</v>
      </c>
      <c r="CM1" s="35">
        <f t="shared" si="1"/>
        <v>46405</v>
      </c>
      <c r="CN1" s="35">
        <f t="shared" si="1"/>
        <v>46412</v>
      </c>
      <c r="CO1" s="35">
        <f t="shared" si="1"/>
        <v>46419</v>
      </c>
      <c r="CP1" s="35">
        <f t="shared" si="1"/>
        <v>46426</v>
      </c>
      <c r="CQ1" s="35">
        <f t="shared" si="1"/>
        <v>46433</v>
      </c>
    </row>
    <row r="2" customFormat="1" spans="1:95">
      <c r="A2" s="30" t="s">
        <v>1506</v>
      </c>
      <c r="B2" s="30" t="s">
        <v>1507</v>
      </c>
      <c r="C2" s="31" t="s">
        <v>1508</v>
      </c>
      <c r="D2" s="30" t="s">
        <v>1509</v>
      </c>
      <c r="E2" s="30" t="s">
        <v>1510</v>
      </c>
      <c r="F2" s="32" t="s">
        <v>1511</v>
      </c>
      <c r="G2" s="32" t="s">
        <v>1512</v>
      </c>
      <c r="H2" s="32" t="s">
        <v>1513</v>
      </c>
      <c r="I2" s="30" t="s">
        <v>1514</v>
      </c>
      <c r="J2" s="30" t="s">
        <v>1515</v>
      </c>
      <c r="K2" s="32" t="s">
        <v>1516</v>
      </c>
      <c r="L2" s="32" t="s">
        <v>1517</v>
      </c>
      <c r="M2" s="36" t="s">
        <v>1518</v>
      </c>
      <c r="N2" s="37" t="s">
        <v>1519</v>
      </c>
      <c r="O2" s="38" t="s">
        <v>1520</v>
      </c>
      <c r="P2" s="35">
        <v>45884</v>
      </c>
      <c r="Q2" s="35">
        <f>P2+7</f>
        <v>45891</v>
      </c>
      <c r="R2" s="35">
        <f t="shared" ref="R2:AW2" si="2">Q2+7</f>
        <v>45898</v>
      </c>
      <c r="S2" s="35">
        <f t="shared" si="2"/>
        <v>45905</v>
      </c>
      <c r="T2" s="35">
        <f t="shared" si="2"/>
        <v>45912</v>
      </c>
      <c r="U2" s="35">
        <f t="shared" si="2"/>
        <v>45919</v>
      </c>
      <c r="V2" s="35">
        <f t="shared" si="2"/>
        <v>45926</v>
      </c>
      <c r="W2" s="35">
        <f t="shared" si="2"/>
        <v>45933</v>
      </c>
      <c r="X2" s="35">
        <f t="shared" si="2"/>
        <v>45940</v>
      </c>
      <c r="Y2" s="35">
        <f t="shared" si="2"/>
        <v>45947</v>
      </c>
      <c r="Z2" s="35">
        <f t="shared" si="2"/>
        <v>45954</v>
      </c>
      <c r="AA2" s="35">
        <f t="shared" si="2"/>
        <v>45961</v>
      </c>
      <c r="AB2" s="35">
        <f t="shared" si="2"/>
        <v>45968</v>
      </c>
      <c r="AC2" s="35">
        <f t="shared" si="2"/>
        <v>45975</v>
      </c>
      <c r="AD2" s="35">
        <f t="shared" si="2"/>
        <v>45982</v>
      </c>
      <c r="AE2" s="35">
        <f t="shared" si="2"/>
        <v>45989</v>
      </c>
      <c r="AF2" s="35">
        <f t="shared" si="2"/>
        <v>45996</v>
      </c>
      <c r="AG2" s="35">
        <f t="shared" si="2"/>
        <v>46003</v>
      </c>
      <c r="AH2" s="35">
        <f t="shared" si="2"/>
        <v>46010</v>
      </c>
      <c r="AI2" s="35">
        <f t="shared" si="2"/>
        <v>46017</v>
      </c>
      <c r="AJ2" s="35">
        <f t="shared" si="2"/>
        <v>46024</v>
      </c>
      <c r="AK2" s="35">
        <f t="shared" si="2"/>
        <v>46031</v>
      </c>
      <c r="AL2" s="35">
        <f t="shared" si="2"/>
        <v>46038</v>
      </c>
      <c r="AM2" s="35">
        <f t="shared" si="2"/>
        <v>46045</v>
      </c>
      <c r="AN2" s="35">
        <f t="shared" si="2"/>
        <v>46052</v>
      </c>
      <c r="AO2" s="35">
        <f t="shared" si="2"/>
        <v>46059</v>
      </c>
      <c r="AP2" s="35">
        <f t="shared" si="2"/>
        <v>46066</v>
      </c>
      <c r="AQ2" s="35">
        <f t="shared" si="2"/>
        <v>46073</v>
      </c>
      <c r="AR2" s="35">
        <f t="shared" si="2"/>
        <v>46080</v>
      </c>
      <c r="AS2" s="35">
        <f t="shared" si="2"/>
        <v>46087</v>
      </c>
      <c r="AT2" s="35">
        <f t="shared" si="2"/>
        <v>46094</v>
      </c>
      <c r="AU2" s="35">
        <f t="shared" si="2"/>
        <v>46101</v>
      </c>
      <c r="AV2" s="35">
        <f t="shared" si="2"/>
        <v>46108</v>
      </c>
      <c r="AW2" s="35">
        <f t="shared" si="2"/>
        <v>46115</v>
      </c>
      <c r="AX2" s="35">
        <f t="shared" ref="AX2:CQ2" si="3">AW2+7</f>
        <v>46122</v>
      </c>
      <c r="AY2" s="35">
        <f t="shared" si="3"/>
        <v>46129</v>
      </c>
      <c r="AZ2" s="35">
        <f t="shared" si="3"/>
        <v>46136</v>
      </c>
      <c r="BA2" s="35">
        <f t="shared" si="3"/>
        <v>46143</v>
      </c>
      <c r="BB2" s="35">
        <f t="shared" si="3"/>
        <v>46150</v>
      </c>
      <c r="BC2" s="35">
        <f t="shared" si="3"/>
        <v>46157</v>
      </c>
      <c r="BD2" s="35">
        <f t="shared" si="3"/>
        <v>46164</v>
      </c>
      <c r="BE2" s="35">
        <f t="shared" si="3"/>
        <v>46171</v>
      </c>
      <c r="BF2" s="35">
        <f t="shared" si="3"/>
        <v>46178</v>
      </c>
      <c r="BG2" s="35">
        <f t="shared" si="3"/>
        <v>46185</v>
      </c>
      <c r="BH2" s="35">
        <f t="shared" si="3"/>
        <v>46192</v>
      </c>
      <c r="BI2" s="35">
        <f t="shared" si="3"/>
        <v>46199</v>
      </c>
      <c r="BJ2" s="35">
        <f t="shared" si="3"/>
        <v>46206</v>
      </c>
      <c r="BK2" s="35">
        <f t="shared" si="3"/>
        <v>46213</v>
      </c>
      <c r="BL2" s="35">
        <f t="shared" si="3"/>
        <v>46220</v>
      </c>
      <c r="BM2" s="35">
        <f t="shared" si="3"/>
        <v>46227</v>
      </c>
      <c r="BN2" s="35">
        <f t="shared" si="3"/>
        <v>46234</v>
      </c>
      <c r="BO2" s="35">
        <f t="shared" si="3"/>
        <v>46241</v>
      </c>
      <c r="BP2" s="35">
        <f t="shared" si="3"/>
        <v>46248</v>
      </c>
      <c r="BQ2" s="35">
        <f t="shared" si="3"/>
        <v>46255</v>
      </c>
      <c r="BR2" s="35">
        <f t="shared" si="3"/>
        <v>46262</v>
      </c>
      <c r="BS2" s="35">
        <f t="shared" si="3"/>
        <v>46269</v>
      </c>
      <c r="BT2" s="35">
        <f t="shared" si="3"/>
        <v>46276</v>
      </c>
      <c r="BU2" s="35">
        <f t="shared" si="3"/>
        <v>46283</v>
      </c>
      <c r="BV2" s="35">
        <f t="shared" si="3"/>
        <v>46290</v>
      </c>
      <c r="BW2" s="35">
        <f t="shared" si="3"/>
        <v>46297</v>
      </c>
      <c r="BX2" s="35">
        <f t="shared" si="3"/>
        <v>46304</v>
      </c>
      <c r="BY2" s="35">
        <f t="shared" si="3"/>
        <v>46311</v>
      </c>
      <c r="BZ2" s="35">
        <f t="shared" si="3"/>
        <v>46318</v>
      </c>
      <c r="CA2" s="35">
        <f t="shared" si="3"/>
        <v>46325</v>
      </c>
      <c r="CB2" s="35">
        <f t="shared" si="3"/>
        <v>46332</v>
      </c>
      <c r="CC2" s="35">
        <f t="shared" si="3"/>
        <v>46339</v>
      </c>
      <c r="CD2" s="35">
        <f t="shared" si="3"/>
        <v>46346</v>
      </c>
      <c r="CE2" s="35">
        <f t="shared" si="3"/>
        <v>46353</v>
      </c>
      <c r="CF2" s="35">
        <f t="shared" si="3"/>
        <v>46360</v>
      </c>
      <c r="CG2" s="35">
        <f t="shared" si="3"/>
        <v>46367</v>
      </c>
      <c r="CH2" s="35">
        <f t="shared" si="3"/>
        <v>46374</v>
      </c>
      <c r="CI2" s="35">
        <f t="shared" si="3"/>
        <v>46381</v>
      </c>
      <c r="CJ2" s="35">
        <f t="shared" si="3"/>
        <v>46388</v>
      </c>
      <c r="CK2" s="35">
        <f t="shared" si="3"/>
        <v>46395</v>
      </c>
      <c r="CL2" s="35">
        <f t="shared" si="3"/>
        <v>46402</v>
      </c>
      <c r="CM2" s="35">
        <f t="shared" si="3"/>
        <v>46409</v>
      </c>
      <c r="CN2" s="35">
        <f t="shared" si="3"/>
        <v>46416</v>
      </c>
      <c r="CO2" s="35">
        <f t="shared" si="3"/>
        <v>46423</v>
      </c>
      <c r="CP2" s="35">
        <f t="shared" si="3"/>
        <v>46430</v>
      </c>
      <c r="CQ2" s="35">
        <f t="shared" si="3"/>
        <v>46437</v>
      </c>
    </row>
    <row r="3" spans="1:95">
      <c r="A3" s="33">
        <v>1</v>
      </c>
      <c r="B3" s="86" t="s">
        <v>13</v>
      </c>
      <c r="C3" s="33" t="str">
        <f>VLOOKUP(B3,'Client List'!$A:$L,2,FALSE)</f>
        <v>Taufaasee</v>
      </c>
      <c r="D3" s="33">
        <v>1000</v>
      </c>
      <c r="E3" s="33">
        <f>VLOOKUP($D3,'Interest Rules'!$B$1:$F$7,2,FALSE)</f>
        <v>400</v>
      </c>
      <c r="F3" s="33">
        <f>$D3+$E3</f>
        <v>1400</v>
      </c>
      <c r="G3" s="33">
        <f>IF($F3&gt;4800,48,$F3/100)</f>
        <v>14</v>
      </c>
      <c r="H3" s="33">
        <f>IF(F3&gt;4800,F3/48,100)</f>
        <v>100</v>
      </c>
      <c r="I3" s="39">
        <v>45873</v>
      </c>
      <c r="J3" s="39" t="s">
        <v>1521</v>
      </c>
      <c r="K3" s="39">
        <f>IF(WEEKDAY(I3,2)=6,I3+2,IF(WEEKDAY(I3,2)=7,"Signed date Sunday!",I3))</f>
        <v>45873</v>
      </c>
      <c r="L3" s="39">
        <f>$K3+7-WEEKDAY(K3,2)+5</f>
        <v>45884</v>
      </c>
      <c r="M3" s="40">
        <f>L3+(G3-1)*7</f>
        <v>45975</v>
      </c>
      <c r="N3" s="39" t="s">
        <v>1522</v>
      </c>
      <c r="O3" s="41">
        <f>$F3-SUM($P3:$XFD3)</f>
        <v>0</v>
      </c>
      <c r="P3" s="41">
        <v>200</v>
      </c>
      <c r="Q3" s="41">
        <v>200</v>
      </c>
      <c r="R3" s="41">
        <v>200</v>
      </c>
      <c r="S3" s="41">
        <v>200</v>
      </c>
      <c r="T3" s="41">
        <v>200</v>
      </c>
      <c r="U3" s="41">
        <v>400</v>
      </c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</row>
    <row r="4" spans="1:95">
      <c r="A4" s="33">
        <v>2</v>
      </c>
      <c r="B4" s="86" t="s">
        <v>22</v>
      </c>
      <c r="C4" s="33" t="str">
        <f>VLOOKUP(B4,'Client List'!$A:$L,2,FALSE)</f>
        <v>Sione
</v>
      </c>
      <c r="D4" s="33">
        <v>4000</v>
      </c>
      <c r="E4" s="33">
        <v>600</v>
      </c>
      <c r="F4" s="33">
        <f t="shared" ref="F4:F35" si="4">$D4+$E4</f>
        <v>4600</v>
      </c>
      <c r="G4" s="33">
        <f t="shared" ref="G4:G35" si="5">IF($F4&gt;4800,48,$F4/100)</f>
        <v>46</v>
      </c>
      <c r="H4" s="33">
        <f t="shared" ref="H4:H35" si="6">IF(F4&gt;4800,F4/48,100)</f>
        <v>100</v>
      </c>
      <c r="I4" s="39">
        <v>45895</v>
      </c>
      <c r="J4" s="39" t="s">
        <v>1521</v>
      </c>
      <c r="K4" s="39">
        <f t="shared" ref="K4:K35" si="7">IF(WEEKDAY(I4,2)=6,I4+2,IF(WEEKDAY(I4,2)=7,"Signed date Sunday!",I4))</f>
        <v>45895</v>
      </c>
      <c r="L4" s="39">
        <f t="shared" ref="L4:L35" si="8">$K4+7-WEEKDAY(K4,2)+5</f>
        <v>45905</v>
      </c>
      <c r="M4" s="40">
        <f t="shared" ref="M4:M35" si="9">L4+(G4-1)*7</f>
        <v>46220</v>
      </c>
      <c r="N4" s="33" t="s">
        <v>1523</v>
      </c>
      <c r="O4" s="41">
        <f t="shared" ref="O4:O35" si="10">$F4-SUM($P4:$XFD4)</f>
        <v>4100</v>
      </c>
      <c r="P4" s="41"/>
      <c r="Q4" s="41"/>
      <c r="R4" s="41"/>
      <c r="S4" s="41">
        <v>100</v>
      </c>
      <c r="T4" s="41">
        <v>100</v>
      </c>
      <c r="U4" s="41">
        <v>100</v>
      </c>
      <c r="V4" s="41">
        <v>100</v>
      </c>
      <c r="W4" s="41">
        <v>100</v>
      </c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</row>
    <row r="5" spans="1:95">
      <c r="A5" s="33">
        <v>3</v>
      </c>
      <c r="B5" s="86" t="s">
        <v>28</v>
      </c>
      <c r="C5" s="33" t="str">
        <f>VLOOKUP(B5,'Client List'!$A:$L,2,FALSE)</f>
        <v>Atapana</v>
      </c>
      <c r="D5" s="33">
        <v>3000</v>
      </c>
      <c r="E5" s="33">
        <f>VLOOKUP(D5,'Interest Rules'!$B$1:$F$7,2,FALSE)</f>
        <v>1000</v>
      </c>
      <c r="F5" s="33">
        <f t="shared" si="4"/>
        <v>4000</v>
      </c>
      <c r="G5" s="33">
        <f t="shared" si="5"/>
        <v>40</v>
      </c>
      <c r="H5" s="33">
        <f t="shared" si="6"/>
        <v>100</v>
      </c>
      <c r="I5" s="39">
        <v>45895</v>
      </c>
      <c r="J5" s="39" t="s">
        <v>1521</v>
      </c>
      <c r="K5" s="39">
        <f t="shared" si="7"/>
        <v>45895</v>
      </c>
      <c r="L5" s="39">
        <f t="shared" si="8"/>
        <v>45905</v>
      </c>
      <c r="M5" s="40">
        <f t="shared" si="9"/>
        <v>46178</v>
      </c>
      <c r="N5" s="33" t="s">
        <v>1524</v>
      </c>
      <c r="O5" s="41">
        <f t="shared" si="10"/>
        <v>3200</v>
      </c>
      <c r="P5" s="41"/>
      <c r="Q5" s="41"/>
      <c r="R5" s="41"/>
      <c r="S5" s="41">
        <v>100</v>
      </c>
      <c r="T5" s="41">
        <v>100</v>
      </c>
      <c r="U5" s="41">
        <v>100</v>
      </c>
      <c r="V5" s="41">
        <v>100</v>
      </c>
      <c r="W5" s="41">
        <v>100</v>
      </c>
      <c r="X5" s="41">
        <v>100</v>
      </c>
      <c r="Y5" s="41">
        <v>100</v>
      </c>
      <c r="Z5" s="41">
        <v>100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</row>
    <row r="6" spans="1:95">
      <c r="A6" s="33">
        <v>4</v>
      </c>
      <c r="B6" s="86" t="s">
        <v>34</v>
      </c>
      <c r="C6" s="33" t="str">
        <f>VLOOKUP(B6,'Client List'!$A:$L,2,FALSE)</f>
        <v>Tupou</v>
      </c>
      <c r="D6" s="33">
        <v>2000</v>
      </c>
      <c r="E6" s="33">
        <v>400</v>
      </c>
      <c r="F6" s="33">
        <f t="shared" si="4"/>
        <v>2400</v>
      </c>
      <c r="G6" s="33">
        <f t="shared" si="5"/>
        <v>24</v>
      </c>
      <c r="H6" s="33">
        <f t="shared" si="6"/>
        <v>100</v>
      </c>
      <c r="I6" s="39">
        <v>45899</v>
      </c>
      <c r="J6" s="39" t="s">
        <v>1521</v>
      </c>
      <c r="K6" s="39">
        <f t="shared" si="7"/>
        <v>45901</v>
      </c>
      <c r="L6" s="39">
        <v>45919</v>
      </c>
      <c r="M6" s="40">
        <f t="shared" si="9"/>
        <v>46080</v>
      </c>
      <c r="N6" s="33" t="s">
        <v>1524</v>
      </c>
      <c r="O6" s="41">
        <f t="shared" si="10"/>
        <v>1400</v>
      </c>
      <c r="P6" s="41"/>
      <c r="Q6" s="41"/>
      <c r="R6" s="41"/>
      <c r="S6" s="41"/>
      <c r="T6" s="41"/>
      <c r="U6" s="41">
        <v>100</v>
      </c>
      <c r="V6" s="41"/>
      <c r="W6" s="41">
        <v>100</v>
      </c>
      <c r="X6" s="41"/>
      <c r="Y6" s="41">
        <v>200</v>
      </c>
      <c r="Z6" s="41"/>
      <c r="AA6" s="41">
        <v>200</v>
      </c>
      <c r="AB6" s="41"/>
      <c r="AC6" s="41">
        <v>200</v>
      </c>
      <c r="AD6" s="41"/>
      <c r="AE6" s="41">
        <v>200</v>
      </c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</row>
    <row r="7" spans="1:95">
      <c r="A7" s="33">
        <v>5</v>
      </c>
      <c r="B7" s="86" t="s">
        <v>41</v>
      </c>
      <c r="C7" s="33" t="str">
        <f>VLOOKUP(B7,'Client List'!$A:$L,2,FALSE)</f>
        <v>Vaavaai</v>
      </c>
      <c r="D7" s="33">
        <v>3000</v>
      </c>
      <c r="E7" s="33">
        <f>VLOOKUP(D7,'Interest Rules'!$B$1:$F$7,2,FALSE)</f>
        <v>1000</v>
      </c>
      <c r="F7" s="33">
        <f t="shared" si="4"/>
        <v>4000</v>
      </c>
      <c r="G7" s="33">
        <f t="shared" si="5"/>
        <v>40</v>
      </c>
      <c r="H7" s="33">
        <f t="shared" si="6"/>
        <v>100</v>
      </c>
      <c r="I7" s="39">
        <v>45901</v>
      </c>
      <c r="J7" s="39" t="s">
        <v>1521</v>
      </c>
      <c r="K7" s="39">
        <f t="shared" si="7"/>
        <v>45901</v>
      </c>
      <c r="L7" s="39">
        <f t="shared" si="8"/>
        <v>45912</v>
      </c>
      <c r="M7" s="40">
        <f t="shared" si="9"/>
        <v>46185</v>
      </c>
      <c r="N7" s="33" t="s">
        <v>1524</v>
      </c>
      <c r="O7" s="41">
        <f t="shared" si="10"/>
        <v>3400</v>
      </c>
      <c r="P7" s="41"/>
      <c r="Q7" s="41"/>
      <c r="R7" s="41"/>
      <c r="S7" s="41"/>
      <c r="T7" s="41">
        <v>100</v>
      </c>
      <c r="U7" s="41">
        <v>100</v>
      </c>
      <c r="V7" s="41">
        <v>100</v>
      </c>
      <c r="W7" s="41">
        <v>100</v>
      </c>
      <c r="X7" s="41">
        <v>100</v>
      </c>
      <c r="Y7" s="41">
        <v>100</v>
      </c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</row>
    <row r="8" spans="1:95">
      <c r="A8" s="33">
        <v>6</v>
      </c>
      <c r="B8" s="86" t="s">
        <v>47</v>
      </c>
      <c r="C8" s="33" t="str">
        <f>VLOOKUP(B8,'Client List'!$A:$L,2,FALSE)</f>
        <v>Tufoua</v>
      </c>
      <c r="D8" s="33">
        <v>1000</v>
      </c>
      <c r="E8" s="33">
        <f>VLOOKUP(D8,'Interest Rules'!$B$1:$F$7,2,FALSE)</f>
        <v>400</v>
      </c>
      <c r="F8" s="33">
        <f t="shared" si="4"/>
        <v>1400</v>
      </c>
      <c r="G8" s="33">
        <f t="shared" si="5"/>
        <v>14</v>
      </c>
      <c r="H8" s="33">
        <f t="shared" si="6"/>
        <v>100</v>
      </c>
      <c r="I8" s="39">
        <v>45899</v>
      </c>
      <c r="J8" s="39" t="s">
        <v>1521</v>
      </c>
      <c r="K8" s="39">
        <f t="shared" si="7"/>
        <v>45901</v>
      </c>
      <c r="L8" s="39">
        <f t="shared" si="8"/>
        <v>45912</v>
      </c>
      <c r="M8" s="40">
        <f t="shared" si="9"/>
        <v>46003</v>
      </c>
      <c r="N8" s="33" t="s">
        <v>1523</v>
      </c>
      <c r="O8" s="41">
        <f t="shared" si="10"/>
        <v>1000</v>
      </c>
      <c r="P8" s="41"/>
      <c r="Q8" s="41"/>
      <c r="R8" s="41"/>
      <c r="S8" s="41"/>
      <c r="T8" s="41">
        <v>100</v>
      </c>
      <c r="U8" s="41">
        <v>100</v>
      </c>
      <c r="V8" s="41">
        <v>100</v>
      </c>
      <c r="W8" s="41">
        <v>100</v>
      </c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</row>
    <row r="9" spans="1:95">
      <c r="A9" s="33">
        <v>7</v>
      </c>
      <c r="B9" s="86" t="s">
        <v>53</v>
      </c>
      <c r="C9" s="33" t="str">
        <f>VLOOKUP(B9,'Client List'!$A:$L,2,FALSE)</f>
        <v>Tala</v>
      </c>
      <c r="D9" s="33">
        <v>3000</v>
      </c>
      <c r="E9" s="33">
        <f>VLOOKUP(D9,'Interest Rules'!$B$1:$F$7,2,FALSE)</f>
        <v>1000</v>
      </c>
      <c r="F9" s="33">
        <f t="shared" si="4"/>
        <v>4000</v>
      </c>
      <c r="G9" s="33">
        <f t="shared" si="5"/>
        <v>40</v>
      </c>
      <c r="H9" s="33">
        <f t="shared" si="6"/>
        <v>100</v>
      </c>
      <c r="I9" s="39">
        <v>45902</v>
      </c>
      <c r="J9" s="39" t="s">
        <v>1521</v>
      </c>
      <c r="K9" s="39">
        <f t="shared" si="7"/>
        <v>45902</v>
      </c>
      <c r="L9" s="39">
        <f t="shared" si="8"/>
        <v>45912</v>
      </c>
      <c r="M9" s="40">
        <f t="shared" si="9"/>
        <v>46185</v>
      </c>
      <c r="N9" s="33" t="s">
        <v>1524</v>
      </c>
      <c r="O9" s="41">
        <f t="shared" si="10"/>
        <v>3300</v>
      </c>
      <c r="P9" s="41"/>
      <c r="Q9" s="41"/>
      <c r="R9" s="41"/>
      <c r="S9" s="41"/>
      <c r="T9" s="41">
        <v>100</v>
      </c>
      <c r="U9" s="41">
        <v>100</v>
      </c>
      <c r="V9" s="41">
        <v>100</v>
      </c>
      <c r="W9" s="41">
        <v>100</v>
      </c>
      <c r="X9" s="41">
        <v>100</v>
      </c>
      <c r="Y9" s="41">
        <v>100</v>
      </c>
      <c r="Z9" s="41">
        <v>100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</row>
    <row r="10" spans="1:95">
      <c r="A10" s="33">
        <v>8</v>
      </c>
      <c r="B10" s="86" t="s">
        <v>60</v>
      </c>
      <c r="C10" s="33" t="str">
        <f>VLOOKUP(B10,'Client List'!$A:$L,2,FALSE)</f>
        <v>Koleti</v>
      </c>
      <c r="D10" s="33">
        <v>4000</v>
      </c>
      <c r="E10" s="33">
        <v>600</v>
      </c>
      <c r="F10" s="33">
        <f t="shared" si="4"/>
        <v>4600</v>
      </c>
      <c r="G10" s="33">
        <f t="shared" si="5"/>
        <v>46</v>
      </c>
      <c r="H10" s="33">
        <f t="shared" si="6"/>
        <v>100</v>
      </c>
      <c r="I10" s="39">
        <v>45903</v>
      </c>
      <c r="J10" s="39" t="s">
        <v>1521</v>
      </c>
      <c r="K10" s="39">
        <f t="shared" si="7"/>
        <v>45903</v>
      </c>
      <c r="L10" s="39">
        <f t="shared" si="8"/>
        <v>45912</v>
      </c>
      <c r="M10" s="40">
        <f t="shared" si="9"/>
        <v>46227</v>
      </c>
      <c r="N10" s="33" t="s">
        <v>1525</v>
      </c>
      <c r="O10" s="41">
        <f t="shared" si="10"/>
        <v>4200</v>
      </c>
      <c r="P10" s="41"/>
      <c r="Q10" s="41"/>
      <c r="R10" s="41"/>
      <c r="S10" s="41"/>
      <c r="T10" s="41">
        <v>100</v>
      </c>
      <c r="U10" s="41">
        <v>100</v>
      </c>
      <c r="V10" s="41">
        <v>100</v>
      </c>
      <c r="W10" s="41">
        <v>100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</row>
    <row r="11" spans="1:95">
      <c r="A11" s="33">
        <v>9</v>
      </c>
      <c r="B11" s="86" t="s">
        <v>66</v>
      </c>
      <c r="C11" s="33" t="str">
        <f>VLOOKUP(B11,'Client List'!$A:$L,2,FALSE)</f>
        <v>Suani</v>
      </c>
      <c r="D11" s="33">
        <v>2000</v>
      </c>
      <c r="E11" s="33">
        <f>VLOOKUP(D11,'Interest Rules'!$B$1:$F$7,2,FALSE)</f>
        <v>700</v>
      </c>
      <c r="F11" s="33">
        <f t="shared" si="4"/>
        <v>2700</v>
      </c>
      <c r="G11" s="33">
        <f t="shared" si="5"/>
        <v>27</v>
      </c>
      <c r="H11" s="33">
        <f t="shared" si="6"/>
        <v>100</v>
      </c>
      <c r="I11" s="39">
        <v>45905</v>
      </c>
      <c r="J11" s="39" t="s">
        <v>1521</v>
      </c>
      <c r="K11" s="39">
        <f t="shared" si="7"/>
        <v>45905</v>
      </c>
      <c r="L11" s="39">
        <f t="shared" si="8"/>
        <v>45912</v>
      </c>
      <c r="M11" s="40">
        <f t="shared" si="9"/>
        <v>46094</v>
      </c>
      <c r="N11" s="33" t="s">
        <v>1525</v>
      </c>
      <c r="O11" s="41">
        <f t="shared" si="10"/>
        <v>2200</v>
      </c>
      <c r="P11" s="41"/>
      <c r="Q11" s="41"/>
      <c r="R11" s="41"/>
      <c r="S11" s="41"/>
      <c r="T11" s="41">
        <v>100</v>
      </c>
      <c r="U11" s="41">
        <v>100</v>
      </c>
      <c r="V11" s="41">
        <v>100</v>
      </c>
      <c r="W11" s="41">
        <v>100</v>
      </c>
      <c r="X11" s="41">
        <v>100</v>
      </c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</row>
    <row r="12" spans="1:95">
      <c r="A12" s="33">
        <v>10</v>
      </c>
      <c r="B12" s="86" t="s">
        <v>72</v>
      </c>
      <c r="C12" s="33" t="str">
        <f>VLOOKUP(B12,'Client List'!$A:$L,2,FALSE)</f>
        <v>Kome</v>
      </c>
      <c r="D12" s="33">
        <v>3000</v>
      </c>
      <c r="E12" s="33">
        <f>VLOOKUP(D12,'Interest Rules'!$B$1:$F$7,2,FALSE)</f>
        <v>1000</v>
      </c>
      <c r="F12" s="33">
        <f t="shared" si="4"/>
        <v>4000</v>
      </c>
      <c r="G12" s="33">
        <f t="shared" si="5"/>
        <v>40</v>
      </c>
      <c r="H12" s="33">
        <f t="shared" si="6"/>
        <v>100</v>
      </c>
      <c r="I12" s="39">
        <v>45905</v>
      </c>
      <c r="J12" s="39" t="s">
        <v>1521</v>
      </c>
      <c r="K12" s="39">
        <f t="shared" si="7"/>
        <v>45905</v>
      </c>
      <c r="L12" s="39">
        <f t="shared" si="8"/>
        <v>45912</v>
      </c>
      <c r="M12" s="40">
        <f t="shared" si="9"/>
        <v>46185</v>
      </c>
      <c r="N12" s="33" t="s">
        <v>1525</v>
      </c>
      <c r="O12" s="41">
        <f t="shared" si="10"/>
        <v>3380</v>
      </c>
      <c r="P12" s="41"/>
      <c r="Q12" s="41"/>
      <c r="R12" s="41"/>
      <c r="S12" s="41"/>
      <c r="T12" s="41">
        <v>170</v>
      </c>
      <c r="U12" s="41">
        <v>100</v>
      </c>
      <c r="V12" s="41">
        <v>100</v>
      </c>
      <c r="W12" s="41">
        <v>150</v>
      </c>
      <c r="X12" s="41">
        <v>100</v>
      </c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</row>
    <row r="13" spans="1:95">
      <c r="A13" s="33">
        <v>11</v>
      </c>
      <c r="B13" s="86" t="s">
        <v>77</v>
      </c>
      <c r="C13" s="33" t="str">
        <f>VLOOKUP(B13,'Client List'!$A:$L,2,FALSE)</f>
        <v>Aiulu</v>
      </c>
      <c r="D13" s="33">
        <v>1200</v>
      </c>
      <c r="E13" s="33">
        <v>400</v>
      </c>
      <c r="F13" s="33">
        <f t="shared" si="4"/>
        <v>1600</v>
      </c>
      <c r="G13" s="33">
        <f t="shared" si="5"/>
        <v>16</v>
      </c>
      <c r="H13" s="33">
        <f t="shared" si="6"/>
        <v>100</v>
      </c>
      <c r="I13" s="39">
        <v>45908</v>
      </c>
      <c r="J13" s="39" t="s">
        <v>1521</v>
      </c>
      <c r="K13" s="39">
        <f t="shared" si="7"/>
        <v>45908</v>
      </c>
      <c r="L13" s="39">
        <f t="shared" si="8"/>
        <v>45919</v>
      </c>
      <c r="M13" s="40">
        <f t="shared" si="9"/>
        <v>46024</v>
      </c>
      <c r="N13" s="33" t="s">
        <v>1522</v>
      </c>
      <c r="O13" s="41">
        <f t="shared" si="10"/>
        <v>0</v>
      </c>
      <c r="P13" s="41"/>
      <c r="Q13" s="41"/>
      <c r="R13" s="41"/>
      <c r="S13" s="41"/>
      <c r="T13" s="41"/>
      <c r="U13" s="41">
        <v>150</v>
      </c>
      <c r="V13" s="41">
        <v>1450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</row>
    <row r="14" spans="1:95">
      <c r="A14" s="33">
        <v>12</v>
      </c>
      <c r="B14" s="86" t="s">
        <v>83</v>
      </c>
      <c r="C14" s="33" t="str">
        <f>VLOOKUP(B14,'Client List'!$A:$L,2,FALSE)</f>
        <v>Faafetai</v>
      </c>
      <c r="D14" s="33">
        <v>5000</v>
      </c>
      <c r="E14" s="33">
        <f>VLOOKUP(D14,'Interest Rules'!$B$1:$F$7,2,FALSE)</f>
        <v>0</v>
      </c>
      <c r="F14" s="33">
        <f t="shared" si="4"/>
        <v>5000</v>
      </c>
      <c r="G14" s="33">
        <f t="shared" si="5"/>
        <v>48</v>
      </c>
      <c r="H14" s="33">
        <v>100</v>
      </c>
      <c r="I14" s="39">
        <v>45908</v>
      </c>
      <c r="J14" s="39" t="s">
        <v>1521</v>
      </c>
      <c r="K14" s="39">
        <f t="shared" si="7"/>
        <v>45908</v>
      </c>
      <c r="L14" s="39">
        <f t="shared" si="8"/>
        <v>45919</v>
      </c>
      <c r="M14" s="40">
        <f t="shared" si="9"/>
        <v>46248</v>
      </c>
      <c r="N14" s="33" t="s">
        <v>1526</v>
      </c>
      <c r="O14" s="41">
        <f t="shared" si="10"/>
        <v>4700</v>
      </c>
      <c r="P14" s="41"/>
      <c r="Q14" s="41"/>
      <c r="R14" s="41"/>
      <c r="S14" s="41"/>
      <c r="T14" s="41"/>
      <c r="U14" s="41">
        <v>100</v>
      </c>
      <c r="V14" s="41">
        <v>200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</row>
    <row r="15" spans="1:95">
      <c r="A15" s="33">
        <v>13</v>
      </c>
      <c r="B15" s="86" t="s">
        <v>89</v>
      </c>
      <c r="C15" s="33" t="str">
        <f>VLOOKUP(B15,'Client List'!$A:$L,2,FALSE)</f>
        <v>Ofa
</v>
      </c>
      <c r="D15" s="33">
        <v>4000</v>
      </c>
      <c r="E15" s="33">
        <v>600</v>
      </c>
      <c r="F15" s="33">
        <f t="shared" si="4"/>
        <v>4600</v>
      </c>
      <c r="G15" s="33">
        <f t="shared" si="5"/>
        <v>46</v>
      </c>
      <c r="H15" s="33">
        <f t="shared" si="6"/>
        <v>100</v>
      </c>
      <c r="I15" s="39">
        <v>45908</v>
      </c>
      <c r="J15" s="39" t="s">
        <v>1521</v>
      </c>
      <c r="K15" s="39">
        <f t="shared" si="7"/>
        <v>45908</v>
      </c>
      <c r="L15" s="39">
        <f t="shared" si="8"/>
        <v>45919</v>
      </c>
      <c r="M15" s="40">
        <f t="shared" si="9"/>
        <v>46234</v>
      </c>
      <c r="N15" s="33" t="s">
        <v>1525</v>
      </c>
      <c r="O15" s="41">
        <f t="shared" si="10"/>
        <v>4150</v>
      </c>
      <c r="P15" s="41"/>
      <c r="Q15" s="41"/>
      <c r="R15" s="41"/>
      <c r="S15" s="41"/>
      <c r="T15" s="41"/>
      <c r="U15" s="41">
        <v>100</v>
      </c>
      <c r="V15" s="41">
        <v>125</v>
      </c>
      <c r="W15" s="41">
        <v>125</v>
      </c>
      <c r="X15" s="41">
        <v>100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</row>
    <row r="16" spans="1:95">
      <c r="A16" s="33">
        <v>14</v>
      </c>
      <c r="B16" s="86" t="s">
        <v>94</v>
      </c>
      <c r="C16" s="33" t="str">
        <f>VLOOKUP(B16,'Client List'!$A:$L,2,FALSE)</f>
        <v>Risati</v>
      </c>
      <c r="D16" s="33">
        <v>3000</v>
      </c>
      <c r="E16" s="33">
        <v>400</v>
      </c>
      <c r="F16" s="33">
        <f t="shared" si="4"/>
        <v>3400</v>
      </c>
      <c r="G16" s="33">
        <f t="shared" si="5"/>
        <v>34</v>
      </c>
      <c r="H16" s="33">
        <f t="shared" si="6"/>
        <v>100</v>
      </c>
      <c r="I16" s="39">
        <v>45909</v>
      </c>
      <c r="J16" s="39" t="s">
        <v>1521</v>
      </c>
      <c r="K16" s="39">
        <f t="shared" si="7"/>
        <v>45909</v>
      </c>
      <c r="L16" s="39">
        <f t="shared" si="8"/>
        <v>45919</v>
      </c>
      <c r="M16" s="40">
        <f t="shared" si="9"/>
        <v>46150</v>
      </c>
      <c r="N16" s="33" t="s">
        <v>1524</v>
      </c>
      <c r="O16" s="41">
        <f t="shared" si="10"/>
        <v>2750</v>
      </c>
      <c r="P16" s="41"/>
      <c r="Q16" s="41"/>
      <c r="R16" s="41"/>
      <c r="S16" s="41"/>
      <c r="T16" s="41"/>
      <c r="U16" s="41">
        <v>150</v>
      </c>
      <c r="V16" s="41">
        <v>100</v>
      </c>
      <c r="W16" s="41">
        <v>100</v>
      </c>
      <c r="X16" s="41">
        <v>200</v>
      </c>
      <c r="Y16" s="41">
        <v>100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</row>
    <row r="17" spans="1:95">
      <c r="A17" s="33">
        <v>15</v>
      </c>
      <c r="B17" s="86" t="s">
        <v>100</v>
      </c>
      <c r="C17" s="33" t="str">
        <f>VLOOKUP(B17,'Client List'!$A:$L,2,FALSE)</f>
        <v>Malia</v>
      </c>
      <c r="D17" s="33">
        <v>1600</v>
      </c>
      <c r="E17" s="33">
        <v>400</v>
      </c>
      <c r="F17" s="33">
        <f t="shared" si="4"/>
        <v>2000</v>
      </c>
      <c r="G17" s="33">
        <f t="shared" si="5"/>
        <v>20</v>
      </c>
      <c r="H17" s="33">
        <f t="shared" si="6"/>
        <v>100</v>
      </c>
      <c r="I17" s="39">
        <v>45910</v>
      </c>
      <c r="J17" s="39" t="s">
        <v>1521</v>
      </c>
      <c r="K17" s="39">
        <f t="shared" si="7"/>
        <v>45910</v>
      </c>
      <c r="L17" s="39">
        <f t="shared" si="8"/>
        <v>45919</v>
      </c>
      <c r="M17" s="40">
        <f t="shared" si="9"/>
        <v>46052</v>
      </c>
      <c r="N17" s="33" t="s">
        <v>1522</v>
      </c>
      <c r="O17" s="41">
        <f t="shared" si="10"/>
        <v>0</v>
      </c>
      <c r="P17" s="41"/>
      <c r="Q17" s="41"/>
      <c r="R17" s="41"/>
      <c r="S17" s="41"/>
      <c r="T17" s="41"/>
      <c r="U17" s="41">
        <v>150</v>
      </c>
      <c r="V17" s="41">
        <v>150</v>
      </c>
      <c r="W17" s="41">
        <v>1700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</row>
    <row r="18" spans="1:95">
      <c r="A18" s="33">
        <v>16</v>
      </c>
      <c r="B18" s="86" t="s">
        <v>106</v>
      </c>
      <c r="C18" s="33" t="str">
        <f>VLOOKUP(B18,'Client List'!$A:$L,2,FALSE)</f>
        <v>Faavale</v>
      </c>
      <c r="D18" s="33">
        <v>1500</v>
      </c>
      <c r="E18" s="33">
        <v>400</v>
      </c>
      <c r="F18" s="33">
        <f t="shared" si="4"/>
        <v>1900</v>
      </c>
      <c r="G18" s="33">
        <f t="shared" si="5"/>
        <v>19</v>
      </c>
      <c r="H18" s="33">
        <f t="shared" si="6"/>
        <v>100</v>
      </c>
      <c r="I18" s="39">
        <v>45910</v>
      </c>
      <c r="J18" s="39" t="s">
        <v>1521</v>
      </c>
      <c r="K18" s="39">
        <f t="shared" si="7"/>
        <v>45910</v>
      </c>
      <c r="L18" s="39">
        <f t="shared" si="8"/>
        <v>45919</v>
      </c>
      <c r="M18" s="40">
        <f t="shared" si="9"/>
        <v>46045</v>
      </c>
      <c r="N18" s="33" t="s">
        <v>1524</v>
      </c>
      <c r="O18" s="41">
        <f t="shared" si="10"/>
        <v>1400</v>
      </c>
      <c r="P18" s="41"/>
      <c r="Q18" s="41"/>
      <c r="R18" s="41"/>
      <c r="S18" s="41"/>
      <c r="T18" s="41"/>
      <c r="U18" s="41">
        <v>100</v>
      </c>
      <c r="V18" s="41">
        <v>100</v>
      </c>
      <c r="W18" s="41">
        <v>100</v>
      </c>
      <c r="X18" s="41">
        <v>100</v>
      </c>
      <c r="Y18" s="41">
        <v>100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</row>
    <row r="19" spans="1:95">
      <c r="A19" s="33">
        <v>17</v>
      </c>
      <c r="B19" s="86" t="s">
        <v>112</v>
      </c>
      <c r="C19" s="33" t="str">
        <f>VLOOKUP(B19,'Client List'!$A:$L,2,FALSE)</f>
        <v>Gloria</v>
      </c>
      <c r="D19" s="33">
        <v>1900</v>
      </c>
      <c r="E19" s="33">
        <v>400</v>
      </c>
      <c r="F19" s="33">
        <f t="shared" si="4"/>
        <v>2300</v>
      </c>
      <c r="G19" s="33">
        <f t="shared" si="5"/>
        <v>23</v>
      </c>
      <c r="H19" s="33">
        <f t="shared" si="6"/>
        <v>100</v>
      </c>
      <c r="I19" s="39">
        <v>45910</v>
      </c>
      <c r="J19" s="39" t="s">
        <v>1521</v>
      </c>
      <c r="K19" s="39">
        <f t="shared" si="7"/>
        <v>45910</v>
      </c>
      <c r="L19" s="39">
        <f t="shared" si="8"/>
        <v>45919</v>
      </c>
      <c r="M19" s="40">
        <f t="shared" si="9"/>
        <v>46073</v>
      </c>
      <c r="N19" s="33" t="s">
        <v>1525</v>
      </c>
      <c r="O19" s="41">
        <f t="shared" si="10"/>
        <v>1900</v>
      </c>
      <c r="P19" s="41"/>
      <c r="Q19" s="41"/>
      <c r="R19" s="41"/>
      <c r="S19" s="41"/>
      <c r="T19" s="41"/>
      <c r="U19" s="41">
        <v>100</v>
      </c>
      <c r="V19" s="41">
        <v>100</v>
      </c>
      <c r="W19" s="41">
        <v>100</v>
      </c>
      <c r="X19" s="41">
        <v>100</v>
      </c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</row>
    <row r="20" spans="1:95">
      <c r="A20" s="33">
        <v>18</v>
      </c>
      <c r="B20" s="86" t="s">
        <v>117</v>
      </c>
      <c r="C20" s="33" t="str">
        <f>VLOOKUP(B20,'Client List'!$A:$L,2,FALSE)</f>
        <v>Liva</v>
      </c>
      <c r="D20" s="33">
        <v>2000</v>
      </c>
      <c r="E20" s="33">
        <f>VLOOKUP(D20,'Interest Rules'!$B$1:$F$7,2,FALSE)</f>
        <v>700</v>
      </c>
      <c r="F20" s="33">
        <f t="shared" si="4"/>
        <v>2700</v>
      </c>
      <c r="G20" s="33">
        <f t="shared" si="5"/>
        <v>27</v>
      </c>
      <c r="H20" s="33">
        <f t="shared" si="6"/>
        <v>100</v>
      </c>
      <c r="I20" s="39">
        <v>45910</v>
      </c>
      <c r="J20" s="39" t="s">
        <v>1521</v>
      </c>
      <c r="K20" s="39">
        <f t="shared" si="7"/>
        <v>45910</v>
      </c>
      <c r="L20" s="39">
        <f t="shared" si="8"/>
        <v>45919</v>
      </c>
      <c r="M20" s="40">
        <f t="shared" si="9"/>
        <v>46101</v>
      </c>
      <c r="N20" s="33" t="s">
        <v>1524</v>
      </c>
      <c r="O20" s="41">
        <f t="shared" si="10"/>
        <v>2100</v>
      </c>
      <c r="P20" s="41"/>
      <c r="Q20" s="41"/>
      <c r="R20" s="41"/>
      <c r="S20" s="41"/>
      <c r="T20" s="41"/>
      <c r="U20" s="41">
        <v>200</v>
      </c>
      <c r="V20" s="41">
        <v>100</v>
      </c>
      <c r="W20" s="41">
        <v>100</v>
      </c>
      <c r="X20" s="41">
        <v>100</v>
      </c>
      <c r="Y20" s="41">
        <v>100</v>
      </c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</row>
    <row r="21" spans="1:95">
      <c r="A21" s="33">
        <v>19</v>
      </c>
      <c r="B21" s="86" t="s">
        <v>123</v>
      </c>
      <c r="C21" s="33" t="str">
        <f>VLOOKUP(B21,'Client List'!$A:$L,2,FALSE)</f>
        <v>Ieronimo</v>
      </c>
      <c r="D21" s="33">
        <v>4000</v>
      </c>
      <c r="E21" s="33">
        <v>600</v>
      </c>
      <c r="F21" s="33">
        <f t="shared" si="4"/>
        <v>4600</v>
      </c>
      <c r="G21" s="33">
        <f t="shared" si="5"/>
        <v>46</v>
      </c>
      <c r="H21" s="33">
        <f t="shared" si="6"/>
        <v>100</v>
      </c>
      <c r="I21" s="39">
        <v>45910</v>
      </c>
      <c r="J21" s="39" t="s">
        <v>1521</v>
      </c>
      <c r="K21" s="39">
        <f t="shared" si="7"/>
        <v>45910</v>
      </c>
      <c r="L21" s="39">
        <f t="shared" si="8"/>
        <v>45919</v>
      </c>
      <c r="M21" s="40">
        <f t="shared" si="9"/>
        <v>46234</v>
      </c>
      <c r="N21" s="33" t="s">
        <v>1524</v>
      </c>
      <c r="O21" s="41">
        <f t="shared" si="10"/>
        <v>4000</v>
      </c>
      <c r="P21" s="41"/>
      <c r="Q21" s="41"/>
      <c r="R21" s="41"/>
      <c r="S21" s="41"/>
      <c r="T21" s="41"/>
      <c r="U21" s="41">
        <v>100</v>
      </c>
      <c r="V21" s="41">
        <v>100</v>
      </c>
      <c r="W21" s="41">
        <v>100</v>
      </c>
      <c r="X21" s="41">
        <v>100</v>
      </c>
      <c r="Y21" s="41">
        <v>100</v>
      </c>
      <c r="Z21" s="41">
        <v>100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</row>
    <row r="22" spans="1:95">
      <c r="A22" s="33">
        <v>20</v>
      </c>
      <c r="B22" s="86" t="s">
        <v>128</v>
      </c>
      <c r="C22" s="33" t="str">
        <f>VLOOKUP(B22,'Client List'!$A:$L,2,FALSE)</f>
        <v>Filipo</v>
      </c>
      <c r="D22" s="33">
        <v>4000</v>
      </c>
      <c r="E22" s="33">
        <v>600</v>
      </c>
      <c r="F22" s="33">
        <f t="shared" si="4"/>
        <v>4600</v>
      </c>
      <c r="G22" s="33">
        <f t="shared" si="5"/>
        <v>46</v>
      </c>
      <c r="H22" s="33">
        <f t="shared" si="6"/>
        <v>100</v>
      </c>
      <c r="I22" s="39">
        <v>45911</v>
      </c>
      <c r="J22" s="39" t="s">
        <v>1521</v>
      </c>
      <c r="K22" s="39">
        <f t="shared" si="7"/>
        <v>45911</v>
      </c>
      <c r="L22" s="39">
        <f t="shared" si="8"/>
        <v>45919</v>
      </c>
      <c r="M22" s="40">
        <f t="shared" si="9"/>
        <v>46234</v>
      </c>
      <c r="N22" s="33" t="s">
        <v>1524</v>
      </c>
      <c r="O22" s="41">
        <f t="shared" si="10"/>
        <v>3800</v>
      </c>
      <c r="P22" s="41"/>
      <c r="Q22" s="41"/>
      <c r="R22" s="41"/>
      <c r="S22" s="41"/>
      <c r="T22" s="41"/>
      <c r="U22" s="41">
        <v>200</v>
      </c>
      <c r="V22" s="41">
        <v>100</v>
      </c>
      <c r="W22" s="41">
        <v>200</v>
      </c>
      <c r="X22" s="41">
        <v>100</v>
      </c>
      <c r="Y22" s="41">
        <v>200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</row>
    <row r="23" spans="1:95">
      <c r="A23" s="33">
        <v>21</v>
      </c>
      <c r="B23" s="86" t="s">
        <v>134</v>
      </c>
      <c r="C23" s="33" t="str">
        <f>VLOOKUP(B23,'Client List'!$A:$L,2,FALSE)</f>
        <v>Alesana</v>
      </c>
      <c r="D23" s="33">
        <v>3000</v>
      </c>
      <c r="E23" s="33">
        <f>VLOOKUP(D23,'Interest Rules'!$B$1:$F$7,2,FALSE)</f>
        <v>1000</v>
      </c>
      <c r="F23" s="33">
        <f t="shared" si="4"/>
        <v>4000</v>
      </c>
      <c r="G23" s="33">
        <f t="shared" si="5"/>
        <v>40</v>
      </c>
      <c r="H23" s="33">
        <f t="shared" si="6"/>
        <v>100</v>
      </c>
      <c r="I23" s="39">
        <v>45911</v>
      </c>
      <c r="J23" s="39" t="s">
        <v>1521</v>
      </c>
      <c r="K23" s="39">
        <f t="shared" si="7"/>
        <v>45911</v>
      </c>
      <c r="L23" s="39">
        <f t="shared" si="8"/>
        <v>45919</v>
      </c>
      <c r="M23" s="40">
        <f t="shared" si="9"/>
        <v>46192</v>
      </c>
      <c r="N23" s="33" t="s">
        <v>1524</v>
      </c>
      <c r="O23" s="41">
        <f t="shared" si="10"/>
        <v>3050</v>
      </c>
      <c r="P23" s="41"/>
      <c r="Q23" s="41"/>
      <c r="R23" s="41"/>
      <c r="S23" s="41"/>
      <c r="T23" s="41"/>
      <c r="U23" s="41">
        <v>150</v>
      </c>
      <c r="V23" s="41">
        <v>150</v>
      </c>
      <c r="W23" s="41">
        <v>150</v>
      </c>
      <c r="X23" s="41">
        <v>150</v>
      </c>
      <c r="Y23" s="41">
        <v>200</v>
      </c>
      <c r="Z23" s="41">
        <v>150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</row>
    <row r="24" spans="1:95">
      <c r="A24" s="33">
        <v>22</v>
      </c>
      <c r="B24" s="86" t="s">
        <v>140</v>
      </c>
      <c r="C24" s="33" t="str">
        <f>VLOOKUP(B24,'Client List'!$A:$L,2,FALSE)</f>
        <v>Christan</v>
      </c>
      <c r="D24" s="33">
        <v>4000</v>
      </c>
      <c r="E24" s="33">
        <f>VLOOKUP(D24,'Interest Rules'!$B$1:$F$7,2,FALSE)</f>
        <v>0</v>
      </c>
      <c r="F24" s="33">
        <f t="shared" si="4"/>
        <v>4000</v>
      </c>
      <c r="G24" s="33">
        <f t="shared" si="5"/>
        <v>40</v>
      </c>
      <c r="H24" s="33">
        <f t="shared" si="6"/>
        <v>100</v>
      </c>
      <c r="I24" s="39">
        <v>45911</v>
      </c>
      <c r="J24" s="39" t="s">
        <v>1521</v>
      </c>
      <c r="K24" s="39">
        <f t="shared" si="7"/>
        <v>45911</v>
      </c>
      <c r="L24" s="39">
        <f t="shared" si="8"/>
        <v>45919</v>
      </c>
      <c r="M24" s="40">
        <f t="shared" si="9"/>
        <v>46192</v>
      </c>
      <c r="N24" s="33" t="s">
        <v>1524</v>
      </c>
      <c r="O24" s="41">
        <f t="shared" si="10"/>
        <v>3300</v>
      </c>
      <c r="P24" s="41"/>
      <c r="Q24" s="41"/>
      <c r="R24" s="41"/>
      <c r="S24" s="41"/>
      <c r="T24" s="41"/>
      <c r="U24" s="41">
        <v>100</v>
      </c>
      <c r="V24" s="41">
        <v>125</v>
      </c>
      <c r="W24" s="41">
        <v>125</v>
      </c>
      <c r="X24" s="41">
        <v>125</v>
      </c>
      <c r="Y24" s="41">
        <v>125</v>
      </c>
      <c r="Z24" s="41">
        <v>100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</row>
    <row r="25" spans="1:95">
      <c r="A25" s="33">
        <v>23</v>
      </c>
      <c r="B25" s="86" t="s">
        <v>147</v>
      </c>
      <c r="C25" s="33" t="str">
        <f>VLOOKUP(B25,'Client List'!$A:$L,2,FALSE)</f>
        <v>Ricky</v>
      </c>
      <c r="D25" s="33">
        <v>3000</v>
      </c>
      <c r="E25" s="33">
        <f>VLOOKUP(D25,'Interest Rules'!$B$1:$F$7,2,FALSE)</f>
        <v>1000</v>
      </c>
      <c r="F25" s="33">
        <f t="shared" si="4"/>
        <v>4000</v>
      </c>
      <c r="G25" s="33">
        <f t="shared" si="5"/>
        <v>40</v>
      </c>
      <c r="H25" s="33">
        <f t="shared" si="6"/>
        <v>100</v>
      </c>
      <c r="I25" s="39">
        <v>45911</v>
      </c>
      <c r="J25" s="39" t="s">
        <v>1521</v>
      </c>
      <c r="K25" s="39">
        <f t="shared" si="7"/>
        <v>45911</v>
      </c>
      <c r="L25" s="39">
        <f t="shared" si="8"/>
        <v>45919</v>
      </c>
      <c r="M25" s="40">
        <f t="shared" si="9"/>
        <v>46192</v>
      </c>
      <c r="N25" s="33" t="s">
        <v>1525</v>
      </c>
      <c r="O25" s="41">
        <f t="shared" si="10"/>
        <v>3600</v>
      </c>
      <c r="P25" s="41"/>
      <c r="Q25" s="41"/>
      <c r="R25" s="41"/>
      <c r="S25" s="41"/>
      <c r="T25" s="41"/>
      <c r="U25" s="41">
        <v>100</v>
      </c>
      <c r="V25" s="41">
        <v>100</v>
      </c>
      <c r="W25" s="41">
        <v>100</v>
      </c>
      <c r="X25" s="41">
        <v>100</v>
      </c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</row>
    <row r="26" spans="1:95">
      <c r="A26" s="33">
        <v>24</v>
      </c>
      <c r="B26" s="86" t="s">
        <v>154</v>
      </c>
      <c r="C26" s="33" t="str">
        <f>VLOOKUP(B26,'Client List'!$A:$L,2,FALSE)</f>
        <v>John</v>
      </c>
      <c r="D26" s="33">
        <v>3000</v>
      </c>
      <c r="E26" s="33">
        <f>VLOOKUP(D26,'Interest Rules'!$B$1:$F$7,2,FALSE)</f>
        <v>1000</v>
      </c>
      <c r="F26" s="33">
        <f t="shared" si="4"/>
        <v>4000</v>
      </c>
      <c r="G26" s="33">
        <f t="shared" si="5"/>
        <v>40</v>
      </c>
      <c r="H26" s="33">
        <f t="shared" si="6"/>
        <v>100</v>
      </c>
      <c r="I26" s="39">
        <v>45911</v>
      </c>
      <c r="J26" s="39" t="s">
        <v>1521</v>
      </c>
      <c r="K26" s="39">
        <f t="shared" si="7"/>
        <v>45911</v>
      </c>
      <c r="L26" s="39">
        <f t="shared" si="8"/>
        <v>45919</v>
      </c>
      <c r="M26" s="40">
        <f t="shared" si="9"/>
        <v>46192</v>
      </c>
      <c r="N26" s="33" t="s">
        <v>1526</v>
      </c>
      <c r="O26" s="41">
        <f t="shared" si="10"/>
        <v>3800</v>
      </c>
      <c r="P26" s="41"/>
      <c r="Q26" s="41"/>
      <c r="R26" s="41"/>
      <c r="S26" s="41"/>
      <c r="T26" s="41"/>
      <c r="U26" s="41">
        <v>100</v>
      </c>
      <c r="V26" s="41">
        <v>100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</row>
    <row r="27" spans="1:95">
      <c r="A27" s="33">
        <v>25</v>
      </c>
      <c r="B27" s="86" t="s">
        <v>159</v>
      </c>
      <c r="C27" s="33" t="str">
        <f>VLOOKUP(B27,'Client List'!$A:$L,2,FALSE)</f>
        <v>Simone
</v>
      </c>
      <c r="D27" s="33">
        <v>3000</v>
      </c>
      <c r="E27" s="33">
        <f>VLOOKUP(D27,'Interest Rules'!$B$1:$F$7,2,FALSE)</f>
        <v>1000</v>
      </c>
      <c r="F27" s="33">
        <f t="shared" si="4"/>
        <v>4000</v>
      </c>
      <c r="G27" s="33">
        <f t="shared" si="5"/>
        <v>40</v>
      </c>
      <c r="H27" s="33">
        <f t="shared" si="6"/>
        <v>100</v>
      </c>
      <c r="I27" s="39">
        <v>45911</v>
      </c>
      <c r="J27" s="39" t="s">
        <v>1521</v>
      </c>
      <c r="K27" s="39">
        <f t="shared" si="7"/>
        <v>45911</v>
      </c>
      <c r="L27" s="39">
        <f t="shared" si="8"/>
        <v>45919</v>
      </c>
      <c r="M27" s="40">
        <f t="shared" si="9"/>
        <v>46192</v>
      </c>
      <c r="N27" s="33" t="s">
        <v>1524</v>
      </c>
      <c r="O27" s="41">
        <f t="shared" si="10"/>
        <v>3400</v>
      </c>
      <c r="P27" s="41"/>
      <c r="Q27" s="41"/>
      <c r="R27" s="41"/>
      <c r="S27" s="41"/>
      <c r="T27" s="41"/>
      <c r="U27" s="41">
        <v>100</v>
      </c>
      <c r="V27" s="41">
        <v>100</v>
      </c>
      <c r="W27" s="41">
        <v>100</v>
      </c>
      <c r="X27" s="41">
        <v>100</v>
      </c>
      <c r="Y27" s="41">
        <v>100</v>
      </c>
      <c r="Z27" s="41">
        <v>100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</row>
    <row r="28" spans="1:95">
      <c r="A28" s="33">
        <v>26</v>
      </c>
      <c r="B28" s="86" t="s">
        <v>164</v>
      </c>
      <c r="C28" s="33" t="str">
        <f>VLOOKUP(B28,'Client List'!$A:$L,2,FALSE)</f>
        <v>Vaioula</v>
      </c>
      <c r="D28" s="33">
        <v>1000</v>
      </c>
      <c r="E28" s="33">
        <f>VLOOKUP(D28,'Interest Rules'!$B$1:$F$7,2,FALSE)</f>
        <v>400</v>
      </c>
      <c r="F28" s="33">
        <f t="shared" si="4"/>
        <v>1400</v>
      </c>
      <c r="G28" s="33">
        <f t="shared" si="5"/>
        <v>14</v>
      </c>
      <c r="H28" s="33">
        <f t="shared" si="6"/>
        <v>100</v>
      </c>
      <c r="I28" s="39">
        <v>45912</v>
      </c>
      <c r="J28" s="39" t="s">
        <v>1521</v>
      </c>
      <c r="K28" s="39">
        <f t="shared" si="7"/>
        <v>45912</v>
      </c>
      <c r="L28" s="39">
        <f t="shared" si="8"/>
        <v>45919</v>
      </c>
      <c r="M28" s="40">
        <f t="shared" si="9"/>
        <v>46010</v>
      </c>
      <c r="N28" s="33" t="s">
        <v>1525</v>
      </c>
      <c r="O28" s="41">
        <f t="shared" si="10"/>
        <v>950</v>
      </c>
      <c r="P28" s="41"/>
      <c r="Q28" s="41"/>
      <c r="R28" s="41"/>
      <c r="S28" s="41"/>
      <c r="T28" s="41"/>
      <c r="U28" s="41">
        <v>100</v>
      </c>
      <c r="V28" s="41">
        <v>100</v>
      </c>
      <c r="W28" s="41">
        <v>125</v>
      </c>
      <c r="X28" s="41">
        <v>125</v>
      </c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</row>
    <row r="29" spans="1:95">
      <c r="A29" s="33">
        <v>27</v>
      </c>
      <c r="B29" s="86" t="s">
        <v>171</v>
      </c>
      <c r="C29" s="33" t="str">
        <f>VLOOKUP(B29,'Client List'!$A:$L,2,FALSE)</f>
        <v>Paulo</v>
      </c>
      <c r="D29" s="33">
        <v>1000</v>
      </c>
      <c r="E29" s="33">
        <f>VLOOKUP(D29,'Interest Rules'!$B$1:$F$7,2,FALSE)</f>
        <v>400</v>
      </c>
      <c r="F29" s="33">
        <f t="shared" si="4"/>
        <v>1400</v>
      </c>
      <c r="G29" s="33">
        <f t="shared" si="5"/>
        <v>14</v>
      </c>
      <c r="H29" s="33">
        <f t="shared" si="6"/>
        <v>100</v>
      </c>
      <c r="I29" s="39">
        <v>45912</v>
      </c>
      <c r="J29" s="39" t="s">
        <v>1521</v>
      </c>
      <c r="K29" s="39">
        <f t="shared" si="7"/>
        <v>45912</v>
      </c>
      <c r="L29" s="39">
        <f t="shared" si="8"/>
        <v>45919</v>
      </c>
      <c r="M29" s="40">
        <f t="shared" si="9"/>
        <v>46010</v>
      </c>
      <c r="N29" s="33" t="s">
        <v>1525</v>
      </c>
      <c r="O29" s="41">
        <f t="shared" si="10"/>
        <v>1000</v>
      </c>
      <c r="P29" s="41"/>
      <c r="Q29" s="41"/>
      <c r="R29" s="41"/>
      <c r="S29" s="41"/>
      <c r="T29" s="41"/>
      <c r="U29" s="41">
        <v>100</v>
      </c>
      <c r="V29" s="41">
        <v>100</v>
      </c>
      <c r="W29" s="41">
        <v>100</v>
      </c>
      <c r="X29" s="41">
        <v>100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</row>
    <row r="30" spans="1:95">
      <c r="A30" s="33">
        <v>28</v>
      </c>
      <c r="B30" s="86" t="s">
        <v>178</v>
      </c>
      <c r="C30" s="33" t="str">
        <f>VLOOKUP(B30,'Client List'!$A:$L,2,FALSE)</f>
        <v>Pausa</v>
      </c>
      <c r="D30" s="33">
        <v>1000</v>
      </c>
      <c r="E30" s="33">
        <f>VLOOKUP(D30,'Interest Rules'!$B$1:$F$7,2,FALSE)</f>
        <v>400</v>
      </c>
      <c r="F30" s="33">
        <f t="shared" si="4"/>
        <v>1400</v>
      </c>
      <c r="G30" s="33">
        <f t="shared" si="5"/>
        <v>14</v>
      </c>
      <c r="H30" s="33">
        <f t="shared" si="6"/>
        <v>100</v>
      </c>
      <c r="I30" s="39">
        <v>45912</v>
      </c>
      <c r="J30" s="39" t="s">
        <v>1521</v>
      </c>
      <c r="K30" s="39">
        <f t="shared" si="7"/>
        <v>45912</v>
      </c>
      <c r="L30" s="39">
        <f t="shared" si="8"/>
        <v>45919</v>
      </c>
      <c r="M30" s="40">
        <f t="shared" si="9"/>
        <v>46010</v>
      </c>
      <c r="N30" s="33" t="s">
        <v>1524</v>
      </c>
      <c r="O30" s="41">
        <f t="shared" si="10"/>
        <v>900</v>
      </c>
      <c r="P30" s="41"/>
      <c r="Q30" s="41"/>
      <c r="R30" s="41"/>
      <c r="S30" s="41"/>
      <c r="T30" s="41"/>
      <c r="U30" s="41">
        <v>100</v>
      </c>
      <c r="V30" s="41">
        <v>100</v>
      </c>
      <c r="W30" s="41">
        <v>100</v>
      </c>
      <c r="X30" s="41">
        <v>100</v>
      </c>
      <c r="Y30" s="41">
        <v>100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</row>
    <row r="31" spans="1:95">
      <c r="A31" s="33">
        <v>29</v>
      </c>
      <c r="B31" s="86" t="s">
        <v>184</v>
      </c>
      <c r="C31" s="33" t="str">
        <f>VLOOKUP(B31,'Client List'!$A:$L,2,FALSE)</f>
        <v>Levi</v>
      </c>
      <c r="D31" s="33">
        <v>1000</v>
      </c>
      <c r="E31" s="33">
        <f>VLOOKUP(D31,'Interest Rules'!$B$1:$F$7,2,FALSE)</f>
        <v>400</v>
      </c>
      <c r="F31" s="33">
        <f t="shared" si="4"/>
        <v>1400</v>
      </c>
      <c r="G31" s="33">
        <f t="shared" si="5"/>
        <v>14</v>
      </c>
      <c r="H31" s="33">
        <f t="shared" si="6"/>
        <v>100</v>
      </c>
      <c r="I31" s="39">
        <v>45912</v>
      </c>
      <c r="J31" s="39" t="s">
        <v>1521</v>
      </c>
      <c r="K31" s="39">
        <f t="shared" si="7"/>
        <v>45912</v>
      </c>
      <c r="L31" s="39">
        <f t="shared" si="8"/>
        <v>45919</v>
      </c>
      <c r="M31" s="40">
        <f t="shared" si="9"/>
        <v>46010</v>
      </c>
      <c r="N31" s="33" t="s">
        <v>1525</v>
      </c>
      <c r="O31" s="41">
        <f t="shared" si="10"/>
        <v>1000</v>
      </c>
      <c r="P31" s="41"/>
      <c r="Q31" s="41"/>
      <c r="R31" s="41"/>
      <c r="S31" s="41"/>
      <c r="T31" s="41"/>
      <c r="U31" s="41">
        <v>100</v>
      </c>
      <c r="V31" s="41">
        <v>100</v>
      </c>
      <c r="W31" s="41">
        <v>100</v>
      </c>
      <c r="X31" s="41">
        <v>100</v>
      </c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</row>
    <row r="32" spans="1:95">
      <c r="A32" s="33">
        <v>30</v>
      </c>
      <c r="B32" s="86" t="s">
        <v>191</v>
      </c>
      <c r="C32" s="33" t="str">
        <f>VLOOKUP(B32,'Client List'!$A:$L,2,FALSE)</f>
        <v>Taavili</v>
      </c>
      <c r="D32" s="33">
        <v>1000</v>
      </c>
      <c r="E32" s="33">
        <f>VLOOKUP(D32,'Interest Rules'!$B$1:$F$7,2,FALSE)</f>
        <v>400</v>
      </c>
      <c r="F32" s="33">
        <f t="shared" si="4"/>
        <v>1400</v>
      </c>
      <c r="G32" s="33">
        <f t="shared" si="5"/>
        <v>14</v>
      </c>
      <c r="H32" s="33">
        <f t="shared" si="6"/>
        <v>100</v>
      </c>
      <c r="I32" s="39">
        <v>45912</v>
      </c>
      <c r="J32" s="39" t="s">
        <v>1521</v>
      </c>
      <c r="K32" s="39">
        <f t="shared" si="7"/>
        <v>45912</v>
      </c>
      <c r="L32" s="39">
        <f t="shared" si="8"/>
        <v>45919</v>
      </c>
      <c r="M32" s="40">
        <f t="shared" si="9"/>
        <v>46010</v>
      </c>
      <c r="N32" s="33" t="s">
        <v>1524</v>
      </c>
      <c r="O32" s="41">
        <f t="shared" si="10"/>
        <v>800</v>
      </c>
      <c r="P32" s="41"/>
      <c r="Q32" s="41"/>
      <c r="R32" s="41"/>
      <c r="S32" s="41"/>
      <c r="T32" s="41"/>
      <c r="U32" s="41">
        <v>100</v>
      </c>
      <c r="V32" s="41">
        <v>100</v>
      </c>
      <c r="W32" s="41">
        <v>100</v>
      </c>
      <c r="X32" s="41">
        <v>100</v>
      </c>
      <c r="Y32" s="41">
        <v>100</v>
      </c>
      <c r="Z32" s="41">
        <v>100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</row>
    <row r="33" spans="1:95">
      <c r="A33" s="33">
        <v>31</v>
      </c>
      <c r="B33" s="86" t="s">
        <v>197</v>
      </c>
      <c r="C33" s="33" t="str">
        <f>VLOOKUP(B33,'Client List'!$A:$L,2,FALSE)</f>
        <v>Mapusana</v>
      </c>
      <c r="D33" s="33">
        <v>1000</v>
      </c>
      <c r="E33" s="33">
        <f>VLOOKUP(D33,'Interest Rules'!$B$1:$F$7,2,FALSE)</f>
        <v>400</v>
      </c>
      <c r="F33" s="33">
        <f t="shared" si="4"/>
        <v>1400</v>
      </c>
      <c r="G33" s="33">
        <f t="shared" si="5"/>
        <v>14</v>
      </c>
      <c r="H33" s="33">
        <f t="shared" si="6"/>
        <v>100</v>
      </c>
      <c r="I33" s="39">
        <v>45912</v>
      </c>
      <c r="J33" s="39" t="s">
        <v>1521</v>
      </c>
      <c r="K33" s="39">
        <f t="shared" si="7"/>
        <v>45912</v>
      </c>
      <c r="L33" s="39">
        <f t="shared" si="8"/>
        <v>45919</v>
      </c>
      <c r="M33" s="40">
        <f t="shared" si="9"/>
        <v>46010</v>
      </c>
      <c r="N33" s="33" t="s">
        <v>1524</v>
      </c>
      <c r="O33" s="41">
        <f t="shared" si="10"/>
        <v>900</v>
      </c>
      <c r="P33" s="41"/>
      <c r="Q33" s="41"/>
      <c r="R33" s="41"/>
      <c r="S33" s="41"/>
      <c r="T33" s="41"/>
      <c r="U33" s="41">
        <v>100</v>
      </c>
      <c r="V33" s="41">
        <v>100</v>
      </c>
      <c r="W33" s="41">
        <v>100</v>
      </c>
      <c r="X33" s="41">
        <v>100</v>
      </c>
      <c r="Y33" s="41">
        <v>100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</row>
    <row r="34" spans="1:95">
      <c r="A34" s="33">
        <v>32</v>
      </c>
      <c r="B34" s="86" t="s">
        <v>204</v>
      </c>
      <c r="C34" s="33" t="str">
        <f>VLOOKUP(B34,'Client List'!$A:$L,2,FALSE)</f>
        <v>Manoa</v>
      </c>
      <c r="D34" s="33">
        <v>1000</v>
      </c>
      <c r="E34" s="33">
        <f>VLOOKUP(D34,'Interest Rules'!$B$1:$F$7,2,FALSE)</f>
        <v>400</v>
      </c>
      <c r="F34" s="33">
        <f t="shared" si="4"/>
        <v>1400</v>
      </c>
      <c r="G34" s="33">
        <f t="shared" si="5"/>
        <v>14</v>
      </c>
      <c r="H34" s="33">
        <f t="shared" si="6"/>
        <v>100</v>
      </c>
      <c r="I34" s="39">
        <v>45913</v>
      </c>
      <c r="J34" s="39" t="s">
        <v>1521</v>
      </c>
      <c r="K34" s="39">
        <f t="shared" si="7"/>
        <v>45915</v>
      </c>
      <c r="L34" s="39">
        <f t="shared" si="8"/>
        <v>45926</v>
      </c>
      <c r="M34" s="40">
        <f t="shared" si="9"/>
        <v>46017</v>
      </c>
      <c r="N34" s="33" t="s">
        <v>1522</v>
      </c>
      <c r="O34" s="41">
        <f t="shared" si="10"/>
        <v>0</v>
      </c>
      <c r="P34" s="41"/>
      <c r="Q34" s="41"/>
      <c r="R34" s="41"/>
      <c r="S34" s="41"/>
      <c r="T34" s="41"/>
      <c r="U34" s="41">
        <v>200</v>
      </c>
      <c r="V34" s="41">
        <v>200</v>
      </c>
      <c r="W34" s="41">
        <v>1000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</row>
    <row r="35" spans="1:95">
      <c r="A35" s="33">
        <v>33</v>
      </c>
      <c r="B35" s="86" t="s">
        <v>209</v>
      </c>
      <c r="C35" s="33" t="str">
        <f>VLOOKUP(B35,'Client List'!$A:$L,2,FALSE)</f>
        <v>Moo</v>
      </c>
      <c r="D35" s="33">
        <v>1000</v>
      </c>
      <c r="E35" s="33">
        <f>VLOOKUP(D35,'Interest Rules'!$B$1:$F$7,2,FALSE)</f>
        <v>400</v>
      </c>
      <c r="F35" s="33">
        <f t="shared" si="4"/>
        <v>1400</v>
      </c>
      <c r="G35" s="33">
        <f t="shared" si="5"/>
        <v>14</v>
      </c>
      <c r="H35" s="33">
        <f t="shared" si="6"/>
        <v>100</v>
      </c>
      <c r="I35" s="39">
        <v>45915</v>
      </c>
      <c r="J35" s="39" t="s">
        <v>1521</v>
      </c>
      <c r="K35" s="39">
        <f t="shared" si="7"/>
        <v>45915</v>
      </c>
      <c r="L35" s="39">
        <f t="shared" si="8"/>
        <v>45926</v>
      </c>
      <c r="M35" s="40">
        <f t="shared" si="9"/>
        <v>46017</v>
      </c>
      <c r="N35" s="33" t="s">
        <v>1525</v>
      </c>
      <c r="O35" s="41">
        <f t="shared" si="10"/>
        <v>980</v>
      </c>
      <c r="P35" s="41"/>
      <c r="Q35" s="41"/>
      <c r="R35" s="41"/>
      <c r="S35" s="41"/>
      <c r="T35" s="41"/>
      <c r="U35" s="41"/>
      <c r="V35" s="41">
        <v>100</v>
      </c>
      <c r="W35" s="41">
        <v>120</v>
      </c>
      <c r="X35" s="41">
        <v>100</v>
      </c>
      <c r="Y35" s="41">
        <v>100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</row>
    <row r="36" spans="1:95">
      <c r="A36" s="33">
        <v>34</v>
      </c>
      <c r="B36" s="86" t="s">
        <v>214</v>
      </c>
      <c r="C36" s="33" t="str">
        <f>VLOOKUP(B36,'Client List'!$A:$L,2,FALSE)</f>
        <v>Laiafi</v>
      </c>
      <c r="D36" s="33">
        <v>1000</v>
      </c>
      <c r="E36" s="33">
        <f>VLOOKUP(D36,'Interest Rules'!$B$1:$F$7,2,FALSE)</f>
        <v>400</v>
      </c>
      <c r="F36" s="33">
        <f t="shared" ref="F36:F79" si="11">$D36+$E36</f>
        <v>1400</v>
      </c>
      <c r="G36" s="33">
        <f t="shared" ref="G36:G79" si="12">IF($F36&gt;4800,48,$F36/100)</f>
        <v>14</v>
      </c>
      <c r="H36" s="33">
        <f t="shared" ref="H36:H79" si="13">IF(F36&gt;4800,F36/48,100)</f>
        <v>100</v>
      </c>
      <c r="I36" s="39">
        <v>45915</v>
      </c>
      <c r="J36" s="39" t="s">
        <v>1521</v>
      </c>
      <c r="K36" s="39">
        <f t="shared" ref="K36:K83" si="14">IF(WEEKDAY(I36,2)=6,I36+2,IF(WEEKDAY(I36,2)=7,"Signed date Sunday!",I36))</f>
        <v>45915</v>
      </c>
      <c r="L36" s="39">
        <f t="shared" ref="L36:L79" si="15">$K36+7-WEEKDAY(K36,2)+5</f>
        <v>45926</v>
      </c>
      <c r="M36" s="40">
        <f t="shared" ref="M36:M79" si="16">L36+(G36-1)*7</f>
        <v>46017</v>
      </c>
      <c r="N36" s="33" t="s">
        <v>1525</v>
      </c>
      <c r="O36" s="41">
        <f t="shared" ref="O36:O67" si="17">$F36-SUM($P36:$XFD36)</f>
        <v>1100</v>
      </c>
      <c r="P36" s="41"/>
      <c r="Q36" s="41"/>
      <c r="R36" s="41"/>
      <c r="S36" s="41"/>
      <c r="T36" s="41"/>
      <c r="U36" s="41"/>
      <c r="V36" s="41">
        <v>100</v>
      </c>
      <c r="W36" s="41">
        <v>100</v>
      </c>
      <c r="X36" s="41">
        <v>100</v>
      </c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</row>
    <row r="37" spans="1:95">
      <c r="A37" s="33">
        <v>35</v>
      </c>
      <c r="B37" s="86" t="s">
        <v>220</v>
      </c>
      <c r="C37" s="33" t="str">
        <f>VLOOKUP(B37,'Client List'!$A:$L,2,FALSE)</f>
        <v>Aldred</v>
      </c>
      <c r="D37" s="33">
        <v>1000</v>
      </c>
      <c r="E37" s="33">
        <f>VLOOKUP(D37,'Interest Rules'!$B$1:$F$7,2,FALSE)</f>
        <v>400</v>
      </c>
      <c r="F37" s="33">
        <f t="shared" si="11"/>
        <v>1400</v>
      </c>
      <c r="G37" s="33">
        <f t="shared" si="12"/>
        <v>14</v>
      </c>
      <c r="H37" s="33">
        <f t="shared" si="13"/>
        <v>100</v>
      </c>
      <c r="I37" s="39">
        <v>45915</v>
      </c>
      <c r="J37" s="39" t="s">
        <v>1521</v>
      </c>
      <c r="K37" s="39">
        <f t="shared" si="14"/>
        <v>45915</v>
      </c>
      <c r="L37" s="39">
        <f t="shared" si="15"/>
        <v>45926</v>
      </c>
      <c r="M37" s="40">
        <f t="shared" si="16"/>
        <v>46017</v>
      </c>
      <c r="N37" s="33" t="s">
        <v>1524</v>
      </c>
      <c r="O37" s="41">
        <f t="shared" si="17"/>
        <v>800</v>
      </c>
      <c r="P37" s="41"/>
      <c r="Q37" s="41"/>
      <c r="R37" s="41"/>
      <c r="S37" s="41"/>
      <c r="T37" s="41"/>
      <c r="V37" s="41">
        <v>100</v>
      </c>
      <c r="W37" s="41">
        <v>100</v>
      </c>
      <c r="X37" s="41">
        <v>100</v>
      </c>
      <c r="Y37" s="41">
        <v>100</v>
      </c>
      <c r="Z37" s="41">
        <v>200</v>
      </c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</row>
    <row r="38" spans="1:95">
      <c r="A38" s="33">
        <v>36</v>
      </c>
      <c r="B38" s="86" t="s">
        <v>226</v>
      </c>
      <c r="C38" s="33" t="str">
        <f>VLOOKUP(B38,'Client List'!$A:$L,2,FALSE)</f>
        <v>California</v>
      </c>
      <c r="D38" s="33">
        <v>1000</v>
      </c>
      <c r="E38" s="33">
        <f>VLOOKUP(D38,'Interest Rules'!$B$1:$F$7,2,FALSE)</f>
        <v>400</v>
      </c>
      <c r="F38" s="33">
        <f t="shared" si="11"/>
        <v>1400</v>
      </c>
      <c r="G38" s="33">
        <f t="shared" si="12"/>
        <v>14</v>
      </c>
      <c r="H38" s="33">
        <f t="shared" si="13"/>
        <v>100</v>
      </c>
      <c r="I38" s="39">
        <v>45915</v>
      </c>
      <c r="J38" s="39" t="s">
        <v>1521</v>
      </c>
      <c r="K38" s="39">
        <f t="shared" si="14"/>
        <v>45915</v>
      </c>
      <c r="L38" s="39">
        <f t="shared" si="15"/>
        <v>45926</v>
      </c>
      <c r="M38" s="40">
        <f t="shared" si="16"/>
        <v>46017</v>
      </c>
      <c r="N38" s="33" t="s">
        <v>1524</v>
      </c>
      <c r="O38" s="41">
        <f t="shared" si="17"/>
        <v>1000</v>
      </c>
      <c r="P38" s="41"/>
      <c r="Q38" s="41"/>
      <c r="R38" s="41"/>
      <c r="S38" s="41"/>
      <c r="T38" s="41"/>
      <c r="U38" s="41"/>
      <c r="V38" s="41">
        <v>100</v>
      </c>
      <c r="W38" s="41">
        <v>100</v>
      </c>
      <c r="X38" s="41">
        <v>100</v>
      </c>
      <c r="Y38" s="41">
        <v>100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</row>
    <row r="39" spans="1:95">
      <c r="A39" s="33">
        <v>37</v>
      </c>
      <c r="B39" s="86" t="s">
        <v>232</v>
      </c>
      <c r="C39" s="33" t="str">
        <f>VLOOKUP(B39,'Client List'!$A:$L,2,FALSE)</f>
        <v>Solofa</v>
      </c>
      <c r="D39" s="33">
        <v>1000</v>
      </c>
      <c r="E39" s="33">
        <f>VLOOKUP(D39,'Interest Rules'!$B$1:$F$7,2,FALSE)</f>
        <v>400</v>
      </c>
      <c r="F39" s="33">
        <f t="shared" si="11"/>
        <v>1400</v>
      </c>
      <c r="G39" s="33">
        <f t="shared" si="12"/>
        <v>14</v>
      </c>
      <c r="H39" s="33">
        <f t="shared" si="13"/>
        <v>100</v>
      </c>
      <c r="I39" s="39">
        <v>45915</v>
      </c>
      <c r="J39" s="39" t="s">
        <v>1521</v>
      </c>
      <c r="K39" s="39">
        <f t="shared" si="14"/>
        <v>45915</v>
      </c>
      <c r="L39" s="39">
        <f t="shared" si="15"/>
        <v>45926</v>
      </c>
      <c r="M39" s="40">
        <f t="shared" si="16"/>
        <v>46017</v>
      </c>
      <c r="N39" s="33" t="s">
        <v>1524</v>
      </c>
      <c r="O39" s="41">
        <f t="shared" si="17"/>
        <v>900</v>
      </c>
      <c r="P39" s="41"/>
      <c r="Q39" s="41"/>
      <c r="R39" s="41"/>
      <c r="S39" s="41"/>
      <c r="T39" s="41"/>
      <c r="U39" s="41"/>
      <c r="V39" s="41">
        <v>100</v>
      </c>
      <c r="W39" s="41">
        <v>100</v>
      </c>
      <c r="X39" s="41">
        <v>100</v>
      </c>
      <c r="Y39" s="41">
        <v>100</v>
      </c>
      <c r="Z39" s="41">
        <v>100</v>
      </c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</row>
    <row r="40" spans="1:95">
      <c r="A40" s="33">
        <v>38</v>
      </c>
      <c r="B40" s="86" t="s">
        <v>238</v>
      </c>
      <c r="C40" s="33" t="str">
        <f>VLOOKUP(B40,'Client List'!$A:$L,2,FALSE)</f>
        <v>faauliuli</v>
      </c>
      <c r="D40" s="33">
        <v>1000</v>
      </c>
      <c r="E40" s="33">
        <f>VLOOKUP(D40,'Interest Rules'!$B$1:$F$7,2,FALSE)</f>
        <v>400</v>
      </c>
      <c r="F40" s="33">
        <f t="shared" si="11"/>
        <v>1400</v>
      </c>
      <c r="G40" s="33">
        <f t="shared" si="12"/>
        <v>14</v>
      </c>
      <c r="H40" s="33">
        <f t="shared" si="13"/>
        <v>100</v>
      </c>
      <c r="I40" s="39">
        <v>45915</v>
      </c>
      <c r="J40" s="39" t="s">
        <v>1521</v>
      </c>
      <c r="K40" s="39">
        <f t="shared" si="14"/>
        <v>45915</v>
      </c>
      <c r="L40" s="39">
        <f t="shared" si="15"/>
        <v>45926</v>
      </c>
      <c r="M40" s="40">
        <f t="shared" si="16"/>
        <v>46017</v>
      </c>
      <c r="N40" s="33" t="s">
        <v>1524</v>
      </c>
      <c r="O40" s="41">
        <f t="shared" si="17"/>
        <v>1000</v>
      </c>
      <c r="P40" s="41"/>
      <c r="Q40" s="41"/>
      <c r="R40" s="41"/>
      <c r="S40" s="41"/>
      <c r="T40" s="41"/>
      <c r="U40" s="41"/>
      <c r="V40" s="41">
        <v>100</v>
      </c>
      <c r="W40" s="41">
        <v>100</v>
      </c>
      <c r="X40" s="41">
        <v>100</v>
      </c>
      <c r="Y40" s="41">
        <v>100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</row>
    <row r="41" spans="1:95">
      <c r="A41" s="33">
        <v>39</v>
      </c>
      <c r="B41" s="86" t="s">
        <v>244</v>
      </c>
      <c r="C41" s="33" t="str">
        <f>VLOOKUP(B41,'Client List'!$A:$L,2,FALSE)</f>
        <v>Aukusitino</v>
      </c>
      <c r="D41" s="33">
        <v>1000</v>
      </c>
      <c r="E41" s="33">
        <f>VLOOKUP(D41,'Interest Rules'!$B$1:$F$7,2,FALSE)</f>
        <v>400</v>
      </c>
      <c r="F41" s="33">
        <f t="shared" si="11"/>
        <v>1400</v>
      </c>
      <c r="G41" s="33">
        <f t="shared" si="12"/>
        <v>14</v>
      </c>
      <c r="H41" s="33">
        <f t="shared" si="13"/>
        <v>100</v>
      </c>
      <c r="I41" s="39">
        <v>45915</v>
      </c>
      <c r="J41" s="39" t="s">
        <v>1521</v>
      </c>
      <c r="K41" s="39">
        <f t="shared" si="14"/>
        <v>45915</v>
      </c>
      <c r="L41" s="39">
        <f t="shared" si="15"/>
        <v>45926</v>
      </c>
      <c r="M41" s="40">
        <f t="shared" si="16"/>
        <v>46017</v>
      </c>
      <c r="N41" s="33" t="s">
        <v>1524</v>
      </c>
      <c r="O41" s="41">
        <f t="shared" si="17"/>
        <v>1000</v>
      </c>
      <c r="P41" s="41"/>
      <c r="Q41" s="41"/>
      <c r="R41" s="41"/>
      <c r="S41" s="41"/>
      <c r="T41" s="41"/>
      <c r="U41" s="41"/>
      <c r="V41" s="41">
        <v>100</v>
      </c>
      <c r="W41" s="41">
        <v>100</v>
      </c>
      <c r="X41" s="41">
        <v>100</v>
      </c>
      <c r="Y41" s="41">
        <v>100</v>
      </c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</row>
    <row r="42" spans="1:95">
      <c r="A42" s="33">
        <v>40</v>
      </c>
      <c r="B42" s="86" t="s">
        <v>249</v>
      </c>
      <c r="C42" s="33" t="str">
        <f>VLOOKUP(B42,'Client List'!$A:$L,2,FALSE)</f>
        <v>Lafaele</v>
      </c>
      <c r="D42" s="33">
        <v>1000</v>
      </c>
      <c r="E42" s="33">
        <f>VLOOKUP(D42,'Interest Rules'!$B$1:$F$7,2,FALSE)</f>
        <v>400</v>
      </c>
      <c r="F42" s="33">
        <f t="shared" si="11"/>
        <v>1400</v>
      </c>
      <c r="G42" s="33">
        <f t="shared" si="12"/>
        <v>14</v>
      </c>
      <c r="H42" s="33">
        <f t="shared" si="13"/>
        <v>100</v>
      </c>
      <c r="I42" s="39">
        <v>45916</v>
      </c>
      <c r="J42" s="39" t="s">
        <v>1521</v>
      </c>
      <c r="K42" s="39">
        <f t="shared" si="14"/>
        <v>45916</v>
      </c>
      <c r="L42" s="39">
        <f t="shared" si="15"/>
        <v>45926</v>
      </c>
      <c r="M42" s="40">
        <f t="shared" si="16"/>
        <v>46017</v>
      </c>
      <c r="N42" s="33" t="s">
        <v>1524</v>
      </c>
      <c r="O42" s="41">
        <f t="shared" si="17"/>
        <v>1000</v>
      </c>
      <c r="P42" s="41"/>
      <c r="Q42" s="41"/>
      <c r="R42" s="41"/>
      <c r="S42" s="41"/>
      <c r="T42" s="41"/>
      <c r="U42" s="41"/>
      <c r="V42" s="41">
        <v>100</v>
      </c>
      <c r="W42" s="41">
        <v>100</v>
      </c>
      <c r="X42" s="41">
        <v>100</v>
      </c>
      <c r="Y42" s="41">
        <v>100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</row>
    <row r="43" spans="1:95">
      <c r="A43" s="33">
        <v>41</v>
      </c>
      <c r="B43" s="86" t="s">
        <v>255</v>
      </c>
      <c r="C43" s="33" t="str">
        <f>VLOOKUP(B43,'Client List'!$A:$L,2,FALSE)</f>
        <v>Mila</v>
      </c>
      <c r="D43" s="33">
        <v>1000</v>
      </c>
      <c r="E43" s="33">
        <f>VLOOKUP(D43,'Interest Rules'!$B$1:$F$7,2,FALSE)</f>
        <v>400</v>
      </c>
      <c r="F43" s="33">
        <f t="shared" si="11"/>
        <v>1400</v>
      </c>
      <c r="G43" s="33">
        <f t="shared" si="12"/>
        <v>14</v>
      </c>
      <c r="H43" s="33">
        <f t="shared" si="13"/>
        <v>100</v>
      </c>
      <c r="I43" s="39">
        <v>45916</v>
      </c>
      <c r="J43" s="39" t="s">
        <v>1521</v>
      </c>
      <c r="K43" s="39">
        <f t="shared" si="14"/>
        <v>45916</v>
      </c>
      <c r="L43" s="39">
        <f t="shared" si="15"/>
        <v>45926</v>
      </c>
      <c r="M43" s="40">
        <f t="shared" si="16"/>
        <v>46017</v>
      </c>
      <c r="N43" s="33" t="s">
        <v>1524</v>
      </c>
      <c r="O43" s="41">
        <f t="shared" si="17"/>
        <v>1000</v>
      </c>
      <c r="P43" s="41"/>
      <c r="Q43" s="41"/>
      <c r="R43" s="41"/>
      <c r="S43" s="41"/>
      <c r="T43" s="41"/>
      <c r="U43" s="41"/>
      <c r="V43" s="41">
        <v>100</v>
      </c>
      <c r="W43" s="41">
        <v>100</v>
      </c>
      <c r="X43" s="41">
        <v>100</v>
      </c>
      <c r="Y43" s="41">
        <v>100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</row>
    <row r="44" spans="1:95">
      <c r="A44" s="33">
        <v>42</v>
      </c>
      <c r="B44" s="86" t="s">
        <v>13</v>
      </c>
      <c r="C44" s="33" t="str">
        <f>VLOOKUP(B44,'Client List'!$A:$L,2,FALSE)</f>
        <v>Taufaasee</v>
      </c>
      <c r="D44" s="33">
        <v>2000</v>
      </c>
      <c r="E44" s="33">
        <f>VLOOKUP(D44,'Interest Rules'!$B$1:$F$7,2,FALSE)</f>
        <v>700</v>
      </c>
      <c r="F44" s="33">
        <f t="shared" si="11"/>
        <v>2700</v>
      </c>
      <c r="G44" s="33">
        <f t="shared" si="12"/>
        <v>27</v>
      </c>
      <c r="H44" s="33">
        <f t="shared" si="13"/>
        <v>100</v>
      </c>
      <c r="I44" s="39">
        <v>45918</v>
      </c>
      <c r="J44" s="39" t="s">
        <v>1521</v>
      </c>
      <c r="K44" s="39">
        <f t="shared" si="14"/>
        <v>45918</v>
      </c>
      <c r="L44" s="39">
        <f t="shared" si="15"/>
        <v>45926</v>
      </c>
      <c r="M44" s="40">
        <f t="shared" si="16"/>
        <v>46108</v>
      </c>
      <c r="N44" s="33" t="s">
        <v>1524</v>
      </c>
      <c r="O44" s="41">
        <f t="shared" si="17"/>
        <v>1600</v>
      </c>
      <c r="P44" s="41"/>
      <c r="Q44" s="41"/>
      <c r="R44" s="41"/>
      <c r="S44" s="41"/>
      <c r="T44" s="41"/>
      <c r="U44" s="41"/>
      <c r="V44" s="41">
        <v>300</v>
      </c>
      <c r="W44" s="41">
        <v>200</v>
      </c>
      <c r="X44" s="41">
        <v>300</v>
      </c>
      <c r="Y44" s="41">
        <v>300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</row>
    <row r="45" spans="1:95">
      <c r="A45" s="33">
        <v>43</v>
      </c>
      <c r="B45" s="86" t="s">
        <v>260</v>
      </c>
      <c r="C45" s="33" t="str">
        <f>VLOOKUP(B45,'Client List'!$A:$L,2,FALSE)</f>
        <v>Mitiana</v>
      </c>
      <c r="D45" s="33">
        <v>1000</v>
      </c>
      <c r="E45" s="33">
        <f>VLOOKUP(D45,'Interest Rules'!$B$1:$F$7,2,FALSE)</f>
        <v>400</v>
      </c>
      <c r="F45" s="33">
        <f t="shared" si="11"/>
        <v>1400</v>
      </c>
      <c r="G45" s="33">
        <f t="shared" si="12"/>
        <v>14</v>
      </c>
      <c r="H45" s="33">
        <f t="shared" si="13"/>
        <v>100</v>
      </c>
      <c r="I45" s="39">
        <v>45918</v>
      </c>
      <c r="J45" s="39" t="s">
        <v>1521</v>
      </c>
      <c r="K45" s="39">
        <f t="shared" si="14"/>
        <v>45918</v>
      </c>
      <c r="L45" s="39">
        <f t="shared" si="15"/>
        <v>45926</v>
      </c>
      <c r="M45" s="40">
        <f t="shared" si="16"/>
        <v>46017</v>
      </c>
      <c r="N45" s="33" t="s">
        <v>1522</v>
      </c>
      <c r="O45" s="41">
        <f t="shared" si="17"/>
        <v>0</v>
      </c>
      <c r="P45" s="41"/>
      <c r="Q45" s="41"/>
      <c r="R45" s="41"/>
      <c r="S45" s="41"/>
      <c r="T45" s="41"/>
      <c r="U45" s="41"/>
      <c r="V45" s="41">
        <v>1400</v>
      </c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</row>
    <row r="46" spans="1:95">
      <c r="A46" s="33">
        <v>44</v>
      </c>
      <c r="B46" s="86" t="s">
        <v>266</v>
      </c>
      <c r="C46" s="33" t="str">
        <f>VLOOKUP(B46,'Client List'!$A:$L,2,FALSE)</f>
        <v>Sio
</v>
      </c>
      <c r="D46" s="33">
        <v>1000</v>
      </c>
      <c r="E46" s="33">
        <f>VLOOKUP(D46,'Interest Rules'!$B$1:$F$7,2,FALSE)</f>
        <v>400</v>
      </c>
      <c r="F46" s="33">
        <f t="shared" si="11"/>
        <v>1400</v>
      </c>
      <c r="G46" s="33">
        <f t="shared" si="12"/>
        <v>14</v>
      </c>
      <c r="H46" s="33">
        <f t="shared" si="13"/>
        <v>100</v>
      </c>
      <c r="I46" s="39">
        <v>45918</v>
      </c>
      <c r="J46" s="39" t="s">
        <v>1521</v>
      </c>
      <c r="K46" s="39">
        <f t="shared" si="14"/>
        <v>45918</v>
      </c>
      <c r="L46" s="39">
        <f t="shared" si="15"/>
        <v>45926</v>
      </c>
      <c r="M46" s="40">
        <f t="shared" si="16"/>
        <v>46017</v>
      </c>
      <c r="N46" s="33" t="s">
        <v>1524</v>
      </c>
      <c r="O46" s="41">
        <f t="shared" si="17"/>
        <v>800</v>
      </c>
      <c r="P46" s="41"/>
      <c r="Q46" s="41"/>
      <c r="R46" s="41"/>
      <c r="S46" s="41"/>
      <c r="T46" s="41"/>
      <c r="U46" s="41"/>
      <c r="V46" s="41">
        <v>100</v>
      </c>
      <c r="W46" s="41">
        <v>100</v>
      </c>
      <c r="X46" s="41">
        <v>200</v>
      </c>
      <c r="Y46" s="41">
        <v>100</v>
      </c>
      <c r="Z46" s="41">
        <v>100</v>
      </c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</row>
    <row r="47" spans="1:95">
      <c r="A47" s="33">
        <v>45</v>
      </c>
      <c r="B47" s="86" t="s">
        <v>271</v>
      </c>
      <c r="C47" s="33" t="str">
        <f>VLOOKUP(B47,'Client List'!$A:$L,2,FALSE)</f>
        <v>Taumaloto</v>
      </c>
      <c r="D47" s="33">
        <v>1000</v>
      </c>
      <c r="E47" s="33">
        <f>VLOOKUP(D47,'Interest Rules'!$B$1:$F$7,2,FALSE)</f>
        <v>400</v>
      </c>
      <c r="F47" s="33">
        <f t="shared" si="11"/>
        <v>1400</v>
      </c>
      <c r="G47" s="33">
        <f t="shared" si="12"/>
        <v>14</v>
      </c>
      <c r="H47" s="33">
        <f t="shared" si="13"/>
        <v>100</v>
      </c>
      <c r="I47" s="39">
        <v>45918</v>
      </c>
      <c r="J47" s="39" t="s">
        <v>1521</v>
      </c>
      <c r="K47" s="39">
        <f t="shared" si="14"/>
        <v>45918</v>
      </c>
      <c r="L47" s="39">
        <f t="shared" si="15"/>
        <v>45926</v>
      </c>
      <c r="M47" s="40">
        <f t="shared" si="16"/>
        <v>46017</v>
      </c>
      <c r="N47" s="33" t="s">
        <v>1524</v>
      </c>
      <c r="O47" s="41">
        <f t="shared" si="17"/>
        <v>600</v>
      </c>
      <c r="P47" s="41"/>
      <c r="Q47" s="41"/>
      <c r="R47" s="41"/>
      <c r="S47" s="41"/>
      <c r="T47" s="41"/>
      <c r="U47" s="41"/>
      <c r="V47" s="41">
        <v>100</v>
      </c>
      <c r="W47" s="41">
        <v>100</v>
      </c>
      <c r="X47" s="41">
        <v>100</v>
      </c>
      <c r="Y47" s="41">
        <v>500</v>
      </c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</row>
    <row r="48" spans="1:95">
      <c r="A48" s="33">
        <v>46</v>
      </c>
      <c r="B48" s="86" t="s">
        <v>277</v>
      </c>
      <c r="C48" s="33" t="str">
        <f>VLOOKUP(B48,'Client List'!$A:$L,2,FALSE)</f>
        <v>Aleni</v>
      </c>
      <c r="D48" s="33">
        <v>1000</v>
      </c>
      <c r="E48" s="33">
        <f>VLOOKUP(D48,'Interest Rules'!$B$1:$F$7,2,FALSE)</f>
        <v>400</v>
      </c>
      <c r="F48" s="33">
        <f t="shared" si="11"/>
        <v>1400</v>
      </c>
      <c r="G48" s="33">
        <f t="shared" si="12"/>
        <v>14</v>
      </c>
      <c r="H48" s="33">
        <f t="shared" si="13"/>
        <v>100</v>
      </c>
      <c r="I48" s="39">
        <v>45918</v>
      </c>
      <c r="J48" s="39" t="s">
        <v>1521</v>
      </c>
      <c r="K48" s="39">
        <f t="shared" si="14"/>
        <v>45918</v>
      </c>
      <c r="L48" s="39">
        <f t="shared" si="15"/>
        <v>45926</v>
      </c>
      <c r="M48" s="40">
        <f t="shared" si="16"/>
        <v>46017</v>
      </c>
      <c r="N48" s="33" t="s">
        <v>1522</v>
      </c>
      <c r="O48" s="41">
        <f t="shared" si="17"/>
        <v>0</v>
      </c>
      <c r="P48" s="41"/>
      <c r="Q48" s="41"/>
      <c r="R48" s="41"/>
      <c r="S48" s="41"/>
      <c r="T48" s="41"/>
      <c r="U48" s="41"/>
      <c r="V48" s="41">
        <v>1400</v>
      </c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</row>
    <row r="49" spans="1:95">
      <c r="A49" s="33">
        <v>47</v>
      </c>
      <c r="B49" s="86" t="s">
        <v>283</v>
      </c>
      <c r="C49" s="33" t="str">
        <f>VLOOKUP(B49,'Client List'!$A:$L,2,FALSE)</f>
        <v>Niu</v>
      </c>
      <c r="D49" s="33">
        <v>1000</v>
      </c>
      <c r="E49" s="33">
        <f>VLOOKUP(D49,'Interest Rules'!$B$1:$F$7,2,FALSE)</f>
        <v>400</v>
      </c>
      <c r="F49" s="33">
        <f t="shared" si="11"/>
        <v>1400</v>
      </c>
      <c r="G49" s="33">
        <f t="shared" si="12"/>
        <v>14</v>
      </c>
      <c r="H49" s="33">
        <f t="shared" si="13"/>
        <v>100</v>
      </c>
      <c r="I49" s="39">
        <v>45919</v>
      </c>
      <c r="J49" s="39" t="s">
        <v>1521</v>
      </c>
      <c r="K49" s="39">
        <f t="shared" si="14"/>
        <v>45919</v>
      </c>
      <c r="L49" s="39">
        <f t="shared" si="15"/>
        <v>45926</v>
      </c>
      <c r="M49" s="40">
        <f t="shared" si="16"/>
        <v>46017</v>
      </c>
      <c r="N49" s="33" t="s">
        <v>1524</v>
      </c>
      <c r="O49" s="41">
        <f t="shared" si="17"/>
        <v>1000</v>
      </c>
      <c r="P49" s="41"/>
      <c r="Q49" s="41"/>
      <c r="R49" s="41"/>
      <c r="S49" s="41"/>
      <c r="T49" s="41"/>
      <c r="U49" s="41"/>
      <c r="V49" s="41">
        <v>100</v>
      </c>
      <c r="W49" s="41">
        <v>100</v>
      </c>
      <c r="X49" s="41">
        <v>100</v>
      </c>
      <c r="Y49" s="41">
        <v>100</v>
      </c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</row>
    <row r="50" spans="1:95">
      <c r="A50" s="33">
        <v>48</v>
      </c>
      <c r="B50" s="86" t="s">
        <v>289</v>
      </c>
      <c r="C50" s="33" t="str">
        <f>VLOOKUP(B50,'Client List'!$A:$L,2,FALSE)</f>
        <v>Vaimoa</v>
      </c>
      <c r="D50" s="33">
        <v>1000</v>
      </c>
      <c r="E50" s="33">
        <f>VLOOKUP(D50,'Interest Rules'!$B$1:$F$7,2,FALSE)</f>
        <v>400</v>
      </c>
      <c r="F50" s="33">
        <f t="shared" si="11"/>
        <v>1400</v>
      </c>
      <c r="G50" s="33">
        <f t="shared" si="12"/>
        <v>14</v>
      </c>
      <c r="H50" s="33">
        <f t="shared" si="13"/>
        <v>100</v>
      </c>
      <c r="I50" s="39">
        <v>45919</v>
      </c>
      <c r="J50" s="39" t="s">
        <v>1521</v>
      </c>
      <c r="K50" s="39">
        <f t="shared" si="14"/>
        <v>45919</v>
      </c>
      <c r="L50" s="39">
        <f t="shared" si="15"/>
        <v>45926</v>
      </c>
      <c r="M50" s="40">
        <f t="shared" si="16"/>
        <v>46017</v>
      </c>
      <c r="N50" s="33" t="s">
        <v>1525</v>
      </c>
      <c r="O50" s="41">
        <f t="shared" si="17"/>
        <v>1100</v>
      </c>
      <c r="P50" s="41"/>
      <c r="Q50" s="41"/>
      <c r="R50" s="41"/>
      <c r="S50" s="41"/>
      <c r="T50" s="41"/>
      <c r="U50" s="41"/>
      <c r="V50" s="41">
        <v>100</v>
      </c>
      <c r="W50" s="41">
        <v>100</v>
      </c>
      <c r="X50" s="41">
        <v>100</v>
      </c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</row>
    <row r="51" spans="1:95">
      <c r="A51" s="33">
        <v>49</v>
      </c>
      <c r="B51" s="86" t="s">
        <v>295</v>
      </c>
      <c r="C51" s="33" t="str">
        <f>VLOOKUP(B51,'Client List'!$A:$L,2,FALSE)</f>
        <v>Taiulu</v>
      </c>
      <c r="D51" s="33">
        <v>1000</v>
      </c>
      <c r="E51" s="33">
        <f>VLOOKUP(D51,'Interest Rules'!$B$1:$F$7,2,FALSE)</f>
        <v>400</v>
      </c>
      <c r="F51" s="33">
        <f t="shared" si="11"/>
        <v>1400</v>
      </c>
      <c r="G51" s="33">
        <f t="shared" si="12"/>
        <v>14</v>
      </c>
      <c r="H51" s="33">
        <f t="shared" si="13"/>
        <v>100</v>
      </c>
      <c r="I51" s="39">
        <v>45919</v>
      </c>
      <c r="J51" s="39" t="s">
        <v>1521</v>
      </c>
      <c r="K51" s="39">
        <f t="shared" si="14"/>
        <v>45919</v>
      </c>
      <c r="L51" s="39">
        <f t="shared" si="15"/>
        <v>45926</v>
      </c>
      <c r="M51" s="40">
        <f t="shared" si="16"/>
        <v>46017</v>
      </c>
      <c r="N51" s="33" t="s">
        <v>1524</v>
      </c>
      <c r="O51" s="41">
        <f t="shared" si="17"/>
        <v>900</v>
      </c>
      <c r="P51" s="41"/>
      <c r="Q51" s="41"/>
      <c r="R51" s="41"/>
      <c r="S51" s="41"/>
      <c r="T51" s="41"/>
      <c r="U51" s="41"/>
      <c r="V51" s="41">
        <v>100</v>
      </c>
      <c r="W51" s="41">
        <v>120</v>
      </c>
      <c r="X51" s="41">
        <v>150</v>
      </c>
      <c r="Y51" s="41">
        <v>130</v>
      </c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</row>
    <row r="52" spans="1:95">
      <c r="A52" s="33">
        <v>50</v>
      </c>
      <c r="B52" s="86" t="s">
        <v>301</v>
      </c>
      <c r="C52" s="33" t="str">
        <f>VLOOKUP(B52,'Client List'!$A:$L,2,FALSE)</f>
        <v>Okesene
</v>
      </c>
      <c r="D52" s="33">
        <v>1000</v>
      </c>
      <c r="E52" s="33">
        <f>VLOOKUP(D52,'Interest Rules'!$B$1:$F$7,2,FALSE)</f>
        <v>400</v>
      </c>
      <c r="F52" s="33">
        <f t="shared" si="11"/>
        <v>1400</v>
      </c>
      <c r="G52" s="33">
        <f t="shared" si="12"/>
        <v>14</v>
      </c>
      <c r="H52" s="33">
        <f t="shared" si="13"/>
        <v>100</v>
      </c>
      <c r="I52" s="39">
        <v>45919</v>
      </c>
      <c r="J52" s="39" t="s">
        <v>1521</v>
      </c>
      <c r="K52" s="39">
        <f t="shared" si="14"/>
        <v>45919</v>
      </c>
      <c r="L52" s="39">
        <f t="shared" si="15"/>
        <v>45926</v>
      </c>
      <c r="M52" s="40">
        <f t="shared" si="16"/>
        <v>46017</v>
      </c>
      <c r="N52" s="33" t="s">
        <v>1524</v>
      </c>
      <c r="O52" s="41">
        <f t="shared" si="17"/>
        <v>1000</v>
      </c>
      <c r="P52" s="41"/>
      <c r="Q52" s="41"/>
      <c r="R52" s="41"/>
      <c r="S52" s="41"/>
      <c r="T52" s="41"/>
      <c r="U52" s="41"/>
      <c r="V52" s="41">
        <v>100</v>
      </c>
      <c r="W52" s="41">
        <v>100</v>
      </c>
      <c r="X52" s="41">
        <v>100</v>
      </c>
      <c r="Y52" s="41">
        <v>100</v>
      </c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</row>
    <row r="53" spans="1:95">
      <c r="A53" s="33">
        <v>51</v>
      </c>
      <c r="B53" s="86" t="s">
        <v>77</v>
      </c>
      <c r="C53" s="33" t="str">
        <f>VLOOKUP(B53,'Client List'!$A:$L,2,FALSE)</f>
        <v>Aiulu</v>
      </c>
      <c r="D53" s="33">
        <v>2000</v>
      </c>
      <c r="E53" s="33">
        <v>600</v>
      </c>
      <c r="F53" s="33">
        <f t="shared" si="11"/>
        <v>2600</v>
      </c>
      <c r="G53" s="33">
        <f t="shared" si="12"/>
        <v>26</v>
      </c>
      <c r="H53" s="33">
        <f t="shared" si="13"/>
        <v>100</v>
      </c>
      <c r="I53" s="39">
        <v>45922</v>
      </c>
      <c r="J53" s="39" t="s">
        <v>1521</v>
      </c>
      <c r="K53" s="39">
        <f t="shared" si="14"/>
        <v>45922</v>
      </c>
      <c r="L53" s="39">
        <f t="shared" si="15"/>
        <v>45933</v>
      </c>
      <c r="M53" s="40">
        <f t="shared" si="16"/>
        <v>46108</v>
      </c>
      <c r="N53" s="33" t="s">
        <v>1524</v>
      </c>
      <c r="O53" s="41">
        <f t="shared" si="17"/>
        <v>2300</v>
      </c>
      <c r="P53" s="41"/>
      <c r="Q53" s="41"/>
      <c r="R53" s="41"/>
      <c r="S53" s="41"/>
      <c r="T53" s="41"/>
      <c r="U53" s="41"/>
      <c r="V53" s="41"/>
      <c r="W53" s="41">
        <v>100</v>
      </c>
      <c r="X53" s="41">
        <v>100</v>
      </c>
      <c r="Y53" s="41">
        <v>100</v>
      </c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</row>
    <row r="54" spans="1:95">
      <c r="A54" s="33">
        <v>52</v>
      </c>
      <c r="B54" s="86" t="s">
        <v>306</v>
      </c>
      <c r="C54" s="33" t="str">
        <f>VLOOKUP(B54,'Client List'!$A:$L,2,FALSE)</f>
        <v>Harry </v>
      </c>
      <c r="D54" s="33">
        <v>1000</v>
      </c>
      <c r="E54" s="33">
        <f>VLOOKUP(D54,'Interest Rules'!$B$1:$F$7,2,FALSE)</f>
        <v>400</v>
      </c>
      <c r="F54" s="33">
        <f t="shared" si="11"/>
        <v>1400</v>
      </c>
      <c r="G54" s="33">
        <f t="shared" si="12"/>
        <v>14</v>
      </c>
      <c r="H54" s="33">
        <f t="shared" si="13"/>
        <v>100</v>
      </c>
      <c r="I54" s="39">
        <v>45922</v>
      </c>
      <c r="J54" s="39" t="s">
        <v>1521</v>
      </c>
      <c r="K54" s="39">
        <f t="shared" si="14"/>
        <v>45922</v>
      </c>
      <c r="L54" s="39">
        <f t="shared" si="15"/>
        <v>45933</v>
      </c>
      <c r="M54" s="40">
        <f t="shared" si="16"/>
        <v>46024</v>
      </c>
      <c r="N54" s="33" t="s">
        <v>1525</v>
      </c>
      <c r="O54" s="41">
        <f t="shared" si="17"/>
        <v>1175</v>
      </c>
      <c r="P54" s="41"/>
      <c r="Q54" s="41"/>
      <c r="R54" s="41"/>
      <c r="S54" s="41"/>
      <c r="T54" s="41"/>
      <c r="U54" s="41"/>
      <c r="V54" s="41"/>
      <c r="W54" s="41">
        <v>125</v>
      </c>
      <c r="X54" s="41">
        <v>100</v>
      </c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</row>
    <row r="55" spans="1:95">
      <c r="A55" s="33">
        <v>53</v>
      </c>
      <c r="B55" s="86" t="s">
        <v>312</v>
      </c>
      <c r="C55" s="33" t="str">
        <f>VLOOKUP(B55,'Client List'!$A:$L,2,FALSE)</f>
        <v>Perenise</v>
      </c>
      <c r="D55" s="33">
        <v>1000</v>
      </c>
      <c r="E55" s="33">
        <f>VLOOKUP(D55,'Interest Rules'!$B$1:$F$7,2,FALSE)</f>
        <v>400</v>
      </c>
      <c r="F55" s="33">
        <f t="shared" si="11"/>
        <v>1400</v>
      </c>
      <c r="G55" s="33">
        <f t="shared" si="12"/>
        <v>14</v>
      </c>
      <c r="H55" s="33">
        <f t="shared" si="13"/>
        <v>100</v>
      </c>
      <c r="I55" s="39">
        <v>45922</v>
      </c>
      <c r="J55" s="39" t="s">
        <v>1521</v>
      </c>
      <c r="K55" s="39">
        <f t="shared" si="14"/>
        <v>45922</v>
      </c>
      <c r="L55" s="39">
        <f t="shared" si="15"/>
        <v>45933</v>
      </c>
      <c r="M55" s="40">
        <f t="shared" si="16"/>
        <v>46024</v>
      </c>
      <c r="N55" s="33" t="s">
        <v>1525</v>
      </c>
      <c r="O55" s="41">
        <f t="shared" si="17"/>
        <v>1200</v>
      </c>
      <c r="P55" s="41"/>
      <c r="Q55" s="41"/>
      <c r="R55" s="41"/>
      <c r="S55" s="41"/>
      <c r="T55" s="41"/>
      <c r="U55" s="41"/>
      <c r="V55" s="41"/>
      <c r="W55" s="41">
        <v>100</v>
      </c>
      <c r="X55" s="41">
        <v>100</v>
      </c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</row>
    <row r="56" spans="1:95">
      <c r="A56" s="33">
        <v>54</v>
      </c>
      <c r="B56" s="86" t="s">
        <v>317</v>
      </c>
      <c r="C56" s="33" t="str">
        <f>VLOOKUP(B56,'Client List'!$A:$L,2,FALSE)</f>
        <v>Patrick</v>
      </c>
      <c r="D56" s="33">
        <v>1000</v>
      </c>
      <c r="E56" s="33">
        <f>VLOOKUP(D56,'Interest Rules'!$B$1:$F$7,2,FALSE)</f>
        <v>400</v>
      </c>
      <c r="F56" s="33">
        <f t="shared" si="11"/>
        <v>1400</v>
      </c>
      <c r="G56" s="33">
        <f t="shared" si="12"/>
        <v>14</v>
      </c>
      <c r="H56" s="33">
        <f t="shared" si="13"/>
        <v>100</v>
      </c>
      <c r="I56" s="39">
        <v>45922</v>
      </c>
      <c r="J56" s="39" t="s">
        <v>1521</v>
      </c>
      <c r="K56" s="39">
        <f t="shared" si="14"/>
        <v>45922</v>
      </c>
      <c r="L56" s="39">
        <f t="shared" si="15"/>
        <v>45933</v>
      </c>
      <c r="M56" s="40">
        <f t="shared" si="16"/>
        <v>46024</v>
      </c>
      <c r="N56" s="33" t="s">
        <v>1525</v>
      </c>
      <c r="O56" s="41">
        <f t="shared" si="17"/>
        <v>1200</v>
      </c>
      <c r="P56" s="41"/>
      <c r="Q56" s="41"/>
      <c r="R56" s="41"/>
      <c r="S56" s="41"/>
      <c r="T56" s="41"/>
      <c r="U56" s="41"/>
      <c r="V56" s="41"/>
      <c r="W56" s="41">
        <v>100</v>
      </c>
      <c r="X56" s="41">
        <v>100</v>
      </c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</row>
    <row r="57" spans="1:95">
      <c r="A57" s="33">
        <v>55</v>
      </c>
      <c r="B57" s="86" t="s">
        <v>323</v>
      </c>
      <c r="C57" s="33" t="str">
        <f>VLOOKUP(B57,'Client List'!$A:$L,2,FALSE)</f>
        <v>Sione
</v>
      </c>
      <c r="D57" s="33">
        <v>1000</v>
      </c>
      <c r="E57" s="33">
        <f>VLOOKUP(D57,'Interest Rules'!$B$1:$F$7,2,FALSE)</f>
        <v>400</v>
      </c>
      <c r="F57" s="33">
        <f t="shared" si="11"/>
        <v>1400</v>
      </c>
      <c r="G57" s="33">
        <f t="shared" si="12"/>
        <v>14</v>
      </c>
      <c r="H57" s="33">
        <f t="shared" si="13"/>
        <v>100</v>
      </c>
      <c r="I57" s="39">
        <v>45922</v>
      </c>
      <c r="J57" s="39" t="s">
        <v>1521</v>
      </c>
      <c r="K57" s="39">
        <f t="shared" si="14"/>
        <v>45922</v>
      </c>
      <c r="L57" s="39">
        <f t="shared" si="15"/>
        <v>45933</v>
      </c>
      <c r="M57" s="40">
        <f t="shared" si="16"/>
        <v>46024</v>
      </c>
      <c r="N57" s="33" t="s">
        <v>1525</v>
      </c>
      <c r="O57" s="41">
        <f t="shared" si="17"/>
        <v>1200</v>
      </c>
      <c r="P57" s="41"/>
      <c r="Q57" s="41"/>
      <c r="R57" s="41"/>
      <c r="S57" s="41"/>
      <c r="T57" s="41"/>
      <c r="U57" s="41"/>
      <c r="V57" s="41"/>
      <c r="W57" s="41">
        <v>100</v>
      </c>
      <c r="X57" s="41">
        <v>100</v>
      </c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</row>
    <row r="58" spans="1:95">
      <c r="A58" s="33">
        <v>56</v>
      </c>
      <c r="B58" s="86" t="s">
        <v>327</v>
      </c>
      <c r="C58" s="33" t="str">
        <f>VLOOKUP(B58,'Client List'!$A:$L,2,FALSE)</f>
        <v>Samu</v>
      </c>
      <c r="D58" s="33">
        <v>1000</v>
      </c>
      <c r="E58" s="33">
        <f>VLOOKUP(D58,'Interest Rules'!$B$1:$F$7,2,FALSE)</f>
        <v>400</v>
      </c>
      <c r="F58" s="33">
        <f t="shared" si="11"/>
        <v>1400</v>
      </c>
      <c r="G58" s="33">
        <f t="shared" si="12"/>
        <v>14</v>
      </c>
      <c r="H58" s="33">
        <f t="shared" si="13"/>
        <v>100</v>
      </c>
      <c r="I58" s="39">
        <v>45922</v>
      </c>
      <c r="J58" s="39" t="s">
        <v>1521</v>
      </c>
      <c r="K58" s="39">
        <f t="shared" si="14"/>
        <v>45922</v>
      </c>
      <c r="L58" s="39">
        <f t="shared" si="15"/>
        <v>45933</v>
      </c>
      <c r="M58" s="40">
        <f t="shared" si="16"/>
        <v>46024</v>
      </c>
      <c r="N58" s="33" t="s">
        <v>1524</v>
      </c>
      <c r="O58" s="41">
        <f t="shared" si="17"/>
        <v>1100</v>
      </c>
      <c r="P58" s="41"/>
      <c r="Q58" s="41"/>
      <c r="R58" s="41"/>
      <c r="S58" s="41"/>
      <c r="T58" s="41"/>
      <c r="U58" s="41"/>
      <c r="V58" s="41"/>
      <c r="W58" s="41">
        <v>100</v>
      </c>
      <c r="X58" s="41">
        <v>100</v>
      </c>
      <c r="Y58" s="41">
        <v>100</v>
      </c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</row>
    <row r="59" spans="1:95">
      <c r="A59" s="33">
        <v>57</v>
      </c>
      <c r="B59" s="86" t="s">
        <v>333</v>
      </c>
      <c r="C59" s="33" t="str">
        <f>VLOOKUP(B59,'Client List'!$A:$L,2,FALSE)</f>
        <v>Moe</v>
      </c>
      <c r="D59" s="33">
        <v>1000</v>
      </c>
      <c r="E59" s="33">
        <f>VLOOKUP(D59,'Interest Rules'!$B$1:$F$7,2,FALSE)</f>
        <v>400</v>
      </c>
      <c r="F59" s="33">
        <f t="shared" si="11"/>
        <v>1400</v>
      </c>
      <c r="G59" s="33">
        <f t="shared" si="12"/>
        <v>14</v>
      </c>
      <c r="H59" s="33">
        <f t="shared" si="13"/>
        <v>100</v>
      </c>
      <c r="I59" s="39">
        <v>45922</v>
      </c>
      <c r="J59" s="39" t="s">
        <v>1521</v>
      </c>
      <c r="K59" s="39">
        <f t="shared" si="14"/>
        <v>45922</v>
      </c>
      <c r="L59" s="39">
        <f t="shared" si="15"/>
        <v>45933</v>
      </c>
      <c r="M59" s="40">
        <f t="shared" si="16"/>
        <v>46024</v>
      </c>
      <c r="N59" s="33" t="s">
        <v>1524</v>
      </c>
      <c r="O59" s="41">
        <f t="shared" si="17"/>
        <v>1100</v>
      </c>
      <c r="P59" s="41"/>
      <c r="Q59" s="41"/>
      <c r="R59" s="41"/>
      <c r="S59" s="41"/>
      <c r="T59" s="41"/>
      <c r="U59" s="41"/>
      <c r="V59" s="41"/>
      <c r="W59" s="41">
        <v>100</v>
      </c>
      <c r="X59" s="41">
        <v>100</v>
      </c>
      <c r="Y59" s="41">
        <v>100</v>
      </c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</row>
    <row r="60" spans="1:95">
      <c r="A60" s="33">
        <v>58</v>
      </c>
      <c r="B60" s="86" t="s">
        <v>339</v>
      </c>
      <c r="C60" s="33" t="str">
        <f>VLOOKUP(B60,'Client List'!$A:$L,2,FALSE)</f>
        <v>Asolelei</v>
      </c>
      <c r="D60" s="33">
        <v>1000</v>
      </c>
      <c r="E60" s="33">
        <f>VLOOKUP(D60,'Interest Rules'!$B$1:$F$7,2,FALSE)</f>
        <v>400</v>
      </c>
      <c r="F60" s="33">
        <f t="shared" si="11"/>
        <v>1400</v>
      </c>
      <c r="G60" s="33">
        <f t="shared" si="12"/>
        <v>14</v>
      </c>
      <c r="H60" s="33">
        <f t="shared" si="13"/>
        <v>100</v>
      </c>
      <c r="I60" s="39">
        <v>45923</v>
      </c>
      <c r="J60" s="39" t="s">
        <v>1521</v>
      </c>
      <c r="K60" s="39">
        <f t="shared" si="14"/>
        <v>45923</v>
      </c>
      <c r="L60" s="39">
        <f t="shared" si="15"/>
        <v>45933</v>
      </c>
      <c r="M60" s="40">
        <f t="shared" si="16"/>
        <v>46024</v>
      </c>
      <c r="N60" s="33" t="s">
        <v>1524</v>
      </c>
      <c r="O60" s="41">
        <f t="shared" si="17"/>
        <v>1100</v>
      </c>
      <c r="P60" s="41"/>
      <c r="Q60" s="41"/>
      <c r="R60" s="41"/>
      <c r="S60" s="41"/>
      <c r="T60" s="41"/>
      <c r="U60" s="41"/>
      <c r="V60" s="41"/>
      <c r="W60" s="41">
        <v>100</v>
      </c>
      <c r="X60" s="41">
        <v>100</v>
      </c>
      <c r="Y60" s="41">
        <v>100</v>
      </c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</row>
    <row r="61" spans="1:95">
      <c r="A61" s="33">
        <v>59</v>
      </c>
      <c r="B61" s="86" t="s">
        <v>345</v>
      </c>
      <c r="C61" s="33" t="str">
        <f>VLOOKUP(B61,'Client List'!$A:$L,2,FALSE)</f>
        <v>Otu</v>
      </c>
      <c r="D61" s="33">
        <v>1000</v>
      </c>
      <c r="E61" s="33">
        <f>VLOOKUP(D61,'Interest Rules'!$B$1:$F$7,2,FALSE)</f>
        <v>400</v>
      </c>
      <c r="F61" s="33">
        <f t="shared" si="11"/>
        <v>1400</v>
      </c>
      <c r="G61" s="33">
        <f t="shared" si="12"/>
        <v>14</v>
      </c>
      <c r="H61" s="33">
        <f t="shared" si="13"/>
        <v>100</v>
      </c>
      <c r="I61" s="39">
        <v>45923</v>
      </c>
      <c r="J61" s="39" t="s">
        <v>1521</v>
      </c>
      <c r="K61" s="39">
        <f t="shared" si="14"/>
        <v>45923</v>
      </c>
      <c r="L61" s="39">
        <f t="shared" si="15"/>
        <v>45933</v>
      </c>
      <c r="M61" s="40">
        <f t="shared" si="16"/>
        <v>46024</v>
      </c>
      <c r="N61" s="33" t="s">
        <v>1524</v>
      </c>
      <c r="O61" s="41">
        <f t="shared" si="17"/>
        <v>1075</v>
      </c>
      <c r="P61" s="41"/>
      <c r="Q61" s="41"/>
      <c r="R61" s="41"/>
      <c r="S61" s="41"/>
      <c r="T61" s="41"/>
      <c r="U61" s="41"/>
      <c r="V61" s="41"/>
      <c r="W61" s="41">
        <v>125</v>
      </c>
      <c r="X61" s="41">
        <v>100</v>
      </c>
      <c r="Y61" s="41">
        <v>100</v>
      </c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</row>
    <row r="62" spans="1:95">
      <c r="A62" s="33">
        <v>60</v>
      </c>
      <c r="B62" s="86" t="s">
        <v>350</v>
      </c>
      <c r="C62" s="33" t="str">
        <f>VLOOKUP(B62,'Client List'!$A:$L,2,FALSE)</f>
        <v>Taisia</v>
      </c>
      <c r="D62" s="33">
        <v>1000</v>
      </c>
      <c r="E62" s="33">
        <f>VLOOKUP(D62,'Interest Rules'!$B$1:$F$7,2,FALSE)</f>
        <v>400</v>
      </c>
      <c r="F62" s="33">
        <f t="shared" si="11"/>
        <v>1400</v>
      </c>
      <c r="G62" s="33">
        <f t="shared" si="12"/>
        <v>14</v>
      </c>
      <c r="H62" s="33">
        <f t="shared" si="13"/>
        <v>100</v>
      </c>
      <c r="I62" s="39">
        <v>45923</v>
      </c>
      <c r="J62" s="39" t="s">
        <v>1521</v>
      </c>
      <c r="K62" s="39">
        <f t="shared" si="14"/>
        <v>45923</v>
      </c>
      <c r="L62" s="39">
        <f t="shared" si="15"/>
        <v>45933</v>
      </c>
      <c r="M62" s="40">
        <f t="shared" si="16"/>
        <v>46024</v>
      </c>
      <c r="N62" s="33" t="s">
        <v>1524</v>
      </c>
      <c r="O62" s="41">
        <f t="shared" si="17"/>
        <v>1100</v>
      </c>
      <c r="P62" s="41"/>
      <c r="Q62" s="41"/>
      <c r="R62" s="41"/>
      <c r="S62" s="41"/>
      <c r="T62" s="41"/>
      <c r="U62" s="41"/>
      <c r="V62" s="41"/>
      <c r="W62" s="41">
        <v>100</v>
      </c>
      <c r="X62" s="41">
        <v>100</v>
      </c>
      <c r="Y62" s="41">
        <v>100</v>
      </c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</row>
    <row r="63" spans="1:95">
      <c r="A63" s="33">
        <v>61</v>
      </c>
      <c r="B63" s="86" t="s">
        <v>355</v>
      </c>
      <c r="C63" s="33" t="str">
        <f>VLOOKUP(B63,'Client List'!$A:$L,2,FALSE)</f>
        <v>James</v>
      </c>
      <c r="D63" s="33">
        <v>1000</v>
      </c>
      <c r="E63" s="33">
        <f>VLOOKUP(D63,'Interest Rules'!$B$1:$F$7,2,FALSE)</f>
        <v>400</v>
      </c>
      <c r="F63" s="33">
        <f t="shared" si="11"/>
        <v>1400</v>
      </c>
      <c r="G63" s="33">
        <f t="shared" si="12"/>
        <v>14</v>
      </c>
      <c r="H63" s="33">
        <f t="shared" si="13"/>
        <v>100</v>
      </c>
      <c r="I63" s="39">
        <v>45923</v>
      </c>
      <c r="J63" s="39" t="s">
        <v>1521</v>
      </c>
      <c r="K63" s="39">
        <f t="shared" si="14"/>
        <v>45923</v>
      </c>
      <c r="L63" s="39">
        <f t="shared" si="15"/>
        <v>45933</v>
      </c>
      <c r="M63" s="40">
        <f t="shared" si="16"/>
        <v>46024</v>
      </c>
      <c r="N63" s="33" t="s">
        <v>1524</v>
      </c>
      <c r="O63" s="41">
        <f t="shared" si="17"/>
        <v>1100</v>
      </c>
      <c r="P63" s="41"/>
      <c r="Q63" s="41"/>
      <c r="R63" s="41"/>
      <c r="S63" s="41"/>
      <c r="T63" s="41"/>
      <c r="U63" s="41"/>
      <c r="V63" s="41"/>
      <c r="W63" s="41">
        <v>100</v>
      </c>
      <c r="X63" s="41">
        <v>100</v>
      </c>
      <c r="Y63" s="41">
        <v>100</v>
      </c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</row>
    <row r="64" spans="1:95">
      <c r="A64" s="33">
        <v>62</v>
      </c>
      <c r="B64" s="86" t="s">
        <v>361</v>
      </c>
      <c r="C64" s="33" t="str">
        <f>VLOOKUP(B64,'Client List'!$A:$L,2,FALSE)</f>
        <v>Moelasi</v>
      </c>
      <c r="D64" s="33">
        <v>1000</v>
      </c>
      <c r="E64" s="33">
        <f>VLOOKUP(D64,'Interest Rules'!$B$1:$F$7,2,FALSE)</f>
        <v>400</v>
      </c>
      <c r="F64" s="33">
        <f t="shared" si="11"/>
        <v>1400</v>
      </c>
      <c r="G64" s="33">
        <f t="shared" si="12"/>
        <v>14</v>
      </c>
      <c r="H64" s="33">
        <f t="shared" si="13"/>
        <v>100</v>
      </c>
      <c r="I64" s="39">
        <v>45923</v>
      </c>
      <c r="J64" s="39" t="s">
        <v>1521</v>
      </c>
      <c r="K64" s="39">
        <f t="shared" si="14"/>
        <v>45923</v>
      </c>
      <c r="L64" s="39">
        <f t="shared" si="15"/>
        <v>45933</v>
      </c>
      <c r="M64" s="40">
        <f t="shared" si="16"/>
        <v>46024</v>
      </c>
      <c r="N64" s="33" t="s">
        <v>1522</v>
      </c>
      <c r="O64" s="41">
        <f t="shared" si="17"/>
        <v>0</v>
      </c>
      <c r="P64" s="41"/>
      <c r="Q64" s="41"/>
      <c r="R64" s="41"/>
      <c r="S64" s="41"/>
      <c r="T64" s="41"/>
      <c r="U64" s="41"/>
      <c r="V64" s="41"/>
      <c r="W64" s="41">
        <v>1400</v>
      </c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</row>
    <row r="65" spans="1:95">
      <c r="A65" s="33">
        <v>63</v>
      </c>
      <c r="B65" s="86" t="s">
        <v>367</v>
      </c>
      <c r="C65" s="33" t="str">
        <f>VLOOKUP(B65,'Client List'!$A:$L,2,FALSE)</f>
        <v>Siaki</v>
      </c>
      <c r="D65" s="33">
        <v>1000</v>
      </c>
      <c r="E65" s="33">
        <v>400</v>
      </c>
      <c r="F65" s="33">
        <f t="shared" si="11"/>
        <v>1400</v>
      </c>
      <c r="G65" s="33">
        <f t="shared" si="12"/>
        <v>14</v>
      </c>
      <c r="H65" s="33">
        <f t="shared" si="13"/>
        <v>100</v>
      </c>
      <c r="I65" s="39">
        <v>45923</v>
      </c>
      <c r="J65" s="39" t="s">
        <v>1521</v>
      </c>
      <c r="K65" s="39">
        <f t="shared" si="14"/>
        <v>45923</v>
      </c>
      <c r="L65" s="39">
        <f t="shared" si="15"/>
        <v>45933</v>
      </c>
      <c r="M65" s="40">
        <f t="shared" si="16"/>
        <v>46024</v>
      </c>
      <c r="N65" s="33" t="s">
        <v>1526</v>
      </c>
      <c r="O65" s="41">
        <f t="shared" si="17"/>
        <v>1400</v>
      </c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</row>
    <row r="66" spans="1:95">
      <c r="A66" s="33">
        <v>64</v>
      </c>
      <c r="B66" s="86" t="s">
        <v>373</v>
      </c>
      <c r="C66" s="33" t="str">
        <f>VLOOKUP(B66,'Client List'!$A:$L,2,FALSE)</f>
        <v>Faleolo</v>
      </c>
      <c r="D66" s="33">
        <v>1000</v>
      </c>
      <c r="E66" s="33">
        <v>400</v>
      </c>
      <c r="F66" s="33">
        <f t="shared" si="11"/>
        <v>1400</v>
      </c>
      <c r="G66" s="33">
        <f t="shared" si="12"/>
        <v>14</v>
      </c>
      <c r="H66" s="33">
        <f t="shared" si="13"/>
        <v>100</v>
      </c>
      <c r="I66" s="39">
        <v>45923</v>
      </c>
      <c r="J66" s="39" t="s">
        <v>1521</v>
      </c>
      <c r="K66" s="39">
        <f t="shared" si="14"/>
        <v>45923</v>
      </c>
      <c r="L66" s="39">
        <f t="shared" si="15"/>
        <v>45933</v>
      </c>
      <c r="M66" s="40">
        <f t="shared" si="16"/>
        <v>46024</v>
      </c>
      <c r="N66" s="33" t="s">
        <v>1524</v>
      </c>
      <c r="O66" s="41">
        <f t="shared" si="17"/>
        <v>1100</v>
      </c>
      <c r="P66" s="41"/>
      <c r="Q66" s="41"/>
      <c r="R66" s="41"/>
      <c r="S66" s="41"/>
      <c r="T66" s="41"/>
      <c r="U66" s="41"/>
      <c r="V66" s="41"/>
      <c r="W66" s="41">
        <v>100</v>
      </c>
      <c r="X66" s="41">
        <v>100</v>
      </c>
      <c r="Y66" s="41">
        <v>100</v>
      </c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</row>
    <row r="67" spans="1:95">
      <c r="A67" s="33">
        <v>65</v>
      </c>
      <c r="B67" s="86" t="s">
        <v>379</v>
      </c>
      <c r="C67" s="33" t="str">
        <f>VLOOKUP(B67,'Client List'!$A:$L,2,FALSE)</f>
        <v>Segifili</v>
      </c>
      <c r="D67" s="33">
        <v>1000</v>
      </c>
      <c r="E67" s="33">
        <v>400</v>
      </c>
      <c r="F67" s="33">
        <f t="shared" si="11"/>
        <v>1400</v>
      </c>
      <c r="G67" s="33">
        <f t="shared" si="12"/>
        <v>14</v>
      </c>
      <c r="H67" s="33">
        <f t="shared" si="13"/>
        <v>100</v>
      </c>
      <c r="I67" s="39">
        <v>45924</v>
      </c>
      <c r="J67" s="39" t="s">
        <v>1521</v>
      </c>
      <c r="K67" s="39">
        <f t="shared" si="14"/>
        <v>45924</v>
      </c>
      <c r="L67" s="39">
        <f t="shared" si="15"/>
        <v>45933</v>
      </c>
      <c r="M67" s="40">
        <f t="shared" si="16"/>
        <v>46024</v>
      </c>
      <c r="N67" s="33" t="s">
        <v>1524</v>
      </c>
      <c r="O67" s="41">
        <f t="shared" si="17"/>
        <v>1100</v>
      </c>
      <c r="P67" s="41"/>
      <c r="Q67" s="41"/>
      <c r="R67" s="41"/>
      <c r="S67" s="41"/>
      <c r="T67" s="41"/>
      <c r="U67" s="41"/>
      <c r="V67" s="41"/>
      <c r="W67" s="41">
        <v>100</v>
      </c>
      <c r="X67" s="41">
        <v>100</v>
      </c>
      <c r="Y67" s="41">
        <v>100</v>
      </c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</row>
    <row r="68" spans="1:95">
      <c r="A68" s="33">
        <v>66</v>
      </c>
      <c r="B68" s="86" t="s">
        <v>385</v>
      </c>
      <c r="C68" s="33" t="str">
        <f>VLOOKUP(B68,'Client List'!$A:$L,2,FALSE)</f>
        <v>Eliata</v>
      </c>
      <c r="D68" s="33">
        <v>1000</v>
      </c>
      <c r="E68" s="33">
        <v>400</v>
      </c>
      <c r="F68" s="33">
        <f t="shared" si="11"/>
        <v>1400</v>
      </c>
      <c r="G68" s="33">
        <f t="shared" si="12"/>
        <v>14</v>
      </c>
      <c r="H68" s="33">
        <f t="shared" si="13"/>
        <v>100</v>
      </c>
      <c r="I68" s="39">
        <v>45924</v>
      </c>
      <c r="J68" s="39" t="s">
        <v>1521</v>
      </c>
      <c r="K68" s="39">
        <f t="shared" si="14"/>
        <v>45924</v>
      </c>
      <c r="L68" s="39">
        <f t="shared" si="15"/>
        <v>45933</v>
      </c>
      <c r="M68" s="40">
        <f t="shared" si="16"/>
        <v>46024</v>
      </c>
      <c r="N68" s="33" t="s">
        <v>1526</v>
      </c>
      <c r="O68" s="41">
        <f t="shared" ref="O68:O100" si="18">$F68-SUM($P68:$XFD68)</f>
        <v>1400</v>
      </c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</row>
    <row r="69" spans="1:95">
      <c r="A69" s="33">
        <v>67</v>
      </c>
      <c r="B69" s="86" t="s">
        <v>391</v>
      </c>
      <c r="C69" s="33" t="str">
        <f>VLOOKUP(B69,'Client List'!$A:$L,2,FALSE)</f>
        <v>Otane</v>
      </c>
      <c r="D69" s="33">
        <v>1000</v>
      </c>
      <c r="E69" s="33">
        <v>400</v>
      </c>
      <c r="F69" s="33">
        <f t="shared" si="11"/>
        <v>1400</v>
      </c>
      <c r="G69" s="33">
        <f t="shared" si="12"/>
        <v>14</v>
      </c>
      <c r="H69" s="33">
        <f t="shared" si="13"/>
        <v>100</v>
      </c>
      <c r="I69" s="39">
        <v>45924</v>
      </c>
      <c r="J69" s="39" t="s">
        <v>1521</v>
      </c>
      <c r="K69" s="39">
        <f t="shared" si="14"/>
        <v>45924</v>
      </c>
      <c r="L69" s="39">
        <f t="shared" si="15"/>
        <v>45933</v>
      </c>
      <c r="M69" s="40">
        <f t="shared" si="16"/>
        <v>46024</v>
      </c>
      <c r="N69" s="33" t="s">
        <v>1524</v>
      </c>
      <c r="O69" s="41">
        <f t="shared" si="18"/>
        <v>1100</v>
      </c>
      <c r="P69" s="41"/>
      <c r="Q69" s="41"/>
      <c r="R69" s="41"/>
      <c r="S69" s="41"/>
      <c r="T69" s="41"/>
      <c r="U69" s="41"/>
      <c r="V69" s="41"/>
      <c r="W69" s="41">
        <v>100</v>
      </c>
      <c r="X69" s="41">
        <v>100</v>
      </c>
      <c r="Y69" s="41">
        <v>100</v>
      </c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</row>
    <row r="70" spans="1:95">
      <c r="A70" s="33">
        <v>68</v>
      </c>
      <c r="B70" s="86" t="s">
        <v>396</v>
      </c>
      <c r="C70" s="33" t="str">
        <f>VLOOKUP(B70,'Client List'!$A:$L,2,FALSE)</f>
        <v>TAEAO</v>
      </c>
      <c r="D70" s="33">
        <v>1000</v>
      </c>
      <c r="E70" s="33">
        <f>VLOOKUP(D70,'Interest Rules'!$B$1:$F$7,2,FALSE)</f>
        <v>400</v>
      </c>
      <c r="F70" s="33">
        <f t="shared" si="11"/>
        <v>1400</v>
      </c>
      <c r="G70" s="33">
        <f t="shared" si="12"/>
        <v>14</v>
      </c>
      <c r="H70" s="33">
        <f t="shared" si="13"/>
        <v>100</v>
      </c>
      <c r="I70" s="39">
        <v>45925</v>
      </c>
      <c r="J70" s="39" t="s">
        <v>1521</v>
      </c>
      <c r="K70" s="39">
        <f t="shared" si="14"/>
        <v>45925</v>
      </c>
      <c r="L70" s="39">
        <f t="shared" si="15"/>
        <v>45933</v>
      </c>
      <c r="M70" s="40">
        <f t="shared" si="16"/>
        <v>46024</v>
      </c>
      <c r="N70" s="33" t="s">
        <v>1524</v>
      </c>
      <c r="O70" s="41">
        <f t="shared" si="18"/>
        <v>1100</v>
      </c>
      <c r="P70" s="41"/>
      <c r="Q70" s="41"/>
      <c r="R70" s="41"/>
      <c r="S70" s="41"/>
      <c r="T70" s="41"/>
      <c r="U70" s="41"/>
      <c r="V70" s="41"/>
      <c r="W70" s="41">
        <v>100</v>
      </c>
      <c r="X70" s="41">
        <v>100</v>
      </c>
      <c r="Y70" s="41">
        <v>100</v>
      </c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</row>
    <row r="71" spans="1:95">
      <c r="A71" s="33">
        <v>69</v>
      </c>
      <c r="B71" s="86" t="s">
        <v>402</v>
      </c>
      <c r="C71" s="33" t="str">
        <f>VLOOKUP(B71,'Client List'!$A:$L,2,FALSE)</f>
        <v>EZRA </v>
      </c>
      <c r="D71" s="33">
        <v>1000</v>
      </c>
      <c r="E71" s="33">
        <f>VLOOKUP(D71,'Interest Rules'!$B$1:$F$7,2,FALSE)</f>
        <v>400</v>
      </c>
      <c r="F71" s="33">
        <f t="shared" si="11"/>
        <v>1400</v>
      </c>
      <c r="G71" s="33">
        <f t="shared" si="12"/>
        <v>14</v>
      </c>
      <c r="H71" s="33">
        <f t="shared" si="13"/>
        <v>100</v>
      </c>
      <c r="I71" s="39">
        <v>45925</v>
      </c>
      <c r="J71" s="39" t="s">
        <v>1521</v>
      </c>
      <c r="K71" s="39">
        <f t="shared" si="14"/>
        <v>45925</v>
      </c>
      <c r="L71" s="39">
        <f t="shared" si="15"/>
        <v>45933</v>
      </c>
      <c r="M71" s="40">
        <f t="shared" si="16"/>
        <v>46024</v>
      </c>
      <c r="N71" s="33" t="s">
        <v>1524</v>
      </c>
      <c r="O71" s="41">
        <f t="shared" si="18"/>
        <v>1100</v>
      </c>
      <c r="P71" s="41"/>
      <c r="Q71" s="41"/>
      <c r="R71" s="41"/>
      <c r="S71" s="41"/>
      <c r="T71" s="41"/>
      <c r="U71" s="41"/>
      <c r="V71" s="41"/>
      <c r="W71" s="41">
        <v>100</v>
      </c>
      <c r="X71" s="41">
        <v>100</v>
      </c>
      <c r="Y71" s="41">
        <v>100</v>
      </c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</row>
    <row r="72" spans="1:95">
      <c r="A72" s="33">
        <v>70</v>
      </c>
      <c r="B72" s="86" t="s">
        <v>408</v>
      </c>
      <c r="C72" s="33" t="str">
        <f>VLOOKUP(B72,'Client List'!$A:$L,2,FALSE)</f>
        <v>SELEFUTI</v>
      </c>
      <c r="D72" s="33">
        <v>1000</v>
      </c>
      <c r="E72" s="33">
        <f>VLOOKUP(D72,'Interest Rules'!$B$1:$F$7,2,FALSE)</f>
        <v>400</v>
      </c>
      <c r="F72" s="33">
        <f t="shared" si="11"/>
        <v>1400</v>
      </c>
      <c r="G72" s="33">
        <f t="shared" si="12"/>
        <v>14</v>
      </c>
      <c r="H72" s="33">
        <f t="shared" si="13"/>
        <v>100</v>
      </c>
      <c r="I72" s="39">
        <v>45925</v>
      </c>
      <c r="J72" s="39" t="s">
        <v>1521</v>
      </c>
      <c r="K72" s="39">
        <f t="shared" si="14"/>
        <v>45925</v>
      </c>
      <c r="L72" s="39">
        <f t="shared" si="15"/>
        <v>45933</v>
      </c>
      <c r="M72" s="40">
        <f t="shared" si="16"/>
        <v>46024</v>
      </c>
      <c r="N72" s="33" t="s">
        <v>1524</v>
      </c>
      <c r="O72" s="41">
        <f t="shared" si="18"/>
        <v>300</v>
      </c>
      <c r="P72" s="41"/>
      <c r="Q72" s="41"/>
      <c r="R72" s="41"/>
      <c r="S72" s="41"/>
      <c r="T72" s="41"/>
      <c r="U72" s="41"/>
      <c r="V72" s="41"/>
      <c r="W72" s="41">
        <v>100</v>
      </c>
      <c r="X72" s="41">
        <v>100</v>
      </c>
      <c r="Y72" s="41">
        <v>100</v>
      </c>
      <c r="Z72" s="41">
        <v>200</v>
      </c>
      <c r="AA72" s="41">
        <v>200</v>
      </c>
      <c r="AB72" s="41">
        <v>200</v>
      </c>
      <c r="AC72" s="41">
        <v>200</v>
      </c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</row>
    <row r="73" spans="1:95">
      <c r="A73" s="33">
        <v>71</v>
      </c>
      <c r="B73" s="86" t="s">
        <v>413</v>
      </c>
      <c r="C73" s="33" t="str">
        <f>VLOOKUP(B73,'Client List'!$A:$L,2,FALSE)</f>
        <v>ESEKIA</v>
      </c>
      <c r="D73" s="33">
        <v>1000</v>
      </c>
      <c r="E73" s="33">
        <f>VLOOKUP(D73,'Interest Rules'!$B$1:$F$7,2,FALSE)</f>
        <v>400</v>
      </c>
      <c r="F73" s="33">
        <f t="shared" si="11"/>
        <v>1400</v>
      </c>
      <c r="G73" s="33">
        <f t="shared" si="12"/>
        <v>14</v>
      </c>
      <c r="H73" s="33">
        <f t="shared" si="13"/>
        <v>100</v>
      </c>
      <c r="I73" s="39">
        <v>45925</v>
      </c>
      <c r="J73" s="39" t="s">
        <v>1521</v>
      </c>
      <c r="K73" s="39">
        <f t="shared" si="14"/>
        <v>45925</v>
      </c>
      <c r="L73" s="39">
        <f t="shared" si="15"/>
        <v>45933</v>
      </c>
      <c r="M73" s="40">
        <f t="shared" si="16"/>
        <v>46024</v>
      </c>
      <c r="N73" s="33" t="s">
        <v>1524</v>
      </c>
      <c r="O73" s="41">
        <f t="shared" si="18"/>
        <v>1075</v>
      </c>
      <c r="P73" s="41"/>
      <c r="Q73" s="41"/>
      <c r="R73" s="41"/>
      <c r="S73" s="41"/>
      <c r="T73" s="41"/>
      <c r="U73" s="41"/>
      <c r="V73" s="41"/>
      <c r="W73" s="41">
        <v>100</v>
      </c>
      <c r="X73" s="41">
        <v>125</v>
      </c>
      <c r="Y73" s="41">
        <v>100</v>
      </c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</row>
    <row r="74" spans="1:95">
      <c r="A74" s="33">
        <v>72</v>
      </c>
      <c r="B74" s="86" t="s">
        <v>419</v>
      </c>
      <c r="C74" s="33" t="str">
        <f>VLOOKUP(B74,'Client List'!$A:$L,2,FALSE)</f>
        <v>SULU</v>
      </c>
      <c r="D74" s="33">
        <v>1000</v>
      </c>
      <c r="E74" s="33">
        <f>VLOOKUP(D74,'Interest Rules'!$B$1:$F$7,2,FALSE)</f>
        <v>400</v>
      </c>
      <c r="F74" s="33">
        <f t="shared" si="11"/>
        <v>1400</v>
      </c>
      <c r="G74" s="33">
        <f t="shared" si="12"/>
        <v>14</v>
      </c>
      <c r="H74" s="33">
        <f t="shared" si="13"/>
        <v>100</v>
      </c>
      <c r="I74" s="39">
        <v>45925</v>
      </c>
      <c r="J74" s="39" t="s">
        <v>1521</v>
      </c>
      <c r="K74" s="39">
        <f t="shared" si="14"/>
        <v>45925</v>
      </c>
      <c r="L74" s="39">
        <f t="shared" si="15"/>
        <v>45933</v>
      </c>
      <c r="M74" s="40">
        <f t="shared" si="16"/>
        <v>46024</v>
      </c>
      <c r="N74" s="33" t="s">
        <v>1524</v>
      </c>
      <c r="O74" s="41">
        <f t="shared" si="18"/>
        <v>1000</v>
      </c>
      <c r="P74" s="41"/>
      <c r="Q74" s="41"/>
      <c r="R74" s="41"/>
      <c r="S74" s="41"/>
      <c r="T74" s="41"/>
      <c r="U74" s="41"/>
      <c r="V74" s="41"/>
      <c r="W74" s="41">
        <v>100</v>
      </c>
      <c r="X74" s="41">
        <v>100</v>
      </c>
      <c r="Y74" s="41">
        <v>100</v>
      </c>
      <c r="Z74" s="41">
        <v>100</v>
      </c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</row>
    <row r="75" spans="1:95">
      <c r="A75" s="33">
        <v>73</v>
      </c>
      <c r="B75" s="86" t="s">
        <v>425</v>
      </c>
      <c r="C75" s="33" t="str">
        <f>VLOOKUP(B75,'Client List'!$A:$L,2,FALSE)</f>
        <v>MATALENA</v>
      </c>
      <c r="D75" s="33">
        <v>1000</v>
      </c>
      <c r="E75" s="33">
        <f>VLOOKUP(D75,'Interest Rules'!$B$1:$F$7,2,FALSE)</f>
        <v>400</v>
      </c>
      <c r="F75" s="33">
        <f t="shared" si="11"/>
        <v>1400</v>
      </c>
      <c r="G75" s="33">
        <f t="shared" si="12"/>
        <v>14</v>
      </c>
      <c r="H75" s="33">
        <f t="shared" si="13"/>
        <v>100</v>
      </c>
      <c r="I75" s="39">
        <v>45925</v>
      </c>
      <c r="J75" s="39" t="s">
        <v>1521</v>
      </c>
      <c r="K75" s="39">
        <f t="shared" si="14"/>
        <v>45925</v>
      </c>
      <c r="L75" s="39">
        <f t="shared" si="15"/>
        <v>45933</v>
      </c>
      <c r="M75" s="40">
        <f t="shared" si="16"/>
        <v>46024</v>
      </c>
      <c r="N75" s="33" t="s">
        <v>1524</v>
      </c>
      <c r="O75" s="41">
        <f t="shared" si="18"/>
        <v>1100</v>
      </c>
      <c r="P75" s="41"/>
      <c r="Q75" s="41"/>
      <c r="R75" s="41"/>
      <c r="S75" s="41"/>
      <c r="T75" s="41"/>
      <c r="U75" s="41"/>
      <c r="V75" s="41"/>
      <c r="W75" s="41">
        <v>100</v>
      </c>
      <c r="X75" s="41">
        <v>100</v>
      </c>
      <c r="Y75" s="41">
        <v>100</v>
      </c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</row>
    <row r="76" spans="1:95">
      <c r="A76" s="33">
        <v>74</v>
      </c>
      <c r="B76" s="86" t="s">
        <v>431</v>
      </c>
      <c r="C76" s="33" t="str">
        <f>VLOOKUP(B76,'Client List'!$A:$L,2,FALSE)</f>
        <v>SOVITE</v>
      </c>
      <c r="D76" s="33">
        <v>1000</v>
      </c>
      <c r="E76" s="33">
        <f>VLOOKUP(D76,'Interest Rules'!$B$1:$F$7,2,FALSE)</f>
        <v>400</v>
      </c>
      <c r="F76" s="33">
        <f t="shared" si="11"/>
        <v>1400</v>
      </c>
      <c r="G76" s="33">
        <f t="shared" si="12"/>
        <v>14</v>
      </c>
      <c r="H76" s="33">
        <f t="shared" si="13"/>
        <v>100</v>
      </c>
      <c r="I76" s="39">
        <v>45925</v>
      </c>
      <c r="J76" s="39" t="s">
        <v>1521</v>
      </c>
      <c r="K76" s="39">
        <f t="shared" si="14"/>
        <v>45925</v>
      </c>
      <c r="L76" s="39">
        <f t="shared" si="15"/>
        <v>45933</v>
      </c>
      <c r="M76" s="40">
        <f t="shared" si="16"/>
        <v>46024</v>
      </c>
      <c r="N76" s="33" t="s">
        <v>1524</v>
      </c>
      <c r="O76" s="41">
        <f t="shared" si="18"/>
        <v>1100</v>
      </c>
      <c r="P76" s="41"/>
      <c r="Q76" s="41"/>
      <c r="R76" s="41"/>
      <c r="S76" s="41"/>
      <c r="T76" s="41"/>
      <c r="U76" s="41"/>
      <c r="V76" s="41"/>
      <c r="W76" s="41">
        <v>100</v>
      </c>
      <c r="X76" s="41">
        <v>100</v>
      </c>
      <c r="Y76" s="41">
        <v>100</v>
      </c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</row>
    <row r="77" spans="1:95">
      <c r="A77" s="33">
        <v>75</v>
      </c>
      <c r="B77" s="86" t="s">
        <v>436</v>
      </c>
      <c r="C77" s="33" t="str">
        <f>VLOOKUP(B77,'Client List'!$A:$L,2,FALSE)</f>
        <v>EPI</v>
      </c>
      <c r="D77" s="33">
        <v>1000</v>
      </c>
      <c r="E77" s="33">
        <f>VLOOKUP(D77,'Interest Rules'!$B$1:$F$7,2,FALSE)</f>
        <v>400</v>
      </c>
      <c r="F77" s="33">
        <f t="shared" si="11"/>
        <v>1400</v>
      </c>
      <c r="G77" s="33">
        <f t="shared" si="12"/>
        <v>14</v>
      </c>
      <c r="H77" s="33">
        <f t="shared" si="13"/>
        <v>100</v>
      </c>
      <c r="I77" s="39">
        <v>45925</v>
      </c>
      <c r="J77" s="39" t="s">
        <v>1521</v>
      </c>
      <c r="K77" s="39">
        <f t="shared" si="14"/>
        <v>45925</v>
      </c>
      <c r="L77" s="39">
        <f t="shared" si="15"/>
        <v>45933</v>
      </c>
      <c r="M77" s="40">
        <f t="shared" si="16"/>
        <v>46024</v>
      </c>
      <c r="N77" s="33" t="s">
        <v>1524</v>
      </c>
      <c r="O77" s="41">
        <f t="shared" si="18"/>
        <v>1100</v>
      </c>
      <c r="P77" s="41"/>
      <c r="Q77" s="41"/>
      <c r="R77" s="41"/>
      <c r="S77" s="41"/>
      <c r="T77" s="41"/>
      <c r="U77" s="41"/>
      <c r="V77" s="41"/>
      <c r="W77" s="41">
        <v>100</v>
      </c>
      <c r="X77" s="41">
        <v>100</v>
      </c>
      <c r="Y77" s="41">
        <v>100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</row>
    <row r="78" spans="1:95">
      <c r="A78" s="33">
        <v>76</v>
      </c>
      <c r="B78" s="86" t="s">
        <v>442</v>
      </c>
      <c r="C78" s="33" t="str">
        <f>VLOOKUP(B78,'Client List'!$A:$L,2,FALSE)</f>
        <v>MALOTU</v>
      </c>
      <c r="D78" s="33">
        <v>1000</v>
      </c>
      <c r="E78" s="33">
        <f>VLOOKUP(D78,'Interest Rules'!$B$1:$F$7,2,FALSE)</f>
        <v>400</v>
      </c>
      <c r="F78" s="33">
        <f t="shared" si="11"/>
        <v>1400</v>
      </c>
      <c r="G78" s="33">
        <f t="shared" si="12"/>
        <v>14</v>
      </c>
      <c r="H78" s="33">
        <f t="shared" si="13"/>
        <v>100</v>
      </c>
      <c r="I78" s="39">
        <v>45925</v>
      </c>
      <c r="J78" s="39" t="s">
        <v>1521</v>
      </c>
      <c r="K78" s="39">
        <f t="shared" si="14"/>
        <v>45925</v>
      </c>
      <c r="L78" s="39">
        <f t="shared" si="15"/>
        <v>45933</v>
      </c>
      <c r="M78" s="40">
        <f t="shared" si="16"/>
        <v>46024</v>
      </c>
      <c r="N78" s="33" t="s">
        <v>1526</v>
      </c>
      <c r="O78" s="41">
        <f t="shared" si="18"/>
        <v>1400</v>
      </c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</row>
    <row r="79" spans="1:95">
      <c r="A79" s="33">
        <v>77</v>
      </c>
      <c r="B79" s="86" t="s">
        <v>447</v>
      </c>
      <c r="C79" s="33" t="str">
        <f>VLOOKUP(B79,'Client List'!$A:$L,2,FALSE)</f>
        <v>SEFO</v>
      </c>
      <c r="D79" s="33">
        <v>1000</v>
      </c>
      <c r="E79" s="33">
        <f>VLOOKUP(D79,'Interest Rules'!$B$1:$F$7,2,FALSE)</f>
        <v>400</v>
      </c>
      <c r="F79" s="33">
        <f t="shared" si="11"/>
        <v>1400</v>
      </c>
      <c r="G79" s="33">
        <f t="shared" si="12"/>
        <v>14</v>
      </c>
      <c r="H79" s="33">
        <f t="shared" si="13"/>
        <v>100</v>
      </c>
      <c r="I79" s="39">
        <v>45925</v>
      </c>
      <c r="J79" s="39" t="s">
        <v>1521</v>
      </c>
      <c r="K79" s="39">
        <f t="shared" si="14"/>
        <v>45925</v>
      </c>
      <c r="L79" s="39">
        <f t="shared" si="15"/>
        <v>45933</v>
      </c>
      <c r="M79" s="40">
        <f t="shared" si="16"/>
        <v>46024</v>
      </c>
      <c r="N79" s="33" t="s">
        <v>1524</v>
      </c>
      <c r="O79" s="41">
        <f t="shared" si="18"/>
        <v>1100</v>
      </c>
      <c r="P79" s="41"/>
      <c r="Q79" s="41"/>
      <c r="R79" s="41"/>
      <c r="S79" s="41"/>
      <c r="T79" s="41"/>
      <c r="U79" s="41"/>
      <c r="V79" s="41"/>
      <c r="W79" s="41">
        <v>100</v>
      </c>
      <c r="X79" s="41">
        <v>100</v>
      </c>
      <c r="Y79" s="41">
        <v>100</v>
      </c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</row>
    <row r="80" spans="1:95">
      <c r="A80" s="33">
        <v>78</v>
      </c>
      <c r="B80" s="86" t="s">
        <v>453</v>
      </c>
      <c r="C80" s="33" t="str">
        <f>VLOOKUP(B80,'Client List'!$A:$L,2,FALSE)</f>
        <v>TUNU</v>
      </c>
      <c r="D80" s="33">
        <v>1000</v>
      </c>
      <c r="E80" s="33">
        <f>VLOOKUP(D80,'Interest Rules'!$B$1:$F$7,2,FALSE)</f>
        <v>400</v>
      </c>
      <c r="F80" s="33">
        <f t="shared" ref="F80:F85" si="19">$D80+$E80</f>
        <v>1400</v>
      </c>
      <c r="G80" s="33">
        <f t="shared" ref="G80:G85" si="20">IF($F80&gt;4800,48,$F80/100)</f>
        <v>14</v>
      </c>
      <c r="H80" s="33">
        <f t="shared" ref="H80:H85" si="21">IF(F80&gt;4800,F80/48,100)</f>
        <v>100</v>
      </c>
      <c r="I80" s="39">
        <v>45925</v>
      </c>
      <c r="J80" s="39" t="s">
        <v>1521</v>
      </c>
      <c r="K80" s="39">
        <f t="shared" si="14"/>
        <v>45925</v>
      </c>
      <c r="L80" s="39">
        <f t="shared" ref="L80:L85" si="22">$K80+7-WEEKDAY(K80,2)+5</f>
        <v>45933</v>
      </c>
      <c r="M80" s="40">
        <f t="shared" ref="M80:M85" si="23">L80+(G80-1)*7</f>
        <v>46024</v>
      </c>
      <c r="N80" s="33" t="s">
        <v>1524</v>
      </c>
      <c r="O80" s="41">
        <f t="shared" si="18"/>
        <v>1100</v>
      </c>
      <c r="P80" s="41"/>
      <c r="Q80" s="41"/>
      <c r="R80" s="41"/>
      <c r="S80" s="41"/>
      <c r="T80" s="41"/>
      <c r="U80" s="41"/>
      <c r="V80" s="41"/>
      <c r="W80" s="41">
        <v>100</v>
      </c>
      <c r="X80" s="41">
        <v>100</v>
      </c>
      <c r="Y80" s="41">
        <v>100</v>
      </c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</row>
    <row r="81" spans="1:95">
      <c r="A81" s="33">
        <v>79</v>
      </c>
      <c r="B81" s="86" t="s">
        <v>459</v>
      </c>
      <c r="C81" s="33" t="str">
        <f>VLOOKUP(B81,'Client List'!$A:$L,2,FALSE)</f>
        <v>ANTHONY </v>
      </c>
      <c r="D81" s="33">
        <v>1000</v>
      </c>
      <c r="E81" s="33">
        <f>VLOOKUP(D81,'Interest Rules'!$B$1:$F$7,2,FALSE)</f>
        <v>400</v>
      </c>
      <c r="F81" s="33">
        <f t="shared" si="19"/>
        <v>1400</v>
      </c>
      <c r="G81" s="33">
        <f t="shared" si="20"/>
        <v>14</v>
      </c>
      <c r="H81" s="33">
        <f t="shared" si="21"/>
        <v>100</v>
      </c>
      <c r="I81" s="39">
        <v>45925</v>
      </c>
      <c r="J81" s="39" t="s">
        <v>1521</v>
      </c>
      <c r="K81" s="39">
        <f t="shared" si="14"/>
        <v>45925</v>
      </c>
      <c r="L81" s="39">
        <f t="shared" si="22"/>
        <v>45933</v>
      </c>
      <c r="M81" s="40">
        <f t="shared" si="23"/>
        <v>46024</v>
      </c>
      <c r="N81" s="33" t="s">
        <v>1524</v>
      </c>
      <c r="O81" s="41">
        <f t="shared" si="18"/>
        <v>1050</v>
      </c>
      <c r="P81" s="41"/>
      <c r="Q81" s="41"/>
      <c r="R81" s="41"/>
      <c r="S81" s="41"/>
      <c r="T81" s="41"/>
      <c r="U81" s="41"/>
      <c r="V81" s="41"/>
      <c r="W81" s="41">
        <v>100</v>
      </c>
      <c r="X81" s="41">
        <v>150</v>
      </c>
      <c r="Y81" s="41">
        <v>100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</row>
    <row r="82" spans="1:95">
      <c r="A82" s="33">
        <v>80</v>
      </c>
      <c r="B82" s="86" t="s">
        <v>464</v>
      </c>
      <c r="C82" s="33" t="str">
        <f>VLOOKUP(B82,'Client List'!$A:$L,2,FALSE)</f>
        <v>FELETI</v>
      </c>
      <c r="D82" s="33">
        <v>1000</v>
      </c>
      <c r="E82" s="33">
        <f>VLOOKUP(D82,'Interest Rules'!$B$1:$F$7,2,FALSE)</f>
        <v>400</v>
      </c>
      <c r="F82" s="33">
        <f t="shared" si="19"/>
        <v>1400</v>
      </c>
      <c r="G82" s="33">
        <f t="shared" si="20"/>
        <v>14</v>
      </c>
      <c r="H82" s="33">
        <f t="shared" si="21"/>
        <v>100</v>
      </c>
      <c r="I82" s="39">
        <v>45925</v>
      </c>
      <c r="J82" s="39" t="s">
        <v>1527</v>
      </c>
      <c r="K82" s="39">
        <f t="shared" si="14"/>
        <v>45925</v>
      </c>
      <c r="L82" s="39">
        <f t="shared" si="22"/>
        <v>45933</v>
      </c>
      <c r="M82" s="40">
        <f t="shared" si="23"/>
        <v>46024</v>
      </c>
      <c r="N82" s="33" t="s">
        <v>1525</v>
      </c>
      <c r="O82" s="41">
        <f t="shared" si="18"/>
        <v>1200</v>
      </c>
      <c r="P82" s="41"/>
      <c r="Q82" s="41"/>
      <c r="R82" s="41"/>
      <c r="S82" s="41"/>
      <c r="T82" s="41"/>
      <c r="U82" s="41"/>
      <c r="V82" s="41"/>
      <c r="W82" s="41">
        <v>100</v>
      </c>
      <c r="X82" s="41">
        <v>100</v>
      </c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</row>
    <row r="83" spans="1:95">
      <c r="A83" s="33">
        <v>81</v>
      </c>
      <c r="B83" s="86" t="s">
        <v>469</v>
      </c>
      <c r="C83" s="33" t="str">
        <f>VLOOKUP(B83,'Client List'!$A:$L,2,FALSE)</f>
        <v>PALE</v>
      </c>
      <c r="D83" s="33">
        <v>1000</v>
      </c>
      <c r="E83" s="33">
        <f>VLOOKUP(D83,'Interest Rules'!$B$1:$F$7,2,FALSE)</f>
        <v>400</v>
      </c>
      <c r="F83" s="33">
        <f t="shared" si="19"/>
        <v>1400</v>
      </c>
      <c r="G83" s="33">
        <f t="shared" si="20"/>
        <v>14</v>
      </c>
      <c r="H83" s="33">
        <f t="shared" si="21"/>
        <v>100</v>
      </c>
      <c r="I83" s="39">
        <v>45925</v>
      </c>
      <c r="J83" s="39" t="s">
        <v>1527</v>
      </c>
      <c r="K83" s="39">
        <f t="shared" si="14"/>
        <v>45925</v>
      </c>
      <c r="L83" s="39">
        <f t="shared" si="22"/>
        <v>45933</v>
      </c>
      <c r="M83" s="40">
        <f t="shared" si="23"/>
        <v>46024</v>
      </c>
      <c r="N83" s="33" t="s">
        <v>1524</v>
      </c>
      <c r="O83" s="41">
        <f t="shared" si="18"/>
        <v>1100</v>
      </c>
      <c r="P83" s="41"/>
      <c r="Q83" s="41"/>
      <c r="R83" s="41"/>
      <c r="S83" s="41"/>
      <c r="T83" s="41"/>
      <c r="U83" s="41"/>
      <c r="V83" s="41"/>
      <c r="W83" s="41">
        <v>100</v>
      </c>
      <c r="X83" s="41">
        <v>100</v>
      </c>
      <c r="Y83" s="41">
        <v>100</v>
      </c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</row>
    <row r="84" spans="1:95">
      <c r="A84" s="33">
        <v>82</v>
      </c>
      <c r="B84" s="86" t="s">
        <v>260</v>
      </c>
      <c r="C84" s="33" t="str">
        <f>VLOOKUP(B84,'Client List'!$A:$L,2,FALSE)</f>
        <v>Mitiana</v>
      </c>
      <c r="D84" s="33">
        <v>2500</v>
      </c>
      <c r="E84" s="33">
        <v>700</v>
      </c>
      <c r="F84" s="33">
        <f t="shared" si="19"/>
        <v>3200</v>
      </c>
      <c r="G84" s="33">
        <f t="shared" si="20"/>
        <v>32</v>
      </c>
      <c r="H84" s="33">
        <f t="shared" si="21"/>
        <v>100</v>
      </c>
      <c r="I84" s="39">
        <v>45927</v>
      </c>
      <c r="J84" s="39" t="s">
        <v>1527</v>
      </c>
      <c r="K84" s="39">
        <v>45927</v>
      </c>
      <c r="L84" s="39">
        <f t="shared" si="22"/>
        <v>45933</v>
      </c>
      <c r="M84" s="40">
        <f t="shared" si="23"/>
        <v>46150</v>
      </c>
      <c r="N84" s="33" t="s">
        <v>1524</v>
      </c>
      <c r="O84" s="41">
        <f t="shared" si="18"/>
        <v>2900</v>
      </c>
      <c r="P84" s="41"/>
      <c r="Q84" s="41"/>
      <c r="R84" s="41"/>
      <c r="S84" s="41"/>
      <c r="T84" s="41"/>
      <c r="U84" s="41"/>
      <c r="V84" s="41"/>
      <c r="W84" s="41">
        <v>100</v>
      </c>
      <c r="X84" s="41">
        <v>100</v>
      </c>
      <c r="Y84" s="41">
        <v>100</v>
      </c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</row>
    <row r="85" spans="1:95">
      <c r="A85" s="33">
        <v>83</v>
      </c>
      <c r="B85" s="86" t="s">
        <v>277</v>
      </c>
      <c r="C85" s="33" t="str">
        <f>VLOOKUP(B85,'Client List'!$A:$L,2,FALSE)</f>
        <v>Aleni</v>
      </c>
      <c r="D85" s="33">
        <v>2500</v>
      </c>
      <c r="E85" s="33">
        <v>700</v>
      </c>
      <c r="F85" s="33">
        <f t="shared" si="19"/>
        <v>3200</v>
      </c>
      <c r="G85" s="33">
        <f t="shared" si="20"/>
        <v>32</v>
      </c>
      <c r="H85" s="33">
        <f t="shared" si="21"/>
        <v>100</v>
      </c>
      <c r="I85" s="39">
        <v>45927</v>
      </c>
      <c r="J85" s="39" t="s">
        <v>1521</v>
      </c>
      <c r="K85" s="39">
        <v>45927</v>
      </c>
      <c r="L85" s="39">
        <f t="shared" si="22"/>
        <v>45933</v>
      </c>
      <c r="M85" s="40">
        <f t="shared" si="23"/>
        <v>46150</v>
      </c>
      <c r="N85" s="33" t="s">
        <v>1525</v>
      </c>
      <c r="O85" s="41">
        <f t="shared" si="18"/>
        <v>2975</v>
      </c>
      <c r="P85" s="41"/>
      <c r="Q85" s="41"/>
      <c r="R85" s="41"/>
      <c r="S85" s="41"/>
      <c r="T85" s="41"/>
      <c r="U85" s="41"/>
      <c r="V85" s="41"/>
      <c r="W85" s="41">
        <v>100</v>
      </c>
      <c r="X85" s="41">
        <v>125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</row>
    <row r="86" spans="1:95">
      <c r="A86" s="33">
        <v>84</v>
      </c>
      <c r="B86" s="86" t="s">
        <v>474</v>
      </c>
      <c r="C86" s="33" t="str">
        <f>VLOOKUP(B86,'Client List'!$A:$L,2,FALSE)</f>
        <v>GOGO</v>
      </c>
      <c r="D86" s="33">
        <v>1000</v>
      </c>
      <c r="E86" s="33">
        <f>VLOOKUP(D86,'Interest Rules'!$B$1:$F$7,2,FALSE)</f>
        <v>400</v>
      </c>
      <c r="F86" s="33">
        <f t="shared" ref="F86:F101" si="24">$D86+$E86</f>
        <v>1400</v>
      </c>
      <c r="G86" s="33">
        <f t="shared" ref="G86:G101" si="25">IF($F86&gt;4800,48,$F86/100)</f>
        <v>14</v>
      </c>
      <c r="H86" s="33">
        <f t="shared" ref="H86:H101" si="26">IF(F86&gt;4800,F86/48,100)</f>
        <v>100</v>
      </c>
      <c r="I86" s="39">
        <v>45927</v>
      </c>
      <c r="J86" s="39" t="s">
        <v>1521</v>
      </c>
      <c r="K86" s="39">
        <v>45927</v>
      </c>
      <c r="L86" s="39">
        <f t="shared" ref="L86:L101" si="27">$K86+7-WEEKDAY(K86,2)+5</f>
        <v>45933</v>
      </c>
      <c r="M86" s="40">
        <f t="shared" ref="M86:M101" si="28">L86+(G86-1)*7</f>
        <v>46024</v>
      </c>
      <c r="N86" s="33" t="s">
        <v>1525</v>
      </c>
      <c r="O86" s="41">
        <f t="shared" si="18"/>
        <v>1100</v>
      </c>
      <c r="P86" s="41"/>
      <c r="Q86" s="41"/>
      <c r="R86" s="41"/>
      <c r="S86" s="41"/>
      <c r="T86" s="41"/>
      <c r="U86" s="41"/>
      <c r="V86" s="41"/>
      <c r="W86" s="41">
        <v>100</v>
      </c>
      <c r="X86" s="41">
        <v>100</v>
      </c>
      <c r="Y86" s="41">
        <v>100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</row>
    <row r="87" spans="1:95">
      <c r="A87" s="33">
        <v>85</v>
      </c>
      <c r="B87" s="86" t="s">
        <v>479</v>
      </c>
      <c r="C87" s="33" t="str">
        <f>VLOOKUP(B87,'Client List'!$A:$L,2,FALSE)</f>
        <v>FEAUAI</v>
      </c>
      <c r="D87" s="33">
        <v>1000</v>
      </c>
      <c r="E87" s="33">
        <f>VLOOKUP(D87,'Interest Rules'!$B$1:$F$7,2,FALSE)</f>
        <v>400</v>
      </c>
      <c r="F87" s="33">
        <f t="shared" si="24"/>
        <v>1400</v>
      </c>
      <c r="G87" s="33">
        <f t="shared" si="25"/>
        <v>14</v>
      </c>
      <c r="H87" s="33">
        <f t="shared" si="26"/>
        <v>100</v>
      </c>
      <c r="I87" s="39">
        <v>45927</v>
      </c>
      <c r="J87" s="39" t="s">
        <v>1527</v>
      </c>
      <c r="K87" s="39">
        <v>45927</v>
      </c>
      <c r="L87" s="39">
        <f t="shared" si="27"/>
        <v>45933</v>
      </c>
      <c r="M87" s="40">
        <f t="shared" si="28"/>
        <v>46024</v>
      </c>
      <c r="N87" s="33" t="s">
        <v>1524</v>
      </c>
      <c r="O87" s="41">
        <f t="shared" si="18"/>
        <v>1000</v>
      </c>
      <c r="P87" s="41"/>
      <c r="Q87" s="41"/>
      <c r="R87" s="41"/>
      <c r="S87" s="41"/>
      <c r="T87" s="41"/>
      <c r="U87" s="41"/>
      <c r="V87" s="41"/>
      <c r="W87" s="41">
        <v>100</v>
      </c>
      <c r="X87" s="41">
        <v>100</v>
      </c>
      <c r="Y87" s="41">
        <v>100</v>
      </c>
      <c r="Z87" s="41">
        <v>100</v>
      </c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</row>
    <row r="88" spans="1:95">
      <c r="A88" s="33">
        <v>86</v>
      </c>
      <c r="B88" s="86" t="s">
        <v>484</v>
      </c>
      <c r="C88" s="33" t="str">
        <f>VLOOKUP(B88,'Client List'!$A:$L,2,FALSE)</f>
        <v>ANTHONY </v>
      </c>
      <c r="D88" s="33">
        <v>1000</v>
      </c>
      <c r="E88" s="33">
        <f>VLOOKUP(D88,'Interest Rules'!$B$1:$F$7,2,FALSE)</f>
        <v>400</v>
      </c>
      <c r="F88" s="33">
        <f t="shared" si="24"/>
        <v>1400</v>
      </c>
      <c r="G88" s="33">
        <f t="shared" si="25"/>
        <v>14</v>
      </c>
      <c r="H88" s="33">
        <f t="shared" si="26"/>
        <v>100</v>
      </c>
      <c r="I88" s="39">
        <v>45927</v>
      </c>
      <c r="J88" s="39" t="s">
        <v>1521</v>
      </c>
      <c r="K88" s="39">
        <f t="shared" ref="K86:K101" si="29">IF(WEEKDAY(I88,2)=6,I88+2,IF(WEEKDAY(I88,2)=7,"Signed date Sunday!",I88))</f>
        <v>45929</v>
      </c>
      <c r="L88" s="39">
        <f t="shared" si="27"/>
        <v>45940</v>
      </c>
      <c r="M88" s="40">
        <f t="shared" si="28"/>
        <v>46031</v>
      </c>
      <c r="N88" s="33" t="s">
        <v>1524</v>
      </c>
      <c r="O88" s="41">
        <f t="shared" si="18"/>
        <v>1100</v>
      </c>
      <c r="P88" s="41"/>
      <c r="Q88" s="41"/>
      <c r="R88" s="41"/>
      <c r="S88" s="41"/>
      <c r="T88" s="41"/>
      <c r="U88" s="41"/>
      <c r="V88" s="41"/>
      <c r="W88" s="41"/>
      <c r="X88" s="41">
        <v>100</v>
      </c>
      <c r="Y88" s="41">
        <v>100</v>
      </c>
      <c r="Z88" s="41">
        <v>100</v>
      </c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</row>
    <row r="89" spans="1:95">
      <c r="A89" s="33">
        <v>87</v>
      </c>
      <c r="B89" s="86" t="s">
        <v>488</v>
      </c>
      <c r="C89" s="33" t="str">
        <f>VLOOKUP(B89,'Client List'!$A:$L,2,FALSE)</f>
        <v>FOULAFAI</v>
      </c>
      <c r="D89" s="33">
        <v>1000</v>
      </c>
      <c r="E89" s="33">
        <f>VLOOKUP(D89,'Interest Rules'!$B$1:$F$7,2,FALSE)</f>
        <v>400</v>
      </c>
      <c r="F89" s="33">
        <f t="shared" si="24"/>
        <v>1400</v>
      </c>
      <c r="G89" s="33">
        <f t="shared" si="25"/>
        <v>14</v>
      </c>
      <c r="H89" s="33">
        <f t="shared" si="26"/>
        <v>100</v>
      </c>
      <c r="I89" s="39">
        <v>45927</v>
      </c>
      <c r="J89" s="39" t="s">
        <v>1527</v>
      </c>
      <c r="K89" s="39">
        <f t="shared" si="29"/>
        <v>45929</v>
      </c>
      <c r="L89" s="39">
        <f t="shared" si="27"/>
        <v>45940</v>
      </c>
      <c r="M89" s="40">
        <f t="shared" si="28"/>
        <v>46031</v>
      </c>
      <c r="N89" s="33" t="s">
        <v>1524</v>
      </c>
      <c r="O89" s="41">
        <f t="shared" si="18"/>
        <v>1200</v>
      </c>
      <c r="P89" s="41"/>
      <c r="Q89" s="41"/>
      <c r="R89" s="41"/>
      <c r="S89" s="41"/>
      <c r="T89" s="41"/>
      <c r="U89" s="41"/>
      <c r="V89" s="41"/>
      <c r="W89" s="41"/>
      <c r="X89" s="41">
        <v>100</v>
      </c>
      <c r="Y89" s="41">
        <v>100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</row>
    <row r="90" spans="1:95">
      <c r="A90" s="33">
        <v>88</v>
      </c>
      <c r="B90" s="86" t="s">
        <v>494</v>
      </c>
      <c r="C90" s="33" t="str">
        <f>VLOOKUP(B90,'Client List'!$A:$L,2,FALSE)</f>
        <v>PALETASALA</v>
      </c>
      <c r="D90" s="33">
        <v>1000</v>
      </c>
      <c r="E90" s="33">
        <f>VLOOKUP(D90,'Interest Rules'!$B$1:$F$7,2,FALSE)</f>
        <v>400</v>
      </c>
      <c r="F90" s="33">
        <f t="shared" si="24"/>
        <v>1400</v>
      </c>
      <c r="G90" s="33">
        <f t="shared" si="25"/>
        <v>14</v>
      </c>
      <c r="H90" s="33">
        <f t="shared" si="26"/>
        <v>100</v>
      </c>
      <c r="I90" s="39">
        <v>45927</v>
      </c>
      <c r="J90" s="39" t="s">
        <v>1521</v>
      </c>
      <c r="K90" s="39">
        <f t="shared" si="29"/>
        <v>45929</v>
      </c>
      <c r="L90" s="39">
        <f t="shared" si="27"/>
        <v>45940</v>
      </c>
      <c r="M90" s="40">
        <f t="shared" si="28"/>
        <v>46031</v>
      </c>
      <c r="N90" s="33" t="s">
        <v>1524</v>
      </c>
      <c r="O90" s="41">
        <f t="shared" si="18"/>
        <v>1200</v>
      </c>
      <c r="P90" s="41"/>
      <c r="Q90" s="41"/>
      <c r="R90" s="41"/>
      <c r="S90" s="41"/>
      <c r="T90" s="41"/>
      <c r="U90" s="41"/>
      <c r="V90" s="41"/>
      <c r="W90" s="41"/>
      <c r="X90" s="41">
        <v>100</v>
      </c>
      <c r="Y90" s="41">
        <v>100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</row>
    <row r="91" spans="1:95">
      <c r="A91" s="33">
        <v>89</v>
      </c>
      <c r="B91" s="86" t="s">
        <v>499</v>
      </c>
      <c r="C91" s="33" t="str">
        <f>VLOOKUP(B91,'Client List'!$A:$L,2,FALSE)</f>
        <v>FAAMUSU</v>
      </c>
      <c r="D91" s="33">
        <v>1000</v>
      </c>
      <c r="E91" s="33">
        <f>VLOOKUP(D91,'Interest Rules'!$B$1:$F$7,2,FALSE)</f>
        <v>400</v>
      </c>
      <c r="F91" s="33">
        <f t="shared" si="24"/>
        <v>1400</v>
      </c>
      <c r="G91" s="33">
        <f t="shared" si="25"/>
        <v>14</v>
      </c>
      <c r="H91" s="33">
        <f t="shared" si="26"/>
        <v>100</v>
      </c>
      <c r="I91" s="39">
        <v>45927</v>
      </c>
      <c r="J91" s="39" t="s">
        <v>1521</v>
      </c>
      <c r="K91" s="39">
        <f t="shared" si="29"/>
        <v>45929</v>
      </c>
      <c r="L91" s="39">
        <f t="shared" si="27"/>
        <v>45940</v>
      </c>
      <c r="M91" s="40">
        <f t="shared" si="28"/>
        <v>46031</v>
      </c>
      <c r="N91" s="33" t="s">
        <v>1524</v>
      </c>
      <c r="O91" s="41">
        <f t="shared" si="18"/>
        <v>1000</v>
      </c>
      <c r="P91" s="41"/>
      <c r="Q91" s="41"/>
      <c r="R91" s="41"/>
      <c r="S91" s="41"/>
      <c r="T91" s="41"/>
      <c r="U91" s="41"/>
      <c r="V91" s="41"/>
      <c r="W91" s="41"/>
      <c r="X91" s="41">
        <v>120</v>
      </c>
      <c r="Y91" s="41">
        <v>280</v>
      </c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</row>
    <row r="92" spans="1:95">
      <c r="A92" s="33">
        <v>90</v>
      </c>
      <c r="B92" s="86" t="s">
        <v>505</v>
      </c>
      <c r="C92" s="33" t="str">
        <f>VLOOKUP(B92,'Client List'!$A:$L,2,FALSE)</f>
        <v>TOLUAAIAVA</v>
      </c>
      <c r="D92" s="33">
        <v>1000</v>
      </c>
      <c r="E92" s="33">
        <f>VLOOKUP(D92,'Interest Rules'!$B$1:$F$7,2,FALSE)</f>
        <v>400</v>
      </c>
      <c r="F92" s="33">
        <f t="shared" si="24"/>
        <v>1400</v>
      </c>
      <c r="G92" s="33">
        <f t="shared" si="25"/>
        <v>14</v>
      </c>
      <c r="H92" s="33">
        <f t="shared" si="26"/>
        <v>100</v>
      </c>
      <c r="I92" s="39">
        <v>45929</v>
      </c>
      <c r="J92" s="39" t="s">
        <v>1521</v>
      </c>
      <c r="K92" s="39">
        <f t="shared" si="29"/>
        <v>45929</v>
      </c>
      <c r="L92" s="39">
        <f t="shared" si="27"/>
        <v>45940</v>
      </c>
      <c r="M92" s="40">
        <f t="shared" si="28"/>
        <v>46031</v>
      </c>
      <c r="N92" s="33" t="s">
        <v>1523</v>
      </c>
      <c r="O92" s="41">
        <f t="shared" si="18"/>
        <v>1400</v>
      </c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</row>
    <row r="93" spans="1:95">
      <c r="A93" s="33">
        <v>91</v>
      </c>
      <c r="B93" s="86" t="s">
        <v>511</v>
      </c>
      <c r="C93" s="33" t="str">
        <f>VLOOKUP(B93,'Client List'!$A:$L,2,FALSE)</f>
        <v>FETUIAI</v>
      </c>
      <c r="D93" s="33">
        <v>1000</v>
      </c>
      <c r="E93" s="33">
        <f>VLOOKUP(D93,'Interest Rules'!$B$1:$F$7,2,FALSE)</f>
        <v>400</v>
      </c>
      <c r="F93" s="33">
        <f t="shared" si="24"/>
        <v>1400</v>
      </c>
      <c r="G93" s="33">
        <f t="shared" si="25"/>
        <v>14</v>
      </c>
      <c r="H93" s="33">
        <f t="shared" si="26"/>
        <v>100</v>
      </c>
      <c r="I93" s="39">
        <v>45929</v>
      </c>
      <c r="J93" s="39" t="s">
        <v>1521</v>
      </c>
      <c r="K93" s="39">
        <f t="shared" si="29"/>
        <v>45929</v>
      </c>
      <c r="L93" s="39">
        <f t="shared" si="27"/>
        <v>45940</v>
      </c>
      <c r="M93" s="40">
        <f t="shared" si="28"/>
        <v>46031</v>
      </c>
      <c r="N93" s="33" t="s">
        <v>1524</v>
      </c>
      <c r="O93" s="41">
        <f t="shared" si="18"/>
        <v>1100</v>
      </c>
      <c r="P93" s="41"/>
      <c r="Q93" s="41"/>
      <c r="R93" s="41"/>
      <c r="S93" s="41"/>
      <c r="T93" s="41"/>
      <c r="U93" s="41"/>
      <c r="V93" s="41"/>
      <c r="W93" s="41"/>
      <c r="X93" s="41">
        <v>150</v>
      </c>
      <c r="Y93" s="41">
        <v>150</v>
      </c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</row>
    <row r="94" spans="1:95">
      <c r="A94" s="33">
        <v>92</v>
      </c>
      <c r="B94" s="86" t="s">
        <v>516</v>
      </c>
      <c r="C94" s="33" t="str">
        <f>VLOOKUP(B94,'Client List'!$A:$L,2,FALSE)</f>
        <v>TAOFITU</v>
      </c>
      <c r="D94" s="33">
        <v>1000</v>
      </c>
      <c r="E94" s="33">
        <f>VLOOKUP(D94,'Interest Rules'!$B$1:$F$7,2,FALSE)</f>
        <v>400</v>
      </c>
      <c r="F94" s="33">
        <f t="shared" si="24"/>
        <v>1400</v>
      </c>
      <c r="G94" s="33">
        <f t="shared" si="25"/>
        <v>14</v>
      </c>
      <c r="H94" s="33">
        <f t="shared" si="26"/>
        <v>100</v>
      </c>
      <c r="I94" s="39">
        <v>45929</v>
      </c>
      <c r="J94" s="39" t="s">
        <v>1527</v>
      </c>
      <c r="K94" s="39">
        <f t="shared" si="29"/>
        <v>45929</v>
      </c>
      <c r="L94" s="39">
        <f t="shared" si="27"/>
        <v>45940</v>
      </c>
      <c r="M94" s="40">
        <f t="shared" si="28"/>
        <v>46031</v>
      </c>
      <c r="N94" s="33" t="s">
        <v>1525</v>
      </c>
      <c r="O94" s="41">
        <f t="shared" si="18"/>
        <v>1300</v>
      </c>
      <c r="P94" s="41"/>
      <c r="Q94" s="41"/>
      <c r="R94" s="41"/>
      <c r="S94" s="41"/>
      <c r="T94" s="41"/>
      <c r="U94" s="41"/>
      <c r="V94" s="41"/>
      <c r="W94" s="41"/>
      <c r="X94" s="41">
        <v>100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</row>
    <row r="95" spans="1:95">
      <c r="A95" s="33">
        <v>93</v>
      </c>
      <c r="B95" s="86" t="s">
        <v>521</v>
      </c>
      <c r="C95" s="33" t="str">
        <f>VLOOKUP(B95,'Client List'!$A:$L,2,FALSE)</f>
        <v>MOTUSAGA</v>
      </c>
      <c r="D95" s="33">
        <v>1000</v>
      </c>
      <c r="E95" s="33">
        <f>VLOOKUP(D95,'Interest Rules'!$B$1:$F$7,2,FALSE)</f>
        <v>400</v>
      </c>
      <c r="F95" s="33">
        <f t="shared" si="24"/>
        <v>1400</v>
      </c>
      <c r="G95" s="33">
        <f t="shared" si="25"/>
        <v>14</v>
      </c>
      <c r="H95" s="33">
        <f t="shared" si="26"/>
        <v>100</v>
      </c>
      <c r="I95" s="39">
        <v>45929</v>
      </c>
      <c r="J95" s="39" t="s">
        <v>1521</v>
      </c>
      <c r="K95" s="39">
        <f t="shared" si="29"/>
        <v>45929</v>
      </c>
      <c r="L95" s="39">
        <f t="shared" si="27"/>
        <v>45940</v>
      </c>
      <c r="M95" s="40">
        <f t="shared" si="28"/>
        <v>46031</v>
      </c>
      <c r="N95" s="33" t="s">
        <v>1524</v>
      </c>
      <c r="O95" s="41">
        <f t="shared" si="18"/>
        <v>1200</v>
      </c>
      <c r="P95" s="41"/>
      <c r="Q95" s="41"/>
      <c r="R95" s="41"/>
      <c r="S95" s="41"/>
      <c r="T95" s="41"/>
      <c r="U95" s="41"/>
      <c r="V95" s="41"/>
      <c r="W95" s="41"/>
      <c r="X95" s="41">
        <v>100</v>
      </c>
      <c r="Y95" s="41">
        <v>100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</row>
    <row r="96" spans="1:95">
      <c r="A96" s="33">
        <v>94</v>
      </c>
      <c r="B96" s="86" t="s">
        <v>526</v>
      </c>
      <c r="C96" s="33" t="str">
        <f>VLOOKUP(B96,'Client List'!$A:$L,2,FALSE)</f>
        <v>MARY</v>
      </c>
      <c r="D96" s="33">
        <v>1000</v>
      </c>
      <c r="E96" s="33">
        <f>VLOOKUP(D96,'Interest Rules'!$B$1:$F$7,2,FALSE)</f>
        <v>400</v>
      </c>
      <c r="F96" s="33">
        <f t="shared" si="24"/>
        <v>1400</v>
      </c>
      <c r="G96" s="33">
        <f t="shared" si="25"/>
        <v>14</v>
      </c>
      <c r="H96" s="33">
        <f t="shared" si="26"/>
        <v>100</v>
      </c>
      <c r="I96" s="39">
        <v>45929</v>
      </c>
      <c r="J96" s="39" t="s">
        <v>1521</v>
      </c>
      <c r="K96" s="39">
        <f t="shared" si="29"/>
        <v>45929</v>
      </c>
      <c r="L96" s="39">
        <f t="shared" si="27"/>
        <v>45940</v>
      </c>
      <c r="M96" s="40">
        <f t="shared" si="28"/>
        <v>46031</v>
      </c>
      <c r="N96" s="33" t="s">
        <v>1524</v>
      </c>
      <c r="O96" s="41">
        <f t="shared" si="18"/>
        <v>1200</v>
      </c>
      <c r="P96" s="41"/>
      <c r="Q96" s="41"/>
      <c r="R96" s="41"/>
      <c r="S96" s="41"/>
      <c r="T96" s="41"/>
      <c r="U96" s="41"/>
      <c r="V96" s="41"/>
      <c r="W96" s="41"/>
      <c r="X96" s="41">
        <v>100</v>
      </c>
      <c r="Y96" s="41">
        <v>100</v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</row>
    <row r="97" spans="1:95">
      <c r="A97" s="33">
        <v>95</v>
      </c>
      <c r="B97" s="86" t="s">
        <v>531</v>
      </c>
      <c r="C97" s="33" t="str">
        <f>VLOOKUP(B97,'Client List'!$A:$L,2,FALSE)</f>
        <v>TIOMAI</v>
      </c>
      <c r="D97" s="33">
        <v>1000</v>
      </c>
      <c r="E97" s="33">
        <f>VLOOKUP(D97,'Interest Rules'!$B$1:$F$7,2,FALSE)</f>
        <v>400</v>
      </c>
      <c r="F97" s="33">
        <f t="shared" si="24"/>
        <v>1400</v>
      </c>
      <c r="G97" s="33">
        <f t="shared" si="25"/>
        <v>14</v>
      </c>
      <c r="H97" s="33">
        <f t="shared" si="26"/>
        <v>100</v>
      </c>
      <c r="I97" s="39">
        <v>45929</v>
      </c>
      <c r="J97" s="39" t="s">
        <v>1521</v>
      </c>
      <c r="K97" s="39">
        <f t="shared" si="29"/>
        <v>45929</v>
      </c>
      <c r="L97" s="39">
        <f t="shared" si="27"/>
        <v>45940</v>
      </c>
      <c r="M97" s="40">
        <f t="shared" si="28"/>
        <v>46031</v>
      </c>
      <c r="N97" s="33" t="s">
        <v>1524</v>
      </c>
      <c r="O97" s="41">
        <f t="shared" si="18"/>
        <v>1200</v>
      </c>
      <c r="P97" s="41"/>
      <c r="Q97" s="41"/>
      <c r="R97" s="41"/>
      <c r="S97" s="41"/>
      <c r="T97" s="41"/>
      <c r="U97" s="41"/>
      <c r="V97" s="41"/>
      <c r="W97" s="41"/>
      <c r="X97" s="41">
        <v>100</v>
      </c>
      <c r="Y97" s="41">
        <v>100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</row>
    <row r="98" spans="1:95">
      <c r="A98" s="33">
        <v>96</v>
      </c>
      <c r="B98" s="86" t="s">
        <v>536</v>
      </c>
      <c r="C98" s="33" t="str">
        <f>VLOOKUP(B98,'Client List'!$A:$L,2,FALSE)</f>
        <v>AVEI</v>
      </c>
      <c r="D98" s="33">
        <v>1000</v>
      </c>
      <c r="E98" s="33">
        <f>VLOOKUP(D98,'Interest Rules'!$B$1:$F$7,2,FALSE)</f>
        <v>400</v>
      </c>
      <c r="F98" s="33">
        <f t="shared" si="24"/>
        <v>1400</v>
      </c>
      <c r="G98" s="33">
        <f t="shared" si="25"/>
        <v>14</v>
      </c>
      <c r="H98" s="33">
        <f t="shared" si="26"/>
        <v>100</v>
      </c>
      <c r="I98" s="39">
        <v>45929</v>
      </c>
      <c r="J98" s="39" t="s">
        <v>1521</v>
      </c>
      <c r="K98" s="39">
        <f t="shared" si="29"/>
        <v>45929</v>
      </c>
      <c r="L98" s="39">
        <f t="shared" si="27"/>
        <v>45940</v>
      </c>
      <c r="M98" s="40">
        <f t="shared" si="28"/>
        <v>46031</v>
      </c>
      <c r="N98" s="33" t="s">
        <v>1524</v>
      </c>
      <c r="O98" s="41">
        <f t="shared" si="18"/>
        <v>1200</v>
      </c>
      <c r="P98" s="41"/>
      <c r="Q98" s="41"/>
      <c r="R98" s="41"/>
      <c r="S98" s="41"/>
      <c r="T98" s="41"/>
      <c r="U98" s="41"/>
      <c r="V98" s="41"/>
      <c r="W98" s="41"/>
      <c r="X98" s="41">
        <v>100</v>
      </c>
      <c r="Y98" s="41">
        <v>100</v>
      </c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</row>
    <row r="99" spans="1:95">
      <c r="A99" s="33">
        <v>97</v>
      </c>
      <c r="B99" s="86" t="s">
        <v>541</v>
      </c>
      <c r="C99" s="33" t="str">
        <f>VLOOKUP(B99,'Client List'!$A:$L,2,FALSE)</f>
        <v>TAUESE</v>
      </c>
      <c r="D99" s="33">
        <v>1000</v>
      </c>
      <c r="E99" s="33">
        <f>VLOOKUP(D99,'Interest Rules'!$B$1:$F$7,2,FALSE)</f>
        <v>400</v>
      </c>
      <c r="F99" s="33">
        <f t="shared" si="24"/>
        <v>1400</v>
      </c>
      <c r="G99" s="33">
        <f t="shared" si="25"/>
        <v>14</v>
      </c>
      <c r="H99" s="33">
        <f t="shared" si="26"/>
        <v>100</v>
      </c>
      <c r="I99" s="39">
        <v>45929</v>
      </c>
      <c r="J99" s="39" t="s">
        <v>1521</v>
      </c>
      <c r="K99" s="39">
        <f t="shared" si="29"/>
        <v>45929</v>
      </c>
      <c r="L99" s="39">
        <f t="shared" si="27"/>
        <v>45940</v>
      </c>
      <c r="M99" s="40">
        <f t="shared" si="28"/>
        <v>46031</v>
      </c>
      <c r="N99" s="33" t="s">
        <v>1524</v>
      </c>
      <c r="O99" s="41">
        <f t="shared" si="18"/>
        <v>1200</v>
      </c>
      <c r="P99" s="41"/>
      <c r="Q99" s="41"/>
      <c r="R99" s="41"/>
      <c r="S99" s="41"/>
      <c r="T99" s="41"/>
      <c r="U99" s="41"/>
      <c r="V99" s="41"/>
      <c r="W99" s="41"/>
      <c r="X99" s="41">
        <v>100</v>
      </c>
      <c r="Y99" s="41">
        <v>100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</row>
    <row r="100" spans="1:95">
      <c r="A100" s="33">
        <v>98</v>
      </c>
      <c r="B100" s="86" t="s">
        <v>546</v>
      </c>
      <c r="C100" s="33" t="str">
        <f>VLOOKUP(B100,'Client List'!$A:$L,2,FALSE)</f>
        <v>LUA</v>
      </c>
      <c r="D100" s="33">
        <v>1000</v>
      </c>
      <c r="E100" s="33">
        <f>VLOOKUP(D100,'Interest Rules'!$B$1:$F$7,2,FALSE)</f>
        <v>400</v>
      </c>
      <c r="F100" s="33">
        <f t="shared" si="24"/>
        <v>1400</v>
      </c>
      <c r="G100" s="33">
        <f t="shared" si="25"/>
        <v>14</v>
      </c>
      <c r="H100" s="33">
        <f t="shared" si="26"/>
        <v>100</v>
      </c>
      <c r="I100" s="39">
        <v>45929</v>
      </c>
      <c r="J100" s="39" t="s">
        <v>1521</v>
      </c>
      <c r="K100" s="39">
        <f t="shared" si="29"/>
        <v>45929</v>
      </c>
      <c r="L100" s="39">
        <f t="shared" si="27"/>
        <v>45940</v>
      </c>
      <c r="M100" s="40">
        <f t="shared" si="28"/>
        <v>46031</v>
      </c>
      <c r="N100" s="33" t="s">
        <v>1525</v>
      </c>
      <c r="O100" s="41">
        <f t="shared" si="18"/>
        <v>1300</v>
      </c>
      <c r="P100" s="41"/>
      <c r="Q100" s="41"/>
      <c r="R100" s="41"/>
      <c r="S100" s="41"/>
      <c r="T100" s="41"/>
      <c r="U100" s="41"/>
      <c r="V100" s="41"/>
      <c r="W100" s="41"/>
      <c r="X100" s="41">
        <v>100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</row>
    <row r="101" spans="1:95">
      <c r="A101" s="33">
        <v>99</v>
      </c>
      <c r="B101" s="86" t="s">
        <v>552</v>
      </c>
      <c r="C101" s="33" t="str">
        <f>VLOOKUP(B101,'Client List'!$A:$L,2,FALSE)</f>
        <v>FAAEE</v>
      </c>
      <c r="D101" s="33">
        <v>1000</v>
      </c>
      <c r="E101" s="33">
        <f>VLOOKUP(D101,'Interest Rules'!$B$1:$F$7,2,FALSE)</f>
        <v>400</v>
      </c>
      <c r="F101" s="33">
        <f t="shared" si="24"/>
        <v>1400</v>
      </c>
      <c r="G101" s="33">
        <f t="shared" si="25"/>
        <v>14</v>
      </c>
      <c r="H101" s="33">
        <f t="shared" si="26"/>
        <v>100</v>
      </c>
      <c r="I101" s="39">
        <v>45929</v>
      </c>
      <c r="J101" s="39" t="s">
        <v>1521</v>
      </c>
      <c r="K101" s="39">
        <f t="shared" si="29"/>
        <v>45929</v>
      </c>
      <c r="L101" s="39">
        <f t="shared" si="27"/>
        <v>45940</v>
      </c>
      <c r="M101" s="40">
        <f t="shared" si="28"/>
        <v>46031</v>
      </c>
      <c r="N101" s="33" t="s">
        <v>1524</v>
      </c>
      <c r="O101" s="41">
        <f t="shared" ref="O101:O132" si="30">$F101-SUM($P101:$XFD101)</f>
        <v>1180</v>
      </c>
      <c r="P101" s="41"/>
      <c r="Q101" s="41"/>
      <c r="R101" s="41"/>
      <c r="S101" s="41"/>
      <c r="T101" s="41"/>
      <c r="U101" s="41"/>
      <c r="V101" s="41"/>
      <c r="W101" s="41"/>
      <c r="X101" s="41">
        <v>120</v>
      </c>
      <c r="Y101" s="41">
        <v>100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</row>
    <row r="102" spans="1:95">
      <c r="A102" s="33">
        <v>100</v>
      </c>
      <c r="B102" s="86" t="s">
        <v>558</v>
      </c>
      <c r="C102" s="33" t="str">
        <f>VLOOKUP(B102,'Client List'!$A:$L,2,FALSE)</f>
        <v>DAN</v>
      </c>
      <c r="D102" s="33">
        <v>1000</v>
      </c>
      <c r="E102" s="33">
        <f>VLOOKUP(D102,'Interest Rules'!$B$1:$F$7,2,FALSE)</f>
        <v>400</v>
      </c>
      <c r="F102" s="33">
        <f t="shared" ref="F102:F133" si="31">$D102+$E102</f>
        <v>1400</v>
      </c>
      <c r="G102" s="33">
        <f t="shared" ref="G102:G133" si="32">IF($F102&gt;4800,48,$F102/100)</f>
        <v>14</v>
      </c>
      <c r="H102" s="33">
        <f t="shared" ref="H102:H133" si="33">IF(F102&gt;4800,F102/48,100)</f>
        <v>100</v>
      </c>
      <c r="I102" s="39">
        <v>45929</v>
      </c>
      <c r="J102" s="39" t="s">
        <v>1521</v>
      </c>
      <c r="K102" s="39">
        <f t="shared" ref="K102:K133" si="34">IF(WEEKDAY(I102,2)=6,I102+2,IF(WEEKDAY(I102,2)=7,"Signed date Sunday!",I102))</f>
        <v>45929</v>
      </c>
      <c r="L102" s="39">
        <f t="shared" ref="L102:L133" si="35">$K102+7-WEEKDAY(K102,2)+5</f>
        <v>45940</v>
      </c>
      <c r="M102" s="40">
        <f t="shared" ref="M102:M133" si="36">L102+(G102-1)*7</f>
        <v>46031</v>
      </c>
      <c r="N102" s="33" t="s">
        <v>1524</v>
      </c>
      <c r="O102" s="41">
        <f t="shared" si="30"/>
        <v>1200</v>
      </c>
      <c r="P102" s="41"/>
      <c r="Q102" s="41"/>
      <c r="R102" s="41"/>
      <c r="S102" s="41"/>
      <c r="T102" s="41"/>
      <c r="U102" s="41"/>
      <c r="V102" s="41"/>
      <c r="W102" s="41"/>
      <c r="X102" s="41">
        <v>100</v>
      </c>
      <c r="Y102" s="41">
        <v>100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</row>
    <row r="103" spans="1:95">
      <c r="A103" s="33">
        <v>101</v>
      </c>
      <c r="B103" s="86" t="s">
        <v>563</v>
      </c>
      <c r="C103" s="33" t="str">
        <f>VLOOKUP(B103,'Client List'!$A:$L,2,FALSE)</f>
        <v>MIRANDA</v>
      </c>
      <c r="D103" s="33">
        <v>1000</v>
      </c>
      <c r="E103" s="33">
        <f>VLOOKUP(D103,'Interest Rules'!$B$1:$F$7,2,FALSE)</f>
        <v>400</v>
      </c>
      <c r="F103" s="33">
        <f t="shared" si="31"/>
        <v>1400</v>
      </c>
      <c r="G103" s="33">
        <f t="shared" si="32"/>
        <v>14</v>
      </c>
      <c r="H103" s="33">
        <f t="shared" si="33"/>
        <v>100</v>
      </c>
      <c r="I103" s="39">
        <v>45929</v>
      </c>
      <c r="J103" s="39" t="s">
        <v>1521</v>
      </c>
      <c r="K103" s="39">
        <f t="shared" si="34"/>
        <v>45929</v>
      </c>
      <c r="L103" s="39">
        <f t="shared" si="35"/>
        <v>45940</v>
      </c>
      <c r="M103" s="40">
        <f t="shared" si="36"/>
        <v>46031</v>
      </c>
      <c r="N103" s="33" t="s">
        <v>1524</v>
      </c>
      <c r="O103" s="41">
        <f t="shared" si="30"/>
        <v>1200</v>
      </c>
      <c r="P103" s="41"/>
      <c r="Q103" s="41"/>
      <c r="R103" s="41"/>
      <c r="S103" s="41"/>
      <c r="T103" s="41"/>
      <c r="U103" s="41"/>
      <c r="V103" s="41"/>
      <c r="W103" s="41"/>
      <c r="X103" s="41">
        <v>100</v>
      </c>
      <c r="Y103" s="41">
        <v>100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</row>
    <row r="104" spans="1:95">
      <c r="A104" s="33">
        <v>102</v>
      </c>
      <c r="B104" s="86" t="s">
        <v>566</v>
      </c>
      <c r="C104" s="33" t="str">
        <f>VLOOKUP(B104,'Client List'!$A:$L,2,FALSE)</f>
        <v>SAGATO</v>
      </c>
      <c r="D104" s="33">
        <v>1000</v>
      </c>
      <c r="E104" s="33">
        <f>VLOOKUP(D104,'Interest Rules'!$B$1:$F$7,2,FALSE)</f>
        <v>400</v>
      </c>
      <c r="F104" s="33">
        <f t="shared" si="31"/>
        <v>1400</v>
      </c>
      <c r="G104" s="33">
        <f t="shared" si="32"/>
        <v>14</v>
      </c>
      <c r="H104" s="33">
        <f t="shared" si="33"/>
        <v>100</v>
      </c>
      <c r="I104" s="39">
        <v>45929</v>
      </c>
      <c r="J104" s="39" t="s">
        <v>1521</v>
      </c>
      <c r="K104" s="39">
        <f t="shared" si="34"/>
        <v>45929</v>
      </c>
      <c r="L104" s="39">
        <f t="shared" si="35"/>
        <v>45940</v>
      </c>
      <c r="M104" s="40">
        <f t="shared" si="36"/>
        <v>46031</v>
      </c>
      <c r="N104" s="33" t="s">
        <v>1525</v>
      </c>
      <c r="O104" s="41">
        <f t="shared" si="30"/>
        <v>1300</v>
      </c>
      <c r="P104" s="41"/>
      <c r="Q104" s="41"/>
      <c r="R104" s="41"/>
      <c r="S104" s="41"/>
      <c r="T104" s="41"/>
      <c r="U104" s="41"/>
      <c r="V104" s="41"/>
      <c r="W104" s="41"/>
      <c r="X104" s="41">
        <v>100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</row>
    <row r="105" spans="1:95">
      <c r="A105" s="33">
        <v>103</v>
      </c>
      <c r="B105" s="86" t="s">
        <v>572</v>
      </c>
      <c r="C105" s="33" t="str">
        <f>VLOOKUP(B105,'Client List'!$A:$L,2,FALSE)</f>
        <v>Sione</v>
      </c>
      <c r="D105" s="33">
        <v>1000</v>
      </c>
      <c r="E105" s="33">
        <f>VLOOKUP(D105,'Interest Rules'!$B$1:$F$7,2,FALSE)</f>
        <v>400</v>
      </c>
      <c r="F105" s="33">
        <f t="shared" si="31"/>
        <v>1400</v>
      </c>
      <c r="G105" s="33">
        <f t="shared" si="32"/>
        <v>14</v>
      </c>
      <c r="H105" s="33">
        <f t="shared" si="33"/>
        <v>100</v>
      </c>
      <c r="I105" s="39">
        <v>45929</v>
      </c>
      <c r="J105" s="39" t="s">
        <v>1521</v>
      </c>
      <c r="K105" s="39">
        <f t="shared" si="34"/>
        <v>45929</v>
      </c>
      <c r="L105" s="39">
        <f t="shared" si="35"/>
        <v>45940</v>
      </c>
      <c r="M105" s="40">
        <f t="shared" si="36"/>
        <v>46031</v>
      </c>
      <c r="N105" s="33" t="s">
        <v>1524</v>
      </c>
      <c r="O105" s="41">
        <f t="shared" si="30"/>
        <v>1200</v>
      </c>
      <c r="P105" s="41"/>
      <c r="Q105" s="41"/>
      <c r="R105" s="41"/>
      <c r="S105" s="41"/>
      <c r="T105" s="41"/>
      <c r="U105" s="41"/>
      <c r="V105" s="41"/>
      <c r="W105" s="41"/>
      <c r="X105" s="41">
        <v>100</v>
      </c>
      <c r="Y105" s="41">
        <v>100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</row>
    <row r="106" spans="1:95">
      <c r="A106" s="33">
        <v>104</v>
      </c>
      <c r="B106" s="86" t="s">
        <v>577</v>
      </c>
      <c r="C106" s="33" t="str">
        <f>VLOOKUP(B106,'Client List'!$A:$L,2,FALSE)</f>
        <v>MICHAEL</v>
      </c>
      <c r="D106" s="33">
        <v>1000</v>
      </c>
      <c r="E106" s="33">
        <f>VLOOKUP(D106,'Interest Rules'!$B$1:$F$7,2,FALSE)</f>
        <v>400</v>
      </c>
      <c r="F106" s="33">
        <f t="shared" si="31"/>
        <v>1400</v>
      </c>
      <c r="G106" s="33">
        <f t="shared" si="32"/>
        <v>14</v>
      </c>
      <c r="H106" s="33">
        <f t="shared" si="33"/>
        <v>100</v>
      </c>
      <c r="I106" s="39">
        <v>45929</v>
      </c>
      <c r="J106" s="39" t="s">
        <v>1521</v>
      </c>
      <c r="K106" s="39">
        <f t="shared" si="34"/>
        <v>45929</v>
      </c>
      <c r="L106" s="39">
        <f t="shared" si="35"/>
        <v>45940</v>
      </c>
      <c r="M106" s="40">
        <f t="shared" si="36"/>
        <v>46031</v>
      </c>
      <c r="N106" s="33" t="s">
        <v>1524</v>
      </c>
      <c r="O106" s="41">
        <f t="shared" si="30"/>
        <v>1100</v>
      </c>
      <c r="P106" s="41"/>
      <c r="Q106" s="41"/>
      <c r="R106" s="41"/>
      <c r="S106" s="41"/>
      <c r="T106" s="41"/>
      <c r="U106" s="41"/>
      <c r="V106" s="41"/>
      <c r="W106" s="41"/>
      <c r="X106" s="41">
        <v>100</v>
      </c>
      <c r="Y106" s="41">
        <v>100</v>
      </c>
      <c r="Z106" s="41">
        <v>100</v>
      </c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</row>
    <row r="107" spans="1:95">
      <c r="A107" s="33">
        <v>105</v>
      </c>
      <c r="B107" s="86" t="s">
        <v>582</v>
      </c>
      <c r="C107" s="33" t="str">
        <f>VLOOKUP(B107,'Client List'!$A:$L,2,FALSE)</f>
        <v>FAALEAOGA</v>
      </c>
      <c r="D107" s="33">
        <v>1000</v>
      </c>
      <c r="E107" s="33">
        <f>VLOOKUP(D107,'Interest Rules'!$B$1:$F$7,2,FALSE)</f>
        <v>400</v>
      </c>
      <c r="F107" s="33">
        <f t="shared" si="31"/>
        <v>1400</v>
      </c>
      <c r="G107" s="33">
        <f t="shared" si="32"/>
        <v>14</v>
      </c>
      <c r="H107" s="33">
        <f t="shared" si="33"/>
        <v>100</v>
      </c>
      <c r="I107" s="39">
        <v>45930</v>
      </c>
      <c r="J107" s="39" t="s">
        <v>1521</v>
      </c>
      <c r="K107" s="39">
        <f t="shared" si="34"/>
        <v>45930</v>
      </c>
      <c r="L107" s="39">
        <f t="shared" si="35"/>
        <v>45940</v>
      </c>
      <c r="M107" s="40">
        <f t="shared" si="36"/>
        <v>46031</v>
      </c>
      <c r="N107" s="33" t="s">
        <v>1524</v>
      </c>
      <c r="O107" s="41">
        <f t="shared" si="30"/>
        <v>1100</v>
      </c>
      <c r="P107" s="41"/>
      <c r="Q107" s="41"/>
      <c r="R107" s="41"/>
      <c r="S107" s="41"/>
      <c r="T107" s="41"/>
      <c r="U107" s="41"/>
      <c r="V107" s="41"/>
      <c r="W107" s="41"/>
      <c r="X107" s="41">
        <v>150</v>
      </c>
      <c r="Y107" s="41">
        <v>150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</row>
    <row r="108" spans="1:95">
      <c r="A108" s="33">
        <v>106</v>
      </c>
      <c r="B108" s="86" t="s">
        <v>587</v>
      </c>
      <c r="C108" s="33" t="str">
        <f>VLOOKUP(B108,'Client List'!$A:$L,2,FALSE)</f>
        <v>ELIU</v>
      </c>
      <c r="D108" s="33">
        <v>1000</v>
      </c>
      <c r="E108" s="33">
        <f>VLOOKUP(D108,'Interest Rules'!$B$1:$F$7,2,FALSE)</f>
        <v>400</v>
      </c>
      <c r="F108" s="33">
        <f t="shared" si="31"/>
        <v>1400</v>
      </c>
      <c r="G108" s="33">
        <f t="shared" si="32"/>
        <v>14</v>
      </c>
      <c r="H108" s="33">
        <f t="shared" si="33"/>
        <v>100</v>
      </c>
      <c r="I108" s="39">
        <v>45930</v>
      </c>
      <c r="J108" s="39" t="s">
        <v>1521</v>
      </c>
      <c r="K108" s="39">
        <f t="shared" si="34"/>
        <v>45930</v>
      </c>
      <c r="L108" s="39">
        <f t="shared" si="35"/>
        <v>45940</v>
      </c>
      <c r="M108" s="40">
        <f t="shared" si="36"/>
        <v>46031</v>
      </c>
      <c r="N108" s="33" t="s">
        <v>1525</v>
      </c>
      <c r="O108" s="41">
        <f t="shared" si="30"/>
        <v>1250</v>
      </c>
      <c r="P108" s="41"/>
      <c r="Q108" s="41"/>
      <c r="R108" s="41"/>
      <c r="S108" s="41"/>
      <c r="T108" s="41"/>
      <c r="U108" s="41"/>
      <c r="V108" s="41"/>
      <c r="W108" s="41"/>
      <c r="X108" s="41">
        <v>150</v>
      </c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</row>
    <row r="109" spans="1:95">
      <c r="A109" s="33">
        <v>107</v>
      </c>
      <c r="B109" s="86" t="s">
        <v>593</v>
      </c>
      <c r="C109" s="33" t="str">
        <f>VLOOKUP(B109,'Client List'!$A:$L,2,FALSE)</f>
        <v>HANA</v>
      </c>
      <c r="D109" s="33">
        <v>1000</v>
      </c>
      <c r="E109" s="33">
        <f>VLOOKUP(D109,'Interest Rules'!$B$1:$F$7,2,FALSE)</f>
        <v>400</v>
      </c>
      <c r="F109" s="33">
        <f t="shared" si="31"/>
        <v>1400</v>
      </c>
      <c r="G109" s="33">
        <f t="shared" si="32"/>
        <v>14</v>
      </c>
      <c r="H109" s="33">
        <f t="shared" si="33"/>
        <v>100</v>
      </c>
      <c r="I109" s="39">
        <v>45931</v>
      </c>
      <c r="J109" s="39" t="s">
        <v>1527</v>
      </c>
      <c r="K109" s="39">
        <f t="shared" si="34"/>
        <v>45931</v>
      </c>
      <c r="L109" s="39">
        <f t="shared" si="35"/>
        <v>45940</v>
      </c>
      <c r="M109" s="40">
        <f t="shared" si="36"/>
        <v>46031</v>
      </c>
      <c r="N109" s="33" t="s">
        <v>1524</v>
      </c>
      <c r="O109" s="41">
        <f t="shared" si="30"/>
        <v>1200</v>
      </c>
      <c r="P109" s="41"/>
      <c r="Q109" s="41"/>
      <c r="R109" s="41"/>
      <c r="S109" s="41"/>
      <c r="T109" s="41"/>
      <c r="U109" s="41"/>
      <c r="V109" s="41"/>
      <c r="W109" s="41"/>
      <c r="X109" s="41">
        <v>100</v>
      </c>
      <c r="Y109" s="41">
        <v>100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</row>
    <row r="110" spans="1:95">
      <c r="A110" s="33">
        <v>108</v>
      </c>
      <c r="B110" s="86" t="s">
        <v>598</v>
      </c>
      <c r="C110" s="33" t="str">
        <f>VLOOKUP(B110,'Client List'!$A:$L,2,FALSE)</f>
        <v>SAUA</v>
      </c>
      <c r="D110" s="33">
        <v>1000</v>
      </c>
      <c r="E110" s="33">
        <f>VLOOKUP(D110,'Interest Rules'!$B$1:$F$7,2,FALSE)</f>
        <v>400</v>
      </c>
      <c r="F110" s="33">
        <f t="shared" si="31"/>
        <v>1400</v>
      </c>
      <c r="G110" s="33">
        <f t="shared" si="32"/>
        <v>14</v>
      </c>
      <c r="H110" s="33">
        <f t="shared" si="33"/>
        <v>100</v>
      </c>
      <c r="I110" s="39">
        <v>45931</v>
      </c>
      <c r="J110" s="39" t="s">
        <v>1527</v>
      </c>
      <c r="K110" s="39">
        <f t="shared" si="34"/>
        <v>45931</v>
      </c>
      <c r="L110" s="39">
        <f t="shared" si="35"/>
        <v>45940</v>
      </c>
      <c r="M110" s="40">
        <f t="shared" si="36"/>
        <v>46031</v>
      </c>
      <c r="N110" s="33" t="s">
        <v>1524</v>
      </c>
      <c r="O110" s="41">
        <f t="shared" si="30"/>
        <v>1200</v>
      </c>
      <c r="P110" s="41"/>
      <c r="Q110" s="41"/>
      <c r="R110" s="41"/>
      <c r="S110" s="41"/>
      <c r="T110" s="41"/>
      <c r="U110" s="41"/>
      <c r="V110" s="41"/>
      <c r="W110" s="41"/>
      <c r="X110" s="41">
        <v>100</v>
      </c>
      <c r="Y110" s="41">
        <v>100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</row>
    <row r="111" spans="1:95">
      <c r="A111" s="33">
        <v>109</v>
      </c>
      <c r="B111" s="86" t="s">
        <v>604</v>
      </c>
      <c r="C111" s="33" t="str">
        <f>VLOOKUP(B111,'Client List'!$A:$L,2,FALSE)</f>
        <v>TAVAE</v>
      </c>
      <c r="D111" s="33">
        <v>1000</v>
      </c>
      <c r="E111" s="33">
        <f>VLOOKUP(D111,'Interest Rules'!$B$1:$F$7,2,FALSE)</f>
        <v>400</v>
      </c>
      <c r="F111" s="33">
        <f t="shared" si="31"/>
        <v>1400</v>
      </c>
      <c r="G111" s="33">
        <f t="shared" si="32"/>
        <v>14</v>
      </c>
      <c r="H111" s="33">
        <f t="shared" si="33"/>
        <v>100</v>
      </c>
      <c r="I111" s="39">
        <v>45931</v>
      </c>
      <c r="J111" s="39" t="s">
        <v>1527</v>
      </c>
      <c r="K111" s="39">
        <f t="shared" si="34"/>
        <v>45931</v>
      </c>
      <c r="L111" s="39">
        <f t="shared" si="35"/>
        <v>45940</v>
      </c>
      <c r="M111" s="40">
        <f t="shared" si="36"/>
        <v>46031</v>
      </c>
      <c r="N111" s="33" t="s">
        <v>1524</v>
      </c>
      <c r="O111" s="41">
        <f t="shared" si="30"/>
        <v>1200</v>
      </c>
      <c r="P111" s="41"/>
      <c r="Q111" s="41"/>
      <c r="R111" s="41"/>
      <c r="S111" s="41"/>
      <c r="T111" s="41"/>
      <c r="U111" s="41"/>
      <c r="V111" s="41"/>
      <c r="W111" s="41"/>
      <c r="X111" s="41">
        <v>100</v>
      </c>
      <c r="Y111" s="41">
        <v>100</v>
      </c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</row>
    <row r="112" spans="1:95">
      <c r="A112" s="33">
        <v>110</v>
      </c>
      <c r="B112" s="86" t="s">
        <v>610</v>
      </c>
      <c r="C112" s="33" t="str">
        <f>VLOOKUP(B112,'Client List'!$A:$L,2,FALSE)</f>
        <v>JUSTIN</v>
      </c>
      <c r="D112" s="33">
        <v>1000</v>
      </c>
      <c r="E112" s="33">
        <f>VLOOKUP(D112,'Interest Rules'!$B$1:$F$7,2,FALSE)</f>
        <v>400</v>
      </c>
      <c r="F112" s="33">
        <f t="shared" si="31"/>
        <v>1400</v>
      </c>
      <c r="G112" s="33">
        <f t="shared" si="32"/>
        <v>14</v>
      </c>
      <c r="H112" s="33">
        <f t="shared" si="33"/>
        <v>100</v>
      </c>
      <c r="I112" s="39">
        <v>45931</v>
      </c>
      <c r="J112" s="39" t="s">
        <v>1527</v>
      </c>
      <c r="K112" s="39">
        <f t="shared" si="34"/>
        <v>45931</v>
      </c>
      <c r="L112" s="39">
        <f t="shared" si="35"/>
        <v>45940</v>
      </c>
      <c r="M112" s="40">
        <f t="shared" si="36"/>
        <v>46031</v>
      </c>
      <c r="N112" s="33" t="s">
        <v>1525</v>
      </c>
      <c r="O112" s="41">
        <f t="shared" si="30"/>
        <v>1275</v>
      </c>
      <c r="P112" s="41"/>
      <c r="Q112" s="41"/>
      <c r="R112" s="41"/>
      <c r="S112" s="41"/>
      <c r="T112" s="41"/>
      <c r="U112" s="41"/>
      <c r="V112" s="41"/>
      <c r="W112" s="41"/>
      <c r="X112" s="41">
        <v>125</v>
      </c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</row>
    <row r="113" spans="1:95">
      <c r="A113" s="33">
        <v>111</v>
      </c>
      <c r="B113" s="86" t="s">
        <v>616</v>
      </c>
      <c r="C113" s="33" t="str">
        <f>VLOOKUP(B113,'Client List'!$A:$L,2,FALSE)</f>
        <v>AVELE</v>
      </c>
      <c r="D113" s="33">
        <v>1000</v>
      </c>
      <c r="E113" s="33">
        <f>VLOOKUP(D113,'Interest Rules'!$B$1:$F$7,2,FALSE)</f>
        <v>400</v>
      </c>
      <c r="F113" s="33">
        <f t="shared" si="31"/>
        <v>1400</v>
      </c>
      <c r="G113" s="33">
        <f t="shared" si="32"/>
        <v>14</v>
      </c>
      <c r="H113" s="33">
        <f t="shared" si="33"/>
        <v>100</v>
      </c>
      <c r="I113" s="39">
        <v>45931</v>
      </c>
      <c r="J113" s="39" t="s">
        <v>1527</v>
      </c>
      <c r="K113" s="39">
        <f t="shared" si="34"/>
        <v>45931</v>
      </c>
      <c r="L113" s="39">
        <f t="shared" si="35"/>
        <v>45940</v>
      </c>
      <c r="M113" s="40">
        <f t="shared" si="36"/>
        <v>46031</v>
      </c>
      <c r="N113" s="33" t="s">
        <v>1524</v>
      </c>
      <c r="O113" s="41">
        <f t="shared" si="30"/>
        <v>890</v>
      </c>
      <c r="P113" s="41"/>
      <c r="Q113" s="41"/>
      <c r="R113" s="41"/>
      <c r="S113" s="41"/>
      <c r="T113" s="41"/>
      <c r="U113" s="41"/>
      <c r="V113" s="41"/>
      <c r="W113" s="41"/>
      <c r="X113" s="41">
        <v>100</v>
      </c>
      <c r="Y113" s="41">
        <v>100</v>
      </c>
      <c r="Z113" s="41">
        <v>100</v>
      </c>
      <c r="AA113" s="41">
        <v>100</v>
      </c>
      <c r="AB113" s="41">
        <v>110</v>
      </c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</row>
    <row r="114" spans="1:95">
      <c r="A114" s="33">
        <v>112</v>
      </c>
      <c r="B114" s="86" t="s">
        <v>622</v>
      </c>
      <c r="C114" s="33" t="str">
        <f>VLOOKUP(B114,'Client List'!$A:$L,2,FALSE)</f>
        <v>TALIVALE</v>
      </c>
      <c r="D114" s="33">
        <v>1000</v>
      </c>
      <c r="E114" s="33">
        <f>VLOOKUP(D114,'Interest Rules'!$B$1:$F$7,2,FALSE)</f>
        <v>400</v>
      </c>
      <c r="F114" s="33">
        <f t="shared" si="31"/>
        <v>1400</v>
      </c>
      <c r="G114" s="33">
        <f t="shared" si="32"/>
        <v>14</v>
      </c>
      <c r="H114" s="33">
        <f t="shared" si="33"/>
        <v>100</v>
      </c>
      <c r="I114" s="39">
        <v>45931</v>
      </c>
      <c r="J114" s="39" t="s">
        <v>1527</v>
      </c>
      <c r="K114" s="39">
        <f t="shared" si="34"/>
        <v>45931</v>
      </c>
      <c r="L114" s="39">
        <f t="shared" si="35"/>
        <v>45940</v>
      </c>
      <c r="M114" s="40">
        <f t="shared" si="36"/>
        <v>46031</v>
      </c>
      <c r="N114" s="33" t="s">
        <v>1524</v>
      </c>
      <c r="O114" s="41">
        <f t="shared" si="30"/>
        <v>1200</v>
      </c>
      <c r="P114" s="41"/>
      <c r="Q114" s="41"/>
      <c r="R114" s="41"/>
      <c r="S114" s="41"/>
      <c r="T114" s="41"/>
      <c r="U114" s="41"/>
      <c r="V114" s="41"/>
      <c r="W114" s="41"/>
      <c r="X114" s="41">
        <v>100</v>
      </c>
      <c r="Y114" s="41">
        <v>100</v>
      </c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</row>
    <row r="115" spans="1:95">
      <c r="A115" s="33">
        <v>113</v>
      </c>
      <c r="B115" s="86" t="s">
        <v>627</v>
      </c>
      <c r="C115" s="33" t="str">
        <f>VLOOKUP(B115,'Client List'!$A:$L,2,FALSE)</f>
        <v>KALEPO</v>
      </c>
      <c r="D115" s="33">
        <v>1000</v>
      </c>
      <c r="E115" s="33">
        <f>VLOOKUP(D115,'Interest Rules'!$B$1:$F$7,2,FALSE)</f>
        <v>400</v>
      </c>
      <c r="F115" s="33">
        <f t="shared" si="31"/>
        <v>1400</v>
      </c>
      <c r="G115" s="33">
        <f t="shared" si="32"/>
        <v>14</v>
      </c>
      <c r="H115" s="33">
        <f t="shared" si="33"/>
        <v>100</v>
      </c>
      <c r="I115" s="39">
        <v>45931</v>
      </c>
      <c r="J115" s="39" t="s">
        <v>1527</v>
      </c>
      <c r="K115" s="39">
        <f t="shared" si="34"/>
        <v>45931</v>
      </c>
      <c r="L115" s="39">
        <f t="shared" si="35"/>
        <v>45940</v>
      </c>
      <c r="M115" s="40">
        <f t="shared" si="36"/>
        <v>46031</v>
      </c>
      <c r="N115" s="33" t="s">
        <v>1524</v>
      </c>
      <c r="O115" s="41">
        <f t="shared" si="30"/>
        <v>1200</v>
      </c>
      <c r="P115" s="41"/>
      <c r="Q115" s="41"/>
      <c r="R115" s="41"/>
      <c r="S115" s="41"/>
      <c r="T115" s="41"/>
      <c r="U115" s="41"/>
      <c r="V115" s="41"/>
      <c r="W115" s="41"/>
      <c r="X115" s="41">
        <v>100</v>
      </c>
      <c r="Y115" s="41">
        <v>100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</row>
    <row r="116" spans="1:95">
      <c r="A116" s="33">
        <v>114</v>
      </c>
      <c r="B116" s="86" t="s">
        <v>633</v>
      </c>
      <c r="C116" s="33" t="str">
        <f>VLOOKUP(B116,'Client List'!$A:$L,2,FALSE)</f>
        <v>AUMOANA</v>
      </c>
      <c r="D116" s="33">
        <v>1000</v>
      </c>
      <c r="E116" s="33">
        <f>VLOOKUP(D116,'Interest Rules'!$B$1:$F$7,2,FALSE)</f>
        <v>400</v>
      </c>
      <c r="F116" s="33">
        <f t="shared" si="31"/>
        <v>1400</v>
      </c>
      <c r="G116" s="33">
        <f t="shared" si="32"/>
        <v>14</v>
      </c>
      <c r="H116" s="33">
        <f t="shared" si="33"/>
        <v>100</v>
      </c>
      <c r="I116" s="39">
        <v>45931</v>
      </c>
      <c r="J116" s="39" t="s">
        <v>1527</v>
      </c>
      <c r="K116" s="39">
        <f t="shared" si="34"/>
        <v>45931</v>
      </c>
      <c r="L116" s="39">
        <f t="shared" si="35"/>
        <v>45940</v>
      </c>
      <c r="M116" s="40">
        <f t="shared" si="36"/>
        <v>46031</v>
      </c>
      <c r="N116" s="33" t="s">
        <v>1524</v>
      </c>
      <c r="O116" s="41">
        <f t="shared" si="30"/>
        <v>1200</v>
      </c>
      <c r="P116" s="41"/>
      <c r="Q116" s="41"/>
      <c r="R116" s="41"/>
      <c r="S116" s="41"/>
      <c r="T116" s="41"/>
      <c r="U116" s="41"/>
      <c r="V116" s="41"/>
      <c r="W116" s="41"/>
      <c r="X116" s="41">
        <v>100</v>
      </c>
      <c r="Y116" s="41">
        <v>100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</row>
    <row r="117" spans="1:95">
      <c r="A117" s="33">
        <v>115</v>
      </c>
      <c r="B117" s="86" t="s">
        <v>638</v>
      </c>
      <c r="C117" s="33" t="str">
        <f>VLOOKUP(B117,'Client List'!$A:$L,2,FALSE)</f>
        <v>MOTU</v>
      </c>
      <c r="D117" s="33">
        <v>1000</v>
      </c>
      <c r="E117" s="33">
        <f>VLOOKUP(D117,'Interest Rules'!$B$1:$F$7,2,FALSE)</f>
        <v>400</v>
      </c>
      <c r="F117" s="33">
        <f t="shared" si="31"/>
        <v>1400</v>
      </c>
      <c r="G117" s="33">
        <f t="shared" si="32"/>
        <v>14</v>
      </c>
      <c r="H117" s="33">
        <f t="shared" si="33"/>
        <v>100</v>
      </c>
      <c r="I117" s="39">
        <v>45931</v>
      </c>
      <c r="J117" s="39" t="s">
        <v>1527</v>
      </c>
      <c r="K117" s="39">
        <f t="shared" si="34"/>
        <v>45931</v>
      </c>
      <c r="L117" s="39">
        <f t="shared" si="35"/>
        <v>45940</v>
      </c>
      <c r="M117" s="40">
        <f t="shared" si="36"/>
        <v>46031</v>
      </c>
      <c r="N117" s="33" t="s">
        <v>1523</v>
      </c>
      <c r="O117" s="41">
        <f t="shared" si="30"/>
        <v>1200</v>
      </c>
      <c r="P117" s="41"/>
      <c r="Q117" s="41"/>
      <c r="R117" s="41"/>
      <c r="S117" s="41"/>
      <c r="T117" s="41"/>
      <c r="U117" s="41"/>
      <c r="V117" s="41"/>
      <c r="W117" s="41"/>
      <c r="X117" s="41"/>
      <c r="Y117" s="41">
        <v>100</v>
      </c>
      <c r="Z117" s="41">
        <v>100</v>
      </c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</row>
    <row r="118" spans="1:95">
      <c r="A118" s="33">
        <v>116</v>
      </c>
      <c r="B118" s="86" t="s">
        <v>643</v>
      </c>
      <c r="C118" s="33" t="str">
        <f>VLOOKUP(B118,'Client List'!$A:$L,2,FALSE)</f>
        <v>PULEILEFILEMUOSAMOA</v>
      </c>
      <c r="D118" s="33">
        <v>1000</v>
      </c>
      <c r="E118" s="33">
        <f>VLOOKUP(D118,'Interest Rules'!$B$1:$F$7,2,FALSE)</f>
        <v>400</v>
      </c>
      <c r="F118" s="33">
        <f t="shared" si="31"/>
        <v>1400</v>
      </c>
      <c r="G118" s="33">
        <f t="shared" si="32"/>
        <v>14</v>
      </c>
      <c r="H118" s="33">
        <f t="shared" si="33"/>
        <v>100</v>
      </c>
      <c r="I118" s="39">
        <v>45931</v>
      </c>
      <c r="J118" s="39" t="s">
        <v>1527</v>
      </c>
      <c r="K118" s="39">
        <f t="shared" si="34"/>
        <v>45931</v>
      </c>
      <c r="L118" s="39">
        <f t="shared" si="35"/>
        <v>45940</v>
      </c>
      <c r="M118" s="40">
        <f t="shared" si="36"/>
        <v>46031</v>
      </c>
      <c r="N118" s="33" t="s">
        <v>1524</v>
      </c>
      <c r="O118" s="41">
        <f t="shared" si="30"/>
        <v>1200</v>
      </c>
      <c r="P118" s="41"/>
      <c r="Q118" s="41"/>
      <c r="R118" s="41"/>
      <c r="S118" s="41"/>
      <c r="T118" s="41"/>
      <c r="U118" s="41"/>
      <c r="V118" s="41"/>
      <c r="W118" s="41"/>
      <c r="X118" s="41">
        <v>100</v>
      </c>
      <c r="Y118" s="41">
        <v>100</v>
      </c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</row>
    <row r="119" spans="1:95">
      <c r="A119" s="33">
        <v>117</v>
      </c>
      <c r="B119" s="86" t="s">
        <v>648</v>
      </c>
      <c r="C119" s="33" t="str">
        <f>VLOOKUP(B119,'Client List'!$A:$L,2,FALSE)</f>
        <v>TARIU</v>
      </c>
      <c r="D119" s="33">
        <v>1000</v>
      </c>
      <c r="E119" s="33">
        <f>VLOOKUP(D119,'Interest Rules'!$B$1:$F$7,2,FALSE)</f>
        <v>400</v>
      </c>
      <c r="F119" s="33">
        <f t="shared" si="31"/>
        <v>1400</v>
      </c>
      <c r="G119" s="33">
        <f t="shared" si="32"/>
        <v>14</v>
      </c>
      <c r="H119" s="33">
        <f t="shared" si="33"/>
        <v>100</v>
      </c>
      <c r="I119" s="39">
        <v>45931</v>
      </c>
      <c r="J119" s="39" t="s">
        <v>1527</v>
      </c>
      <c r="K119" s="39">
        <f t="shared" si="34"/>
        <v>45931</v>
      </c>
      <c r="L119" s="39">
        <f t="shared" si="35"/>
        <v>45940</v>
      </c>
      <c r="M119" s="40">
        <f t="shared" si="36"/>
        <v>46031</v>
      </c>
      <c r="N119" s="33" t="s">
        <v>1522</v>
      </c>
      <c r="O119" s="41">
        <f t="shared" si="30"/>
        <v>1300</v>
      </c>
      <c r="P119" s="41"/>
      <c r="Q119" s="41"/>
      <c r="R119" s="41"/>
      <c r="S119" s="41"/>
      <c r="T119" s="41"/>
      <c r="U119" s="41"/>
      <c r="V119" s="41"/>
      <c r="W119" s="41"/>
      <c r="X119" s="41">
        <v>100</v>
      </c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</row>
    <row r="120" spans="1:95">
      <c r="A120" s="33">
        <v>118</v>
      </c>
      <c r="B120" s="86" t="s">
        <v>653</v>
      </c>
      <c r="C120" s="33" t="str">
        <f>VLOOKUP(B120,'Client List'!$A:$L,2,FALSE)</f>
        <v>ROPI</v>
      </c>
      <c r="D120" s="33">
        <v>1000</v>
      </c>
      <c r="E120" s="33">
        <f>VLOOKUP(D120,'Interest Rules'!$B$1:$F$7,2,FALSE)</f>
        <v>400</v>
      </c>
      <c r="F120" s="33">
        <f t="shared" si="31"/>
        <v>1400</v>
      </c>
      <c r="G120" s="33">
        <f t="shared" si="32"/>
        <v>14</v>
      </c>
      <c r="H120" s="33">
        <f t="shared" si="33"/>
        <v>100</v>
      </c>
      <c r="I120" s="39">
        <v>45931</v>
      </c>
      <c r="J120" s="39" t="s">
        <v>1527</v>
      </c>
      <c r="K120" s="39">
        <f t="shared" si="34"/>
        <v>45931</v>
      </c>
      <c r="L120" s="39">
        <f t="shared" si="35"/>
        <v>45940</v>
      </c>
      <c r="M120" s="40">
        <f t="shared" si="36"/>
        <v>46031</v>
      </c>
      <c r="N120" s="33" t="s">
        <v>1524</v>
      </c>
      <c r="O120" s="41">
        <f t="shared" si="30"/>
        <v>1200</v>
      </c>
      <c r="P120" s="41"/>
      <c r="Q120" s="41"/>
      <c r="R120" s="41"/>
      <c r="S120" s="41"/>
      <c r="T120" s="41"/>
      <c r="U120" s="41"/>
      <c r="V120" s="41"/>
      <c r="W120" s="41"/>
      <c r="X120" s="41">
        <v>100</v>
      </c>
      <c r="Y120" s="41">
        <v>100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</row>
    <row r="121" spans="1:95">
      <c r="A121" s="33">
        <v>119</v>
      </c>
      <c r="B121" s="86" t="s">
        <v>660</v>
      </c>
      <c r="C121" s="33" t="str">
        <f>VLOOKUP(B121,'Client List'!$A:$L,2,FALSE)</f>
        <v>JUNIOR</v>
      </c>
      <c r="D121" s="33">
        <v>1000</v>
      </c>
      <c r="E121" s="33">
        <f>VLOOKUP(D121,'Interest Rules'!$B$1:$F$7,2,FALSE)</f>
        <v>400</v>
      </c>
      <c r="F121" s="33">
        <f t="shared" si="31"/>
        <v>1400</v>
      </c>
      <c r="G121" s="33">
        <f t="shared" si="32"/>
        <v>14</v>
      </c>
      <c r="H121" s="33">
        <f t="shared" si="33"/>
        <v>100</v>
      </c>
      <c r="I121" s="39">
        <v>45931</v>
      </c>
      <c r="J121" s="39" t="s">
        <v>1521</v>
      </c>
      <c r="K121" s="39">
        <f t="shared" si="34"/>
        <v>45931</v>
      </c>
      <c r="L121" s="39">
        <f t="shared" si="35"/>
        <v>45940</v>
      </c>
      <c r="M121" s="40">
        <f t="shared" si="36"/>
        <v>46031</v>
      </c>
      <c r="N121" s="33" t="s">
        <v>1524</v>
      </c>
      <c r="O121" s="41">
        <f t="shared" si="30"/>
        <v>1200</v>
      </c>
      <c r="P121" s="41"/>
      <c r="Q121" s="41"/>
      <c r="R121" s="41"/>
      <c r="S121" s="41"/>
      <c r="T121" s="41"/>
      <c r="U121" s="41"/>
      <c r="V121" s="41"/>
      <c r="W121" s="41"/>
      <c r="X121" s="41">
        <v>100</v>
      </c>
      <c r="Y121" s="41">
        <v>100</v>
      </c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</row>
    <row r="122" spans="1:95">
      <c r="A122" s="33">
        <v>120</v>
      </c>
      <c r="B122" s="86" t="s">
        <v>665</v>
      </c>
      <c r="C122" s="33" t="str">
        <f>VLOOKUP(B122,'Client List'!$A:$L,2,FALSE)</f>
        <v>MALO</v>
      </c>
      <c r="D122" s="33">
        <v>1000</v>
      </c>
      <c r="E122" s="33">
        <f>VLOOKUP(D122,'Interest Rules'!$B$1:$F$7,2,FALSE)</f>
        <v>400</v>
      </c>
      <c r="F122" s="33">
        <f t="shared" si="31"/>
        <v>1400</v>
      </c>
      <c r="G122" s="33">
        <f t="shared" si="32"/>
        <v>14</v>
      </c>
      <c r="H122" s="33">
        <f t="shared" si="33"/>
        <v>100</v>
      </c>
      <c r="I122" s="39">
        <v>45931</v>
      </c>
      <c r="J122" s="39" t="s">
        <v>1521</v>
      </c>
      <c r="K122" s="39">
        <f t="shared" si="34"/>
        <v>45931</v>
      </c>
      <c r="L122" s="39">
        <f t="shared" si="35"/>
        <v>45940</v>
      </c>
      <c r="M122" s="40">
        <f t="shared" si="36"/>
        <v>46031</v>
      </c>
      <c r="N122" s="33" t="s">
        <v>1524</v>
      </c>
      <c r="O122" s="41">
        <f t="shared" si="30"/>
        <v>1200</v>
      </c>
      <c r="P122" s="41"/>
      <c r="Q122" s="41"/>
      <c r="R122" s="41"/>
      <c r="S122" s="41"/>
      <c r="T122" s="41"/>
      <c r="U122" s="41"/>
      <c r="V122" s="41"/>
      <c r="W122" s="41"/>
      <c r="X122" s="41">
        <v>100</v>
      </c>
      <c r="Y122" s="41">
        <v>100</v>
      </c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</row>
    <row r="123" spans="1:95">
      <c r="A123" s="33">
        <v>121</v>
      </c>
      <c r="B123" s="86" t="s">
        <v>671</v>
      </c>
      <c r="C123" s="33" t="str">
        <f>VLOOKUP(B123,'Client List'!$A:$L,2,FALSE)</f>
        <v>ALETI</v>
      </c>
      <c r="D123" s="33">
        <v>1000</v>
      </c>
      <c r="E123" s="33">
        <f>VLOOKUP(D123,'Interest Rules'!$B$1:$F$7,2,FALSE)</f>
        <v>400</v>
      </c>
      <c r="F123" s="33">
        <f t="shared" si="31"/>
        <v>1400</v>
      </c>
      <c r="G123" s="33">
        <f t="shared" si="32"/>
        <v>14</v>
      </c>
      <c r="H123" s="33">
        <f t="shared" si="33"/>
        <v>100</v>
      </c>
      <c r="I123" s="39">
        <v>45931</v>
      </c>
      <c r="J123" s="39" t="s">
        <v>1521</v>
      </c>
      <c r="K123" s="39">
        <f t="shared" si="34"/>
        <v>45931</v>
      </c>
      <c r="L123" s="39">
        <f t="shared" si="35"/>
        <v>45940</v>
      </c>
      <c r="M123" s="40">
        <f t="shared" si="36"/>
        <v>46031</v>
      </c>
      <c r="N123" s="33" t="s">
        <v>1524</v>
      </c>
      <c r="O123" s="41">
        <f t="shared" si="30"/>
        <v>1200</v>
      </c>
      <c r="P123" s="41"/>
      <c r="Q123" s="41"/>
      <c r="R123" s="41"/>
      <c r="S123" s="41"/>
      <c r="T123" s="41"/>
      <c r="U123" s="41"/>
      <c r="V123" s="41"/>
      <c r="W123" s="41"/>
      <c r="X123" s="41">
        <v>100</v>
      </c>
      <c r="Y123" s="41">
        <v>100</v>
      </c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</row>
    <row r="124" spans="1:95">
      <c r="A124" s="33">
        <v>122</v>
      </c>
      <c r="B124" s="86" t="s">
        <v>676</v>
      </c>
      <c r="C124" s="33" t="str">
        <f>VLOOKUP(B124,'Client List'!$A:$L,2,FALSE)</f>
        <v>TELENI</v>
      </c>
      <c r="D124" s="33">
        <v>1000</v>
      </c>
      <c r="E124" s="33">
        <f>VLOOKUP(D124,'Interest Rules'!$B$1:$F$7,2,FALSE)</f>
        <v>400</v>
      </c>
      <c r="F124" s="33">
        <f t="shared" si="31"/>
        <v>1400</v>
      </c>
      <c r="G124" s="33">
        <f t="shared" si="32"/>
        <v>14</v>
      </c>
      <c r="H124" s="33">
        <f t="shared" si="33"/>
        <v>100</v>
      </c>
      <c r="I124" s="39">
        <v>45932</v>
      </c>
      <c r="J124" s="39" t="s">
        <v>1521</v>
      </c>
      <c r="K124" s="39">
        <f t="shared" si="34"/>
        <v>45932</v>
      </c>
      <c r="L124" s="39">
        <f t="shared" si="35"/>
        <v>45940</v>
      </c>
      <c r="M124" s="40">
        <f t="shared" si="36"/>
        <v>46031</v>
      </c>
      <c r="N124" s="33" t="s">
        <v>1525</v>
      </c>
      <c r="O124" s="41">
        <f t="shared" si="30"/>
        <v>1300</v>
      </c>
      <c r="P124" s="41"/>
      <c r="Q124" s="41"/>
      <c r="R124" s="41"/>
      <c r="S124" s="41"/>
      <c r="T124" s="41"/>
      <c r="U124" s="41"/>
      <c r="V124" s="41"/>
      <c r="W124" s="41"/>
      <c r="X124" s="41">
        <v>100</v>
      </c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</row>
    <row r="125" spans="1:95">
      <c r="A125" s="33">
        <v>123</v>
      </c>
      <c r="B125" s="86" t="s">
        <v>681</v>
      </c>
      <c r="C125" s="33" t="str">
        <f>VLOOKUP(B125,'Client List'!$A:$L,2,FALSE)</f>
        <v>DUANE</v>
      </c>
      <c r="D125" s="33">
        <v>1000</v>
      </c>
      <c r="E125" s="33">
        <f>VLOOKUP(D125,'Interest Rules'!$B$1:$F$7,2,FALSE)</f>
        <v>400</v>
      </c>
      <c r="F125" s="33">
        <f t="shared" si="31"/>
        <v>1400</v>
      </c>
      <c r="G125" s="33">
        <f t="shared" si="32"/>
        <v>14</v>
      </c>
      <c r="H125" s="33">
        <f t="shared" si="33"/>
        <v>100</v>
      </c>
      <c r="I125" s="39">
        <v>45932</v>
      </c>
      <c r="J125" s="39" t="s">
        <v>1521</v>
      </c>
      <c r="K125" s="39">
        <f t="shared" si="34"/>
        <v>45932</v>
      </c>
      <c r="L125" s="39">
        <f t="shared" si="35"/>
        <v>45940</v>
      </c>
      <c r="M125" s="40">
        <f t="shared" si="36"/>
        <v>46031</v>
      </c>
      <c r="N125" s="33" t="s">
        <v>1524</v>
      </c>
      <c r="O125" s="41">
        <f t="shared" si="30"/>
        <v>1150</v>
      </c>
      <c r="P125" s="41"/>
      <c r="Q125" s="41"/>
      <c r="R125" s="41"/>
      <c r="S125" s="41"/>
      <c r="T125" s="41"/>
      <c r="U125" s="41"/>
      <c r="V125" s="41"/>
      <c r="W125" s="41"/>
      <c r="X125" s="41">
        <v>150</v>
      </c>
      <c r="Y125" s="41">
        <v>100</v>
      </c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</row>
    <row r="126" spans="1:95">
      <c r="A126" s="33">
        <v>124</v>
      </c>
      <c r="B126" s="86" t="s">
        <v>686</v>
      </c>
      <c r="C126" s="33" t="str">
        <f>VLOOKUP(B126,'Client List'!$A:$L,2,FALSE)</f>
        <v>PAULO</v>
      </c>
      <c r="D126" s="33">
        <v>1000</v>
      </c>
      <c r="E126" s="33">
        <f>VLOOKUP(D126,'Interest Rules'!$B$1:$F$7,2,FALSE)</f>
        <v>400</v>
      </c>
      <c r="F126" s="33">
        <f t="shared" si="31"/>
        <v>1400</v>
      </c>
      <c r="G126" s="33">
        <f t="shared" si="32"/>
        <v>14</v>
      </c>
      <c r="H126" s="33">
        <f t="shared" si="33"/>
        <v>100</v>
      </c>
      <c r="I126" s="39">
        <v>45932</v>
      </c>
      <c r="J126" s="39" t="s">
        <v>1521</v>
      </c>
      <c r="K126" s="39">
        <f t="shared" si="34"/>
        <v>45932</v>
      </c>
      <c r="L126" s="39">
        <f t="shared" si="35"/>
        <v>45940</v>
      </c>
      <c r="M126" s="40">
        <f t="shared" si="36"/>
        <v>46031</v>
      </c>
      <c r="N126" s="33" t="s">
        <v>1524</v>
      </c>
      <c r="O126" s="41">
        <f t="shared" si="30"/>
        <v>1200</v>
      </c>
      <c r="P126" s="41"/>
      <c r="Q126" s="41"/>
      <c r="R126" s="41"/>
      <c r="S126" s="41"/>
      <c r="T126" s="41"/>
      <c r="U126" s="41"/>
      <c r="V126" s="41"/>
      <c r="W126" s="41"/>
      <c r="X126" s="41">
        <v>100</v>
      </c>
      <c r="Y126" s="41">
        <v>100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</row>
    <row r="127" spans="1:95">
      <c r="A127" s="33">
        <v>125</v>
      </c>
      <c r="B127" s="86" t="s">
        <v>691</v>
      </c>
      <c r="C127" s="33" t="str">
        <f>VLOOKUP(B127,'Client List'!$A:$L,2,FALSE)</f>
        <v>SAOFAIGA</v>
      </c>
      <c r="D127" s="33">
        <v>1000</v>
      </c>
      <c r="E127" s="33">
        <f>VLOOKUP(D127,'Interest Rules'!$B$1:$F$7,2,FALSE)</f>
        <v>400</v>
      </c>
      <c r="F127" s="33">
        <f t="shared" si="31"/>
        <v>1400</v>
      </c>
      <c r="G127" s="33">
        <f t="shared" si="32"/>
        <v>14</v>
      </c>
      <c r="H127" s="33">
        <f t="shared" si="33"/>
        <v>100</v>
      </c>
      <c r="I127" s="39">
        <v>45932</v>
      </c>
      <c r="J127" s="39" t="s">
        <v>1521</v>
      </c>
      <c r="K127" s="39">
        <f t="shared" si="34"/>
        <v>45932</v>
      </c>
      <c r="L127" s="39">
        <f t="shared" si="35"/>
        <v>45940</v>
      </c>
      <c r="M127" s="40">
        <f t="shared" si="36"/>
        <v>46031</v>
      </c>
      <c r="N127" s="33" t="s">
        <v>1524</v>
      </c>
      <c r="O127" s="41">
        <f t="shared" si="30"/>
        <v>1200</v>
      </c>
      <c r="P127" s="41"/>
      <c r="Q127" s="41"/>
      <c r="R127" s="41"/>
      <c r="S127" s="41"/>
      <c r="T127" s="41"/>
      <c r="U127" s="41"/>
      <c r="V127" s="41"/>
      <c r="W127" s="41"/>
      <c r="X127" s="41">
        <v>100</v>
      </c>
      <c r="Y127" s="41">
        <v>100</v>
      </c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</row>
    <row r="128" spans="1:95">
      <c r="A128" s="33">
        <v>126</v>
      </c>
      <c r="B128" s="86" t="s">
        <v>696</v>
      </c>
      <c r="C128" s="33" t="str">
        <f>VLOOKUP(B128,'Client List'!$A:$L,2,FALSE)</f>
        <v>SIMITI</v>
      </c>
      <c r="D128" s="33">
        <v>1000</v>
      </c>
      <c r="E128" s="33">
        <f>VLOOKUP(D128,'Interest Rules'!$B$1:$F$7,2,FALSE)</f>
        <v>400</v>
      </c>
      <c r="F128" s="33">
        <f t="shared" si="31"/>
        <v>1400</v>
      </c>
      <c r="G128" s="33">
        <f t="shared" si="32"/>
        <v>14</v>
      </c>
      <c r="H128" s="33">
        <f t="shared" si="33"/>
        <v>100</v>
      </c>
      <c r="I128" s="39">
        <v>45932</v>
      </c>
      <c r="J128" s="39" t="s">
        <v>1521</v>
      </c>
      <c r="K128" s="39">
        <f t="shared" si="34"/>
        <v>45932</v>
      </c>
      <c r="L128" s="39">
        <f t="shared" si="35"/>
        <v>45940</v>
      </c>
      <c r="M128" s="40">
        <f t="shared" si="36"/>
        <v>46031</v>
      </c>
      <c r="N128" s="33" t="s">
        <v>1524</v>
      </c>
      <c r="O128" s="41">
        <f t="shared" si="30"/>
        <v>1100</v>
      </c>
      <c r="P128" s="41"/>
      <c r="Q128" s="41"/>
      <c r="R128" s="41"/>
      <c r="S128" s="41"/>
      <c r="T128" s="41"/>
      <c r="U128" s="41"/>
      <c r="V128" s="41"/>
      <c r="W128" s="41"/>
      <c r="X128" s="41">
        <v>100</v>
      </c>
      <c r="Y128" s="41">
        <v>100</v>
      </c>
      <c r="Z128" s="41">
        <v>100</v>
      </c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</row>
    <row r="129" spans="1:95">
      <c r="A129" s="33">
        <v>127</v>
      </c>
      <c r="B129" s="86" t="s">
        <v>702</v>
      </c>
      <c r="C129" s="33" t="str">
        <f>VLOOKUP(B129,'Client List'!$A:$L,2,FALSE)</f>
        <v>JOSHUA</v>
      </c>
      <c r="D129" s="33">
        <v>1000</v>
      </c>
      <c r="E129" s="33">
        <f>VLOOKUP(D129,'Interest Rules'!$B$1:$F$7,2,FALSE)</f>
        <v>400</v>
      </c>
      <c r="F129" s="33">
        <f t="shared" si="31"/>
        <v>1400</v>
      </c>
      <c r="G129" s="33">
        <f t="shared" si="32"/>
        <v>14</v>
      </c>
      <c r="H129" s="33">
        <f t="shared" si="33"/>
        <v>100</v>
      </c>
      <c r="I129" s="39">
        <v>45932</v>
      </c>
      <c r="J129" s="39" t="s">
        <v>1521</v>
      </c>
      <c r="K129" s="39">
        <f t="shared" si="34"/>
        <v>45932</v>
      </c>
      <c r="L129" s="39">
        <f t="shared" si="35"/>
        <v>45940</v>
      </c>
      <c r="M129" s="40">
        <f t="shared" si="36"/>
        <v>46031</v>
      </c>
      <c r="N129" s="33" t="s">
        <v>1524</v>
      </c>
      <c r="O129" s="41">
        <f t="shared" si="30"/>
        <v>1200</v>
      </c>
      <c r="P129" s="41"/>
      <c r="Q129" s="41"/>
      <c r="R129" s="41"/>
      <c r="S129" s="41"/>
      <c r="T129" s="41"/>
      <c r="U129" s="41"/>
      <c r="V129" s="41"/>
      <c r="W129" s="41"/>
      <c r="X129" s="41">
        <v>100</v>
      </c>
      <c r="Y129" s="41">
        <v>100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</row>
    <row r="130" spans="1:95">
      <c r="A130" s="33">
        <v>128</v>
      </c>
      <c r="B130" s="86" t="s">
        <v>708</v>
      </c>
      <c r="C130" s="33" t="str">
        <f>VLOOKUP(B130,'Client List'!$A:$L,2,FALSE)</f>
        <v>TAYLOR</v>
      </c>
      <c r="D130" s="33">
        <v>1000</v>
      </c>
      <c r="E130" s="33">
        <f>VLOOKUP(D130,'Interest Rules'!$B$1:$F$7,2,FALSE)</f>
        <v>400</v>
      </c>
      <c r="F130" s="33">
        <f t="shared" si="31"/>
        <v>1400</v>
      </c>
      <c r="G130" s="33">
        <f t="shared" si="32"/>
        <v>14</v>
      </c>
      <c r="H130" s="33">
        <f t="shared" si="33"/>
        <v>100</v>
      </c>
      <c r="I130" s="39">
        <v>45932</v>
      </c>
      <c r="J130" s="39" t="s">
        <v>1521</v>
      </c>
      <c r="K130" s="39">
        <f t="shared" si="34"/>
        <v>45932</v>
      </c>
      <c r="L130" s="39">
        <f t="shared" si="35"/>
        <v>45940</v>
      </c>
      <c r="M130" s="40">
        <f t="shared" si="36"/>
        <v>46031</v>
      </c>
      <c r="N130" s="33" t="s">
        <v>1524</v>
      </c>
      <c r="O130" s="41">
        <f t="shared" si="30"/>
        <v>1100</v>
      </c>
      <c r="P130" s="41"/>
      <c r="Q130" s="41"/>
      <c r="R130" s="41"/>
      <c r="S130" s="41"/>
      <c r="T130" s="41"/>
      <c r="U130" s="41"/>
      <c r="V130" s="41"/>
      <c r="W130" s="41"/>
      <c r="X130" s="41">
        <v>100</v>
      </c>
      <c r="Y130" s="41">
        <v>100</v>
      </c>
      <c r="Z130" s="41">
        <v>100</v>
      </c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</row>
    <row r="131" spans="1:95">
      <c r="A131" s="33">
        <v>129</v>
      </c>
      <c r="B131" s="86" t="s">
        <v>712</v>
      </c>
      <c r="C131" s="33" t="str">
        <f>VLOOKUP(B131,'Client List'!$A:$L,2,FALSE)</f>
        <v>REUPENA</v>
      </c>
      <c r="D131" s="33">
        <v>1000</v>
      </c>
      <c r="E131" s="33">
        <f>VLOOKUP(D131,'Interest Rules'!$B$1:$F$7,2,FALSE)</f>
        <v>400</v>
      </c>
      <c r="F131" s="33">
        <f t="shared" si="31"/>
        <v>1400</v>
      </c>
      <c r="G131" s="33">
        <f t="shared" si="32"/>
        <v>14</v>
      </c>
      <c r="H131" s="33">
        <f t="shared" si="33"/>
        <v>100</v>
      </c>
      <c r="I131" s="39">
        <v>45932</v>
      </c>
      <c r="J131" s="39" t="s">
        <v>1521</v>
      </c>
      <c r="K131" s="39">
        <f t="shared" si="34"/>
        <v>45932</v>
      </c>
      <c r="L131" s="39">
        <f t="shared" si="35"/>
        <v>45940</v>
      </c>
      <c r="M131" s="40">
        <f t="shared" si="36"/>
        <v>46031</v>
      </c>
      <c r="N131" s="33" t="s">
        <v>1524</v>
      </c>
      <c r="O131" s="41">
        <f t="shared" si="30"/>
        <v>1200</v>
      </c>
      <c r="P131" s="41"/>
      <c r="Q131" s="41"/>
      <c r="R131" s="41"/>
      <c r="S131" s="41"/>
      <c r="T131" s="41"/>
      <c r="U131" s="41"/>
      <c r="V131" s="41"/>
      <c r="W131" s="41"/>
      <c r="X131" s="41">
        <v>100</v>
      </c>
      <c r="Y131" s="41">
        <v>100</v>
      </c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</row>
    <row r="132" spans="1:95">
      <c r="A132" s="33">
        <v>130</v>
      </c>
      <c r="B132" s="86" t="s">
        <v>718</v>
      </c>
      <c r="C132" s="33" t="str">
        <f>VLOOKUP(B132,'Client List'!$A:$L,2,FALSE)</f>
        <v>PETUNU</v>
      </c>
      <c r="D132" s="33">
        <v>1000</v>
      </c>
      <c r="E132" s="33">
        <f>VLOOKUP(D132,'Interest Rules'!$B$1:$F$7,2,FALSE)</f>
        <v>400</v>
      </c>
      <c r="F132" s="33">
        <f t="shared" si="31"/>
        <v>1400</v>
      </c>
      <c r="G132" s="33">
        <f t="shared" si="32"/>
        <v>14</v>
      </c>
      <c r="H132" s="33">
        <f t="shared" si="33"/>
        <v>100</v>
      </c>
      <c r="I132" s="39">
        <v>45932</v>
      </c>
      <c r="J132" s="39" t="s">
        <v>1521</v>
      </c>
      <c r="K132" s="39">
        <f t="shared" si="34"/>
        <v>45932</v>
      </c>
      <c r="L132" s="39">
        <f t="shared" si="35"/>
        <v>45940</v>
      </c>
      <c r="M132" s="40">
        <f t="shared" si="36"/>
        <v>46031</v>
      </c>
      <c r="N132" s="33" t="s">
        <v>1525</v>
      </c>
      <c r="O132" s="41">
        <f t="shared" si="30"/>
        <v>1200</v>
      </c>
      <c r="P132" s="41"/>
      <c r="Q132" s="41"/>
      <c r="R132" s="41"/>
      <c r="S132" s="41"/>
      <c r="T132" s="41"/>
      <c r="U132" s="41"/>
      <c r="V132" s="41"/>
      <c r="W132" s="41"/>
      <c r="X132" s="41">
        <v>100</v>
      </c>
      <c r="Y132" s="41">
        <v>100</v>
      </c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</row>
    <row r="133" spans="1:95">
      <c r="A133" s="33">
        <v>131</v>
      </c>
      <c r="B133" s="86" t="s">
        <v>722</v>
      </c>
      <c r="C133" s="33" t="str">
        <f>VLOOKUP(B133,'Client List'!$A:$L,2,FALSE)</f>
        <v>PITONE</v>
      </c>
      <c r="D133" s="33">
        <v>1000</v>
      </c>
      <c r="E133" s="33">
        <f>VLOOKUP(D133,'Interest Rules'!$B$1:$F$7,2,FALSE)</f>
        <v>400</v>
      </c>
      <c r="F133" s="33">
        <f t="shared" si="31"/>
        <v>1400</v>
      </c>
      <c r="G133" s="33">
        <f t="shared" si="32"/>
        <v>14</v>
      </c>
      <c r="H133" s="33">
        <f t="shared" si="33"/>
        <v>100</v>
      </c>
      <c r="I133" s="39">
        <v>45932</v>
      </c>
      <c r="J133" s="39" t="s">
        <v>1521</v>
      </c>
      <c r="K133" s="39">
        <f t="shared" si="34"/>
        <v>45932</v>
      </c>
      <c r="L133" s="39">
        <f t="shared" si="35"/>
        <v>45940</v>
      </c>
      <c r="M133" s="40">
        <f t="shared" si="36"/>
        <v>46031</v>
      </c>
      <c r="N133" s="33" t="s">
        <v>1524</v>
      </c>
      <c r="O133" s="41">
        <f t="shared" ref="O133:O153" si="37">$F133-SUM($P133:$XFD133)</f>
        <v>1200</v>
      </c>
      <c r="P133" s="41"/>
      <c r="Q133" s="41"/>
      <c r="R133" s="41"/>
      <c r="S133" s="41"/>
      <c r="T133" s="41"/>
      <c r="U133" s="41"/>
      <c r="V133" s="41"/>
      <c r="W133" s="41"/>
      <c r="X133" s="41">
        <v>100</v>
      </c>
      <c r="Y133" s="41">
        <v>100</v>
      </c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</row>
    <row r="134" spans="1:95">
      <c r="A134" s="33">
        <v>132</v>
      </c>
      <c r="B134" s="86" t="s">
        <v>727</v>
      </c>
      <c r="C134" s="33" t="str">
        <f>VLOOKUP(B134,'Client List'!$A:$L,2,FALSE)</f>
        <v>ELENA</v>
      </c>
      <c r="D134" s="33">
        <v>1000</v>
      </c>
      <c r="E134" s="33">
        <f>VLOOKUP(D134,'Interest Rules'!$B$1:$F$7,2,FALSE)</f>
        <v>400</v>
      </c>
      <c r="F134" s="33">
        <f t="shared" ref="F134:F155" si="38">$D134+$E134</f>
        <v>1400</v>
      </c>
      <c r="G134" s="33">
        <f t="shared" ref="G134:G155" si="39">IF($F134&gt;4800,48,$F134/100)</f>
        <v>14</v>
      </c>
      <c r="H134" s="33">
        <f t="shared" ref="H134:H155" si="40">IF(F134&gt;4800,F134/48,100)</f>
        <v>100</v>
      </c>
      <c r="I134" s="39">
        <v>45932</v>
      </c>
      <c r="J134" s="39" t="s">
        <v>1521</v>
      </c>
      <c r="K134" s="39">
        <f t="shared" ref="K134:K155" si="41">IF(WEEKDAY(I134,2)=6,I134+2,IF(WEEKDAY(I134,2)=7,"Signed date Sunday!",I134))</f>
        <v>45932</v>
      </c>
      <c r="L134" s="39">
        <f t="shared" ref="L134:L155" si="42">$K134+7-WEEKDAY(K134,2)+5</f>
        <v>45940</v>
      </c>
      <c r="M134" s="40">
        <f t="shared" ref="M134:M155" si="43">L134+(G134-1)*7</f>
        <v>46031</v>
      </c>
      <c r="N134" s="33" t="s">
        <v>1524</v>
      </c>
      <c r="O134" s="41">
        <f t="shared" si="37"/>
        <v>1200</v>
      </c>
      <c r="P134" s="41"/>
      <c r="Q134" s="41"/>
      <c r="R134" s="41"/>
      <c r="S134" s="41"/>
      <c r="T134" s="41"/>
      <c r="U134" s="41"/>
      <c r="V134" s="41"/>
      <c r="W134" s="41"/>
      <c r="X134" s="41">
        <v>100</v>
      </c>
      <c r="Y134" s="41">
        <v>100</v>
      </c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</row>
    <row r="135" spans="1:95">
      <c r="A135" s="33">
        <v>133</v>
      </c>
      <c r="B135" s="86" t="s">
        <v>730</v>
      </c>
      <c r="C135" s="33" t="str">
        <f>VLOOKUP(B135,'Client List'!$A:$L,2,FALSE)</f>
        <v>ROLNALD</v>
      </c>
      <c r="D135" s="33">
        <v>1000</v>
      </c>
      <c r="E135" s="33">
        <f>VLOOKUP(D135,'Interest Rules'!$B$1:$F$7,2,FALSE)</f>
        <v>400</v>
      </c>
      <c r="F135" s="33">
        <f t="shared" si="38"/>
        <v>1400</v>
      </c>
      <c r="G135" s="33">
        <f t="shared" si="39"/>
        <v>14</v>
      </c>
      <c r="H135" s="33">
        <f t="shared" si="40"/>
        <v>100</v>
      </c>
      <c r="I135" s="39">
        <v>45933</v>
      </c>
      <c r="J135" s="39" t="s">
        <v>1521</v>
      </c>
      <c r="K135" s="39">
        <f t="shared" si="41"/>
        <v>45933</v>
      </c>
      <c r="L135" s="39">
        <f t="shared" si="42"/>
        <v>45940</v>
      </c>
      <c r="M135" s="40">
        <f t="shared" si="43"/>
        <v>46031</v>
      </c>
      <c r="N135" s="33" t="s">
        <v>1525</v>
      </c>
      <c r="O135" s="41">
        <f t="shared" si="37"/>
        <v>1075</v>
      </c>
      <c r="P135" s="41"/>
      <c r="Q135" s="41"/>
      <c r="R135" s="41"/>
      <c r="S135" s="41"/>
      <c r="T135" s="41"/>
      <c r="U135" s="41"/>
      <c r="V135" s="41"/>
      <c r="W135" s="41"/>
      <c r="X135" s="41">
        <v>100</v>
      </c>
      <c r="Y135" s="41">
        <v>125</v>
      </c>
      <c r="Z135" s="41">
        <v>100</v>
      </c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</row>
    <row r="136" spans="1:95">
      <c r="A136" s="33">
        <v>134</v>
      </c>
      <c r="B136" s="86" t="s">
        <v>736</v>
      </c>
      <c r="C136" s="33" t="str">
        <f>VLOOKUP(B136,'Client List'!$A:$L,2,FALSE)</f>
        <v>PUA</v>
      </c>
      <c r="D136" s="33">
        <v>1000</v>
      </c>
      <c r="E136" s="33">
        <f>VLOOKUP(D136,'Interest Rules'!$B$1:$F$7,2,FALSE)</f>
        <v>400</v>
      </c>
      <c r="F136" s="33">
        <f t="shared" si="38"/>
        <v>1400</v>
      </c>
      <c r="G136" s="33">
        <f t="shared" si="39"/>
        <v>14</v>
      </c>
      <c r="H136" s="33">
        <f t="shared" si="40"/>
        <v>100</v>
      </c>
      <c r="I136" s="39">
        <v>45933</v>
      </c>
      <c r="J136" s="39" t="s">
        <v>1521</v>
      </c>
      <c r="K136" s="39">
        <f t="shared" si="41"/>
        <v>45933</v>
      </c>
      <c r="L136" s="39">
        <f t="shared" si="42"/>
        <v>45940</v>
      </c>
      <c r="M136" s="40">
        <f t="shared" si="43"/>
        <v>46031</v>
      </c>
      <c r="N136" s="33" t="s">
        <v>1525</v>
      </c>
      <c r="O136" s="41">
        <f t="shared" si="37"/>
        <v>1300</v>
      </c>
      <c r="P136" s="41"/>
      <c r="Q136" s="41"/>
      <c r="R136" s="41"/>
      <c r="S136" s="41"/>
      <c r="T136" s="41"/>
      <c r="U136" s="41"/>
      <c r="V136" s="41"/>
      <c r="W136" s="41"/>
      <c r="X136" s="41">
        <v>100</v>
      </c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</row>
    <row r="137" spans="1:95">
      <c r="A137" s="33">
        <v>135</v>
      </c>
      <c r="B137" s="86" t="s">
        <v>741</v>
      </c>
      <c r="C137" s="33" t="str">
        <f>VLOOKUP(B137,'Client List'!$A:$L,2,FALSE)</f>
        <v>MALAEFONO</v>
      </c>
      <c r="D137" s="33">
        <v>1000</v>
      </c>
      <c r="E137" s="33">
        <f>VLOOKUP(D137,'Interest Rules'!$B$1:$F$7,2,FALSE)</f>
        <v>400</v>
      </c>
      <c r="F137" s="33">
        <f t="shared" si="38"/>
        <v>1400</v>
      </c>
      <c r="G137" s="33">
        <f t="shared" si="39"/>
        <v>14</v>
      </c>
      <c r="H137" s="33">
        <f t="shared" si="40"/>
        <v>100</v>
      </c>
      <c r="I137" s="39">
        <v>45933</v>
      </c>
      <c r="J137" s="39" t="s">
        <v>1521</v>
      </c>
      <c r="K137" s="39">
        <f t="shared" si="41"/>
        <v>45933</v>
      </c>
      <c r="L137" s="39">
        <f t="shared" si="42"/>
        <v>45940</v>
      </c>
      <c r="M137" s="40">
        <f t="shared" si="43"/>
        <v>46031</v>
      </c>
      <c r="N137" s="33" t="s">
        <v>1524</v>
      </c>
      <c r="O137" s="41">
        <f t="shared" si="37"/>
        <v>1200</v>
      </c>
      <c r="P137" s="41"/>
      <c r="Q137" s="41"/>
      <c r="R137" s="41"/>
      <c r="S137" s="41"/>
      <c r="T137" s="41"/>
      <c r="U137" s="41"/>
      <c r="V137" s="41"/>
      <c r="W137" s="41"/>
      <c r="X137" s="41">
        <v>100</v>
      </c>
      <c r="Y137" s="41">
        <v>100</v>
      </c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</row>
    <row r="138" spans="1:95">
      <c r="A138" s="33">
        <v>136</v>
      </c>
      <c r="B138" s="86" t="s">
        <v>100</v>
      </c>
      <c r="C138" s="33" t="str">
        <f>VLOOKUP(B138,'Client List'!$A:$L,2,FALSE)</f>
        <v>Malia</v>
      </c>
      <c r="D138" s="33">
        <v>3000</v>
      </c>
      <c r="E138" s="33">
        <f>VLOOKUP(D138,'Interest Rules'!$B$1:$F$7,2,FALSE)</f>
        <v>1000</v>
      </c>
      <c r="F138" s="33">
        <f t="shared" si="38"/>
        <v>4000</v>
      </c>
      <c r="G138" s="33">
        <f t="shared" si="39"/>
        <v>40</v>
      </c>
      <c r="H138" s="33">
        <f t="shared" si="40"/>
        <v>100</v>
      </c>
      <c r="I138" s="39">
        <v>45933</v>
      </c>
      <c r="J138" s="39" t="s">
        <v>1521</v>
      </c>
      <c r="K138" s="39">
        <f t="shared" si="41"/>
        <v>45933</v>
      </c>
      <c r="L138" s="39">
        <f t="shared" si="42"/>
        <v>45940</v>
      </c>
      <c r="M138" s="40">
        <f t="shared" si="43"/>
        <v>46213</v>
      </c>
      <c r="N138" s="33" t="s">
        <v>1524</v>
      </c>
      <c r="O138" s="41">
        <f t="shared" si="37"/>
        <v>3750</v>
      </c>
      <c r="P138" s="41"/>
      <c r="Q138" s="41"/>
      <c r="R138" s="41"/>
      <c r="S138" s="41"/>
      <c r="T138" s="41"/>
      <c r="U138" s="41"/>
      <c r="V138" s="41"/>
      <c r="W138" s="41"/>
      <c r="X138" s="41">
        <v>150</v>
      </c>
      <c r="Y138" s="41">
        <v>100</v>
      </c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</row>
    <row r="139" spans="1:95">
      <c r="A139" s="33">
        <v>137</v>
      </c>
      <c r="B139" s="86" t="s">
        <v>747</v>
      </c>
      <c r="C139" s="33" t="str">
        <f>VLOOKUP(B139,'Client List'!$A:$L,2,FALSE)</f>
        <v>FAAALIGA</v>
      </c>
      <c r="D139" s="33">
        <v>1000</v>
      </c>
      <c r="E139" s="33">
        <f>VLOOKUP(D139,'Interest Rules'!$B$1:$F$7,2,FALSE)</f>
        <v>400</v>
      </c>
      <c r="F139" s="33">
        <f t="shared" si="38"/>
        <v>1400</v>
      </c>
      <c r="G139" s="33">
        <f t="shared" si="39"/>
        <v>14</v>
      </c>
      <c r="H139" s="33">
        <f t="shared" si="40"/>
        <v>100</v>
      </c>
      <c r="I139" s="39">
        <v>45933</v>
      </c>
      <c r="J139" s="39" t="s">
        <v>1521</v>
      </c>
      <c r="K139" s="39">
        <f t="shared" si="41"/>
        <v>45933</v>
      </c>
      <c r="L139" s="39">
        <f t="shared" si="42"/>
        <v>45940</v>
      </c>
      <c r="M139" s="40">
        <f t="shared" si="43"/>
        <v>46031</v>
      </c>
      <c r="N139" s="33" t="s">
        <v>1524</v>
      </c>
      <c r="O139" s="41">
        <f t="shared" si="37"/>
        <v>1200</v>
      </c>
      <c r="P139" s="41"/>
      <c r="Q139" s="41"/>
      <c r="R139" s="41"/>
      <c r="S139" s="41"/>
      <c r="T139" s="41"/>
      <c r="U139" s="41"/>
      <c r="V139" s="41"/>
      <c r="W139" s="41"/>
      <c r="X139" s="41">
        <v>100</v>
      </c>
      <c r="Y139" s="41">
        <v>100</v>
      </c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</row>
    <row r="140" spans="1:95">
      <c r="A140" s="33">
        <v>138</v>
      </c>
      <c r="B140" s="86" t="s">
        <v>751</v>
      </c>
      <c r="C140" s="33" t="str">
        <f>VLOOKUP(B140,'Client List'!$A:$L,2,FALSE)</f>
        <v>Chris</v>
      </c>
      <c r="D140" s="33">
        <v>1000</v>
      </c>
      <c r="E140" s="33">
        <f>VLOOKUP(D140,'Interest Rules'!$B$1:$F$7,2,FALSE)</f>
        <v>400</v>
      </c>
      <c r="F140" s="33">
        <f t="shared" si="38"/>
        <v>1400</v>
      </c>
      <c r="G140" s="33">
        <f t="shared" si="39"/>
        <v>14</v>
      </c>
      <c r="H140" s="33">
        <f t="shared" si="40"/>
        <v>100</v>
      </c>
      <c r="I140" s="39">
        <v>45933</v>
      </c>
      <c r="J140" s="39" t="s">
        <v>1521</v>
      </c>
      <c r="K140" s="39">
        <f t="shared" si="41"/>
        <v>45933</v>
      </c>
      <c r="L140" s="39">
        <f t="shared" si="42"/>
        <v>45940</v>
      </c>
      <c r="M140" s="40">
        <f t="shared" si="43"/>
        <v>46031</v>
      </c>
      <c r="N140" s="33" t="s">
        <v>1524</v>
      </c>
      <c r="O140" s="41">
        <f t="shared" si="37"/>
        <v>1200</v>
      </c>
      <c r="P140" s="41"/>
      <c r="Q140" s="41"/>
      <c r="R140" s="41"/>
      <c r="S140" s="41"/>
      <c r="T140" s="41"/>
      <c r="U140" s="41"/>
      <c r="V140" s="41"/>
      <c r="W140" s="41"/>
      <c r="X140" s="41">
        <v>100</v>
      </c>
      <c r="Y140" s="41">
        <v>100</v>
      </c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</row>
    <row r="141" spans="1:95">
      <c r="A141" s="33">
        <v>139</v>
      </c>
      <c r="B141" s="86" t="s">
        <v>756</v>
      </c>
      <c r="C141" s="33" t="str">
        <f>VLOOKUP(B141,'Client List'!$A:$L,2,FALSE)</f>
        <v>ENELIKO</v>
      </c>
      <c r="D141" s="33">
        <v>1000</v>
      </c>
      <c r="E141" s="33">
        <f>VLOOKUP(D141,'Interest Rules'!$B$1:$F$7,2,FALSE)</f>
        <v>400</v>
      </c>
      <c r="F141" s="33">
        <f t="shared" si="38"/>
        <v>1400</v>
      </c>
      <c r="G141" s="33">
        <f t="shared" si="39"/>
        <v>14</v>
      </c>
      <c r="H141" s="33">
        <f t="shared" si="40"/>
        <v>100</v>
      </c>
      <c r="I141" s="39">
        <v>45933</v>
      </c>
      <c r="J141" s="39" t="s">
        <v>1521</v>
      </c>
      <c r="K141" s="39">
        <f t="shared" si="41"/>
        <v>45933</v>
      </c>
      <c r="L141" s="39">
        <f t="shared" si="42"/>
        <v>45940</v>
      </c>
      <c r="M141" s="40">
        <f t="shared" si="43"/>
        <v>46031</v>
      </c>
      <c r="N141" s="33" t="s">
        <v>1525</v>
      </c>
      <c r="O141" s="41">
        <f t="shared" si="37"/>
        <v>1300</v>
      </c>
      <c r="P141" s="41"/>
      <c r="Q141" s="41"/>
      <c r="R141" s="41"/>
      <c r="S141" s="41"/>
      <c r="T141" s="41"/>
      <c r="U141" s="41"/>
      <c r="V141" s="41"/>
      <c r="W141" s="41"/>
      <c r="X141" s="41">
        <v>100</v>
      </c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</row>
    <row r="142" spans="1:95">
      <c r="A142" s="33">
        <v>140</v>
      </c>
      <c r="B142" s="86" t="s">
        <v>761</v>
      </c>
      <c r="C142" s="33" t="str">
        <f>VLOOKUP(B142,'Client List'!$A:$L,2,FALSE)</f>
        <v>IOASA</v>
      </c>
      <c r="D142" s="33">
        <v>1000</v>
      </c>
      <c r="E142" s="33">
        <f>VLOOKUP(D142,'Interest Rules'!$B$1:$F$7,2,FALSE)</f>
        <v>400</v>
      </c>
      <c r="F142" s="33">
        <f t="shared" si="38"/>
        <v>1400</v>
      </c>
      <c r="G142" s="33">
        <f t="shared" si="39"/>
        <v>14</v>
      </c>
      <c r="H142" s="33">
        <f t="shared" si="40"/>
        <v>100</v>
      </c>
      <c r="I142" s="39">
        <v>45933</v>
      </c>
      <c r="J142" s="39" t="s">
        <v>1521</v>
      </c>
      <c r="K142" s="39">
        <f t="shared" si="41"/>
        <v>45933</v>
      </c>
      <c r="L142" s="39">
        <f t="shared" si="42"/>
        <v>45940</v>
      </c>
      <c r="M142" s="40">
        <f t="shared" si="43"/>
        <v>46031</v>
      </c>
      <c r="N142" s="33" t="s">
        <v>1524</v>
      </c>
      <c r="O142" s="41">
        <f t="shared" si="37"/>
        <v>1200</v>
      </c>
      <c r="P142" s="41"/>
      <c r="Q142" s="41"/>
      <c r="R142" s="41"/>
      <c r="S142" s="41"/>
      <c r="T142" s="41"/>
      <c r="U142" s="41"/>
      <c r="V142" s="41"/>
      <c r="W142" s="41"/>
      <c r="X142" s="41">
        <v>100</v>
      </c>
      <c r="Y142" s="41">
        <v>100</v>
      </c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</row>
    <row r="143" spans="1:95">
      <c r="A143" s="33">
        <v>141</v>
      </c>
      <c r="B143" s="86" t="s">
        <v>766</v>
      </c>
      <c r="C143" s="33" t="str">
        <f>VLOOKUP(B143,'Client List'!$A:$L,2,FALSE)</f>
        <v>SILIVELIO</v>
      </c>
      <c r="D143" s="33">
        <v>1000</v>
      </c>
      <c r="E143" s="33">
        <f>VLOOKUP(D143,'Interest Rules'!$B$1:$F$7,2,FALSE)</f>
        <v>400</v>
      </c>
      <c r="F143" s="33">
        <f t="shared" si="38"/>
        <v>1400</v>
      </c>
      <c r="G143" s="33">
        <f t="shared" si="39"/>
        <v>14</v>
      </c>
      <c r="H143" s="33">
        <f t="shared" si="40"/>
        <v>100</v>
      </c>
      <c r="I143" s="39">
        <v>45933</v>
      </c>
      <c r="J143" s="39" t="s">
        <v>1521</v>
      </c>
      <c r="K143" s="39">
        <f t="shared" si="41"/>
        <v>45933</v>
      </c>
      <c r="L143" s="39">
        <f t="shared" si="42"/>
        <v>45940</v>
      </c>
      <c r="M143" s="40">
        <f t="shared" si="43"/>
        <v>46031</v>
      </c>
      <c r="N143" s="33" t="s">
        <v>1523</v>
      </c>
      <c r="O143" s="41">
        <f t="shared" si="37"/>
        <v>1400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</row>
    <row r="144" spans="1:95">
      <c r="A144" s="33">
        <v>142</v>
      </c>
      <c r="B144" s="86" t="s">
        <v>204</v>
      </c>
      <c r="C144" s="33" t="str">
        <f>VLOOKUP(B144,'Client List'!$A:$L,2,FALSE)</f>
        <v>Manoa</v>
      </c>
      <c r="D144" s="33">
        <v>2600</v>
      </c>
      <c r="E144" s="33">
        <v>600</v>
      </c>
      <c r="F144" s="33">
        <f t="shared" si="38"/>
        <v>3200</v>
      </c>
      <c r="G144" s="33">
        <f t="shared" si="39"/>
        <v>32</v>
      </c>
      <c r="H144" s="33">
        <f t="shared" si="40"/>
        <v>100</v>
      </c>
      <c r="I144" s="39">
        <v>45933</v>
      </c>
      <c r="J144" s="39" t="s">
        <v>1521</v>
      </c>
      <c r="K144" s="39">
        <f t="shared" si="41"/>
        <v>45933</v>
      </c>
      <c r="L144" s="39">
        <f t="shared" si="42"/>
        <v>45940</v>
      </c>
      <c r="M144" s="40">
        <f t="shared" si="43"/>
        <v>46157</v>
      </c>
      <c r="N144" s="33" t="s">
        <v>1524</v>
      </c>
      <c r="O144" s="41">
        <f t="shared" si="37"/>
        <v>3000</v>
      </c>
      <c r="P144" s="41"/>
      <c r="Q144" s="41"/>
      <c r="R144" s="41"/>
      <c r="S144" s="41"/>
      <c r="T144" s="41"/>
      <c r="U144" s="41"/>
      <c r="V144" s="41"/>
      <c r="W144" s="41"/>
      <c r="X144" s="41">
        <v>100</v>
      </c>
      <c r="Y144" s="41">
        <v>100</v>
      </c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</row>
    <row r="145" spans="1:95">
      <c r="A145" s="33">
        <v>143</v>
      </c>
      <c r="B145" s="86" t="s">
        <v>772</v>
      </c>
      <c r="C145" s="33" t="str">
        <f>VLOOKUP(B145,'Client List'!$A:$L,2,FALSE)</f>
        <v>LAUMUA</v>
      </c>
      <c r="D145" s="33">
        <v>1000</v>
      </c>
      <c r="E145" s="33">
        <f>VLOOKUP(D145,'Interest Rules'!$B$1:$F$7,2,FALSE)</f>
        <v>400</v>
      </c>
      <c r="F145" s="33">
        <f t="shared" si="38"/>
        <v>1400</v>
      </c>
      <c r="G145" s="33">
        <f t="shared" si="39"/>
        <v>14</v>
      </c>
      <c r="H145" s="33">
        <f t="shared" si="40"/>
        <v>100</v>
      </c>
      <c r="I145" s="39">
        <v>45934</v>
      </c>
      <c r="J145" s="39" t="s">
        <v>1521</v>
      </c>
      <c r="K145" s="39">
        <f t="shared" si="41"/>
        <v>45936</v>
      </c>
      <c r="L145" s="39">
        <f t="shared" si="42"/>
        <v>45947</v>
      </c>
      <c r="M145" s="40">
        <f t="shared" si="43"/>
        <v>46038</v>
      </c>
      <c r="N145" s="33" t="s">
        <v>1525</v>
      </c>
      <c r="O145" s="41">
        <f t="shared" si="37"/>
        <v>1200</v>
      </c>
      <c r="P145" s="41"/>
      <c r="Q145" s="41"/>
      <c r="R145" s="41"/>
      <c r="S145" s="41"/>
      <c r="T145" s="41"/>
      <c r="U145" s="41"/>
      <c r="V145" s="41"/>
      <c r="W145" s="41"/>
      <c r="X145" s="41">
        <v>100</v>
      </c>
      <c r="Y145" s="41">
        <v>100</v>
      </c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</row>
    <row r="146" spans="1:95">
      <c r="A146" s="33">
        <v>144</v>
      </c>
      <c r="B146" s="86" t="s">
        <v>777</v>
      </c>
      <c r="C146" s="33" t="str">
        <f>VLOOKUP(B146,'Client List'!$A:$L,2,FALSE)</f>
        <v>TAUFAGA</v>
      </c>
      <c r="D146" s="33">
        <v>1000</v>
      </c>
      <c r="E146" s="33">
        <f>VLOOKUP(D146,'Interest Rules'!$B$1:$F$7,2,FALSE)</f>
        <v>400</v>
      </c>
      <c r="F146" s="33">
        <f t="shared" si="38"/>
        <v>1400</v>
      </c>
      <c r="G146" s="33">
        <f t="shared" si="39"/>
        <v>14</v>
      </c>
      <c r="H146" s="33">
        <f t="shared" si="40"/>
        <v>100</v>
      </c>
      <c r="I146" s="39">
        <v>45936</v>
      </c>
      <c r="J146" s="39" t="s">
        <v>1521</v>
      </c>
      <c r="K146" s="39">
        <f t="shared" si="41"/>
        <v>45936</v>
      </c>
      <c r="L146" s="39">
        <f t="shared" si="42"/>
        <v>45947</v>
      </c>
      <c r="M146" s="40">
        <f t="shared" si="43"/>
        <v>46038</v>
      </c>
      <c r="N146" s="33" t="s">
        <v>1524</v>
      </c>
      <c r="O146" s="41">
        <f t="shared" si="37"/>
        <v>1200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>
        <v>100</v>
      </c>
      <c r="Z146" s="41">
        <v>100</v>
      </c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</row>
    <row r="147" spans="1:95">
      <c r="A147" s="33">
        <v>145</v>
      </c>
      <c r="B147" s="86" t="s">
        <v>783</v>
      </c>
      <c r="C147" s="33" t="str">
        <f>VLOOKUP(B147,'Client List'!$A:$L,2,FALSE)</f>
        <v>PITONE</v>
      </c>
      <c r="D147" s="33">
        <v>1000</v>
      </c>
      <c r="E147" s="33">
        <f>VLOOKUP(D147,'Interest Rules'!$B$1:$F$7,2,FALSE)</f>
        <v>400</v>
      </c>
      <c r="F147" s="33">
        <f t="shared" si="38"/>
        <v>1400</v>
      </c>
      <c r="G147" s="33">
        <f t="shared" si="39"/>
        <v>14</v>
      </c>
      <c r="H147" s="33">
        <f t="shared" si="40"/>
        <v>100</v>
      </c>
      <c r="I147" s="39">
        <v>45936</v>
      </c>
      <c r="J147" s="39" t="s">
        <v>1521</v>
      </c>
      <c r="K147" s="39">
        <f t="shared" si="41"/>
        <v>45936</v>
      </c>
      <c r="L147" s="39">
        <f t="shared" si="42"/>
        <v>45947</v>
      </c>
      <c r="M147" s="40">
        <f t="shared" si="43"/>
        <v>46038</v>
      </c>
      <c r="N147" s="33" t="s">
        <v>1524</v>
      </c>
      <c r="O147" s="41">
        <f t="shared" si="37"/>
        <v>1200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>
        <v>100</v>
      </c>
      <c r="Z147" s="41">
        <v>100</v>
      </c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</row>
    <row r="148" spans="1:95">
      <c r="A148" s="33">
        <v>146</v>
      </c>
      <c r="B148" s="86" t="s">
        <v>788</v>
      </c>
      <c r="C148" s="33" t="str">
        <f>VLOOKUP(B148,'Client List'!$A:$L,2,FALSE)</f>
        <v>TAMIANO</v>
      </c>
      <c r="D148" s="33">
        <v>1000</v>
      </c>
      <c r="E148" s="33">
        <f>VLOOKUP(D148,'Interest Rules'!$B$1:$F$7,2,FALSE)</f>
        <v>400</v>
      </c>
      <c r="F148" s="33">
        <f t="shared" si="38"/>
        <v>1400</v>
      </c>
      <c r="G148" s="33">
        <f t="shared" si="39"/>
        <v>14</v>
      </c>
      <c r="H148" s="33">
        <f t="shared" si="40"/>
        <v>100</v>
      </c>
      <c r="I148" s="39">
        <v>45936</v>
      </c>
      <c r="J148" s="39" t="s">
        <v>1521</v>
      </c>
      <c r="K148" s="39">
        <f t="shared" si="41"/>
        <v>45936</v>
      </c>
      <c r="L148" s="39">
        <f t="shared" si="42"/>
        <v>45947</v>
      </c>
      <c r="M148" s="40">
        <f t="shared" si="43"/>
        <v>46038</v>
      </c>
      <c r="N148" s="33" t="s">
        <v>1524</v>
      </c>
      <c r="O148" s="41">
        <f t="shared" si="37"/>
        <v>1250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>
        <v>150</v>
      </c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</row>
    <row r="149" spans="1:95">
      <c r="A149" s="33">
        <v>147</v>
      </c>
      <c r="B149" s="86" t="s">
        <v>794</v>
      </c>
      <c r="C149" s="33" t="str">
        <f>VLOOKUP(B149,'Client List'!$A:$L,2,FALSE)</f>
        <v>LUSIPANA</v>
      </c>
      <c r="D149" s="33">
        <v>1000</v>
      </c>
      <c r="E149" s="33">
        <f>VLOOKUP(D149,'Interest Rules'!$B$1:$F$7,2,FALSE)</f>
        <v>400</v>
      </c>
      <c r="F149" s="33">
        <f t="shared" si="38"/>
        <v>1400</v>
      </c>
      <c r="G149" s="33">
        <f t="shared" si="39"/>
        <v>14</v>
      </c>
      <c r="H149" s="33">
        <f t="shared" si="40"/>
        <v>100</v>
      </c>
      <c r="I149" s="39">
        <v>45936</v>
      </c>
      <c r="J149" s="39" t="s">
        <v>1521</v>
      </c>
      <c r="K149" s="39">
        <f t="shared" si="41"/>
        <v>45936</v>
      </c>
      <c r="L149" s="39">
        <f t="shared" si="42"/>
        <v>45947</v>
      </c>
      <c r="M149" s="40">
        <f t="shared" si="43"/>
        <v>46038</v>
      </c>
      <c r="N149" s="33" t="s">
        <v>1524</v>
      </c>
      <c r="O149" s="41">
        <f t="shared" si="37"/>
        <v>1100</v>
      </c>
      <c r="P149" s="41"/>
      <c r="Q149" s="41"/>
      <c r="R149" s="41"/>
      <c r="S149" s="41"/>
      <c r="T149" s="41"/>
      <c r="U149" s="41"/>
      <c r="V149" s="41"/>
      <c r="W149" s="41"/>
      <c r="X149" s="41"/>
      <c r="Y149" s="41">
        <v>100</v>
      </c>
      <c r="Z149" s="41">
        <v>100</v>
      </c>
      <c r="AA149" s="41">
        <v>100</v>
      </c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</row>
    <row r="150" spans="1:95">
      <c r="A150" s="33">
        <v>148</v>
      </c>
      <c r="B150" s="86" t="s">
        <v>798</v>
      </c>
      <c r="C150" s="33" t="str">
        <f>VLOOKUP(B150,'Client List'!$A:$L,2,FALSE)</f>
        <v>ENGELANI</v>
      </c>
      <c r="D150" s="33">
        <v>1000</v>
      </c>
      <c r="E150" s="33">
        <f>VLOOKUP(D150,'Interest Rules'!$B$1:$F$7,2,FALSE)</f>
        <v>400</v>
      </c>
      <c r="F150" s="33">
        <f t="shared" si="38"/>
        <v>1400</v>
      </c>
      <c r="G150" s="33">
        <f t="shared" si="39"/>
        <v>14</v>
      </c>
      <c r="H150" s="33">
        <f t="shared" si="40"/>
        <v>100</v>
      </c>
      <c r="I150" s="39">
        <v>45936</v>
      </c>
      <c r="J150" s="39" t="s">
        <v>1521</v>
      </c>
      <c r="K150" s="39">
        <f t="shared" si="41"/>
        <v>45936</v>
      </c>
      <c r="L150" s="39">
        <f t="shared" si="42"/>
        <v>45947</v>
      </c>
      <c r="M150" s="40">
        <f t="shared" si="43"/>
        <v>46038</v>
      </c>
      <c r="N150" s="33" t="s">
        <v>1525</v>
      </c>
      <c r="O150" s="41">
        <f t="shared" si="37"/>
        <v>1300</v>
      </c>
      <c r="P150" s="41"/>
      <c r="Q150" s="41"/>
      <c r="R150" s="41"/>
      <c r="S150" s="41"/>
      <c r="T150" s="41"/>
      <c r="U150" s="41"/>
      <c r="V150" s="41"/>
      <c r="W150" s="41"/>
      <c r="X150" s="41"/>
      <c r="Y150" s="41">
        <v>100</v>
      </c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</row>
    <row r="151" spans="1:95">
      <c r="A151" s="33">
        <v>149</v>
      </c>
      <c r="B151" s="86" t="s">
        <v>803</v>
      </c>
      <c r="C151" s="33" t="str">
        <f>VLOOKUP(B151,'Client List'!$A:$L,2,FALSE)</f>
        <v>LIU</v>
      </c>
      <c r="D151" s="33">
        <v>1000</v>
      </c>
      <c r="E151" s="33">
        <f>VLOOKUP(D151,'Interest Rules'!$B$1:$F$7,2,FALSE)</f>
        <v>400</v>
      </c>
      <c r="F151" s="33">
        <f t="shared" si="38"/>
        <v>1400</v>
      </c>
      <c r="G151" s="33">
        <f t="shared" si="39"/>
        <v>14</v>
      </c>
      <c r="H151" s="33">
        <f t="shared" si="40"/>
        <v>100</v>
      </c>
      <c r="I151" s="39">
        <v>45936</v>
      </c>
      <c r="J151" s="39" t="s">
        <v>1521</v>
      </c>
      <c r="K151" s="39">
        <f t="shared" si="41"/>
        <v>45936</v>
      </c>
      <c r="L151" s="39">
        <f t="shared" si="42"/>
        <v>45947</v>
      </c>
      <c r="M151" s="40">
        <f t="shared" si="43"/>
        <v>46038</v>
      </c>
      <c r="N151" s="33" t="s">
        <v>1524</v>
      </c>
      <c r="O151" s="41">
        <f t="shared" si="37"/>
        <v>1300</v>
      </c>
      <c r="P151" s="41"/>
      <c r="Q151" s="41"/>
      <c r="R151" s="41"/>
      <c r="S151" s="41"/>
      <c r="T151" s="41"/>
      <c r="U151" s="41"/>
      <c r="V151" s="41"/>
      <c r="W151" s="41"/>
      <c r="X151" s="41"/>
      <c r="Y151" s="41">
        <v>100</v>
      </c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</row>
    <row r="152" spans="1:95">
      <c r="A152" s="33">
        <v>150</v>
      </c>
      <c r="B152" s="86" t="s">
        <v>806</v>
      </c>
      <c r="C152" s="33" t="str">
        <f>VLOOKUP(B152,'Client List'!$A:$L,2,FALSE)</f>
        <v>TALALELEI</v>
      </c>
      <c r="D152" s="33">
        <v>1000</v>
      </c>
      <c r="E152" s="33">
        <f>VLOOKUP(D152,'Interest Rules'!$B$1:$F$7,2,FALSE)</f>
        <v>400</v>
      </c>
      <c r="F152" s="33">
        <f t="shared" si="38"/>
        <v>1400</v>
      </c>
      <c r="G152" s="33">
        <f t="shared" si="39"/>
        <v>14</v>
      </c>
      <c r="H152" s="33">
        <f t="shared" si="40"/>
        <v>100</v>
      </c>
      <c r="I152" s="39">
        <v>45937</v>
      </c>
      <c r="J152" s="39" t="s">
        <v>1521</v>
      </c>
      <c r="K152" s="39">
        <f t="shared" si="41"/>
        <v>45937</v>
      </c>
      <c r="L152" s="39">
        <f t="shared" si="42"/>
        <v>45947</v>
      </c>
      <c r="M152" s="40">
        <f t="shared" si="43"/>
        <v>46038</v>
      </c>
      <c r="N152" s="33" t="s">
        <v>1525</v>
      </c>
      <c r="O152" s="41">
        <f t="shared" si="37"/>
        <v>1400</v>
      </c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</row>
    <row r="153" spans="1:95">
      <c r="A153" s="33">
        <v>151</v>
      </c>
      <c r="B153" s="86" t="s">
        <v>810</v>
      </c>
      <c r="C153" s="33" t="str">
        <f>VLOOKUP(B153,'Client List'!$A:$L,2,FALSE)</f>
        <v>MAULALO</v>
      </c>
      <c r="D153" s="33">
        <v>1000</v>
      </c>
      <c r="E153" s="33">
        <f>VLOOKUP(D153,'Interest Rules'!$B$1:$F$7,2,FALSE)</f>
        <v>400</v>
      </c>
      <c r="F153" s="33">
        <f t="shared" si="38"/>
        <v>1400</v>
      </c>
      <c r="G153" s="33">
        <f t="shared" si="39"/>
        <v>14</v>
      </c>
      <c r="H153" s="33">
        <f t="shared" si="40"/>
        <v>100</v>
      </c>
      <c r="I153" s="39">
        <v>45937</v>
      </c>
      <c r="J153" s="39" t="s">
        <v>1521</v>
      </c>
      <c r="K153" s="39">
        <f t="shared" si="41"/>
        <v>45937</v>
      </c>
      <c r="L153" s="39">
        <f t="shared" si="42"/>
        <v>45947</v>
      </c>
      <c r="M153" s="40">
        <f t="shared" si="43"/>
        <v>46038</v>
      </c>
      <c r="N153" s="33" t="s">
        <v>1525</v>
      </c>
      <c r="O153" s="41">
        <f t="shared" si="37"/>
        <v>1400</v>
      </c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</row>
    <row r="154" spans="1:25">
      <c r="A154" s="33">
        <v>152</v>
      </c>
      <c r="B154" s="86" t="s">
        <v>815</v>
      </c>
      <c r="C154" s="33" t="str">
        <f>VLOOKUP(B154,'Client List'!$A:$L,2,FALSE)</f>
        <v>SEFO</v>
      </c>
      <c r="D154" s="33">
        <v>1000</v>
      </c>
      <c r="E154" s="33">
        <f>VLOOKUP(D154,'Interest Rules'!$B$1:$F$7,2,FALSE)</f>
        <v>400</v>
      </c>
      <c r="F154" s="33">
        <f t="shared" si="38"/>
        <v>1400</v>
      </c>
      <c r="G154" s="33">
        <f t="shared" si="39"/>
        <v>14</v>
      </c>
      <c r="H154" s="33">
        <f t="shared" si="40"/>
        <v>100</v>
      </c>
      <c r="I154" s="39">
        <v>45937</v>
      </c>
      <c r="J154" s="39" t="s">
        <v>1521</v>
      </c>
      <c r="K154" s="39">
        <f t="shared" si="41"/>
        <v>45937</v>
      </c>
      <c r="L154" s="39">
        <f t="shared" si="42"/>
        <v>45947</v>
      </c>
      <c r="M154" s="40">
        <f t="shared" si="43"/>
        <v>46038</v>
      </c>
      <c r="N154" s="1" t="s">
        <v>1522</v>
      </c>
      <c r="O154" s="41">
        <f t="shared" ref="O154:O217" si="44">$F154-SUM($P154:$XFD154)</f>
        <v>0</v>
      </c>
      <c r="Y154" s="16">
        <v>1400</v>
      </c>
    </row>
    <row r="155" spans="1:25">
      <c r="A155" s="33">
        <v>153</v>
      </c>
      <c r="B155" s="86" t="s">
        <v>820</v>
      </c>
      <c r="C155" s="33" t="str">
        <f>VLOOKUP(B155,'Client List'!$A:$L,2,FALSE)</f>
        <v>FAAMASUNU</v>
      </c>
      <c r="D155" s="33">
        <v>1000</v>
      </c>
      <c r="E155" s="33">
        <f>VLOOKUP(D155,'Interest Rules'!$B$1:$F$7,2,FALSE)</f>
        <v>400</v>
      </c>
      <c r="F155" s="33">
        <f t="shared" si="38"/>
        <v>1400</v>
      </c>
      <c r="G155" s="33">
        <f t="shared" si="39"/>
        <v>14</v>
      </c>
      <c r="H155" s="33">
        <f t="shared" si="40"/>
        <v>100</v>
      </c>
      <c r="I155" s="39">
        <v>45937</v>
      </c>
      <c r="J155" s="39" t="s">
        <v>1521</v>
      </c>
      <c r="K155" s="39">
        <f t="shared" si="41"/>
        <v>45937</v>
      </c>
      <c r="L155" s="39">
        <f t="shared" si="42"/>
        <v>45947</v>
      </c>
      <c r="M155" s="40">
        <f t="shared" si="43"/>
        <v>46038</v>
      </c>
      <c r="N155" s="1" t="s">
        <v>1524</v>
      </c>
      <c r="O155" s="41">
        <f t="shared" si="44"/>
        <v>1300</v>
      </c>
      <c r="Y155" s="16">
        <v>100</v>
      </c>
    </row>
    <row r="156" spans="1:25">
      <c r="A156" s="42">
        <v>154</v>
      </c>
      <c r="B156" s="84" t="s">
        <v>825</v>
      </c>
      <c r="C156" s="43" t="str">
        <f>VLOOKUP(B156,'Client List'!$A:$L,2,FALSE)</f>
        <v>IONA</v>
      </c>
      <c r="D156" s="33">
        <v>1000</v>
      </c>
      <c r="E156" s="33">
        <f>VLOOKUP(D156,'Interest Rules'!$B$1:$F$7,2,FALSE)</f>
        <v>400</v>
      </c>
      <c r="F156" s="33">
        <f t="shared" ref="F156:F219" si="45">$D156+$E156</f>
        <v>1400</v>
      </c>
      <c r="G156" s="33">
        <f t="shared" ref="G156:G219" si="46">IF($F156&gt;4800,48,$F156/100)</f>
        <v>14</v>
      </c>
      <c r="H156" s="33">
        <f t="shared" ref="H156:H219" si="47">IF(F156&gt;4800,F156/48,100)</f>
        <v>100</v>
      </c>
      <c r="I156" s="39">
        <v>45937</v>
      </c>
      <c r="J156" s="39" t="s">
        <v>1521</v>
      </c>
      <c r="K156" s="39">
        <f t="shared" ref="K156:K219" si="48">IF(WEEKDAY(I156,2)=6,I156+2,IF(WEEKDAY(I156,2)=7,"Signed date Sunday!",I156))</f>
        <v>45937</v>
      </c>
      <c r="L156" s="39">
        <f t="shared" ref="L156:L219" si="49">$K156+7-WEEKDAY(K156,2)+5</f>
        <v>45947</v>
      </c>
      <c r="M156" s="40">
        <f t="shared" ref="M156:M219" si="50">L156+(G156-1)*7</f>
        <v>46038</v>
      </c>
      <c r="N156" s="1" t="s">
        <v>1524</v>
      </c>
      <c r="O156" s="41">
        <f t="shared" si="44"/>
        <v>1250</v>
      </c>
      <c r="Y156" s="16">
        <v>150</v>
      </c>
    </row>
    <row r="157" spans="1:25">
      <c r="A157" s="42">
        <v>155</v>
      </c>
      <c r="B157" s="84" t="s">
        <v>831</v>
      </c>
      <c r="C157" s="43" t="str">
        <f>VLOOKUP(B157,'Client List'!$A:$L,2,FALSE)</f>
        <v>TOELAU</v>
      </c>
      <c r="D157" s="33">
        <v>1000</v>
      </c>
      <c r="E157" s="33">
        <f>VLOOKUP(D157,'Interest Rules'!$B$1:$F$7,2,FALSE)</f>
        <v>400</v>
      </c>
      <c r="F157" s="33">
        <f t="shared" si="45"/>
        <v>1400</v>
      </c>
      <c r="G157" s="33">
        <f t="shared" si="46"/>
        <v>14</v>
      </c>
      <c r="H157" s="33">
        <f t="shared" si="47"/>
        <v>100</v>
      </c>
      <c r="I157" s="39">
        <v>45937</v>
      </c>
      <c r="J157" s="39" t="s">
        <v>1521</v>
      </c>
      <c r="K157" s="39">
        <f t="shared" si="48"/>
        <v>45937</v>
      </c>
      <c r="L157" s="39">
        <f t="shared" si="49"/>
        <v>45947</v>
      </c>
      <c r="M157" s="40">
        <f t="shared" si="50"/>
        <v>46038</v>
      </c>
      <c r="N157" s="1" t="s">
        <v>1524</v>
      </c>
      <c r="O157" s="41">
        <f t="shared" si="44"/>
        <v>1300</v>
      </c>
      <c r="Y157" s="16">
        <v>100</v>
      </c>
    </row>
    <row r="158" spans="1:25">
      <c r="A158" s="42">
        <v>156</v>
      </c>
      <c r="B158" s="84" t="s">
        <v>837</v>
      </c>
      <c r="C158" s="43" t="str">
        <f>VLOOKUP(B158,'Client List'!$A:$L,2,FALSE)</f>
        <v>JENNIFER</v>
      </c>
      <c r="D158" s="33">
        <v>1000</v>
      </c>
      <c r="E158" s="33">
        <f>VLOOKUP(D158,'Interest Rules'!$B$1:$F$7,2,FALSE)</f>
        <v>400</v>
      </c>
      <c r="F158" s="33">
        <f t="shared" si="45"/>
        <v>1400</v>
      </c>
      <c r="G158" s="33">
        <f t="shared" si="46"/>
        <v>14</v>
      </c>
      <c r="H158" s="33">
        <f t="shared" si="47"/>
        <v>100</v>
      </c>
      <c r="I158" s="39">
        <v>45937</v>
      </c>
      <c r="J158" s="39" t="s">
        <v>1521</v>
      </c>
      <c r="K158" s="39">
        <f t="shared" si="48"/>
        <v>45937</v>
      </c>
      <c r="L158" s="39">
        <f t="shared" si="49"/>
        <v>45947</v>
      </c>
      <c r="M158" s="40">
        <f t="shared" si="50"/>
        <v>46038</v>
      </c>
      <c r="N158" s="1" t="s">
        <v>1524</v>
      </c>
      <c r="O158" s="41">
        <f t="shared" si="44"/>
        <v>1300</v>
      </c>
      <c r="Y158" s="16">
        <v>100</v>
      </c>
    </row>
    <row r="159" spans="1:28">
      <c r="A159" s="42">
        <v>157</v>
      </c>
      <c r="B159" s="84" t="s">
        <v>842</v>
      </c>
      <c r="C159" s="43" t="str">
        <f>VLOOKUP(B159,'Client List'!$A:$L,2,FALSE)</f>
        <v>SAMASONI</v>
      </c>
      <c r="D159" s="33">
        <v>1000</v>
      </c>
      <c r="E159" s="33">
        <f>VLOOKUP(D159,'Interest Rules'!$B$1:$F$7,2,FALSE)</f>
        <v>400</v>
      </c>
      <c r="F159" s="33">
        <f t="shared" si="45"/>
        <v>1400</v>
      </c>
      <c r="G159" s="33">
        <f t="shared" si="46"/>
        <v>14</v>
      </c>
      <c r="H159" s="33">
        <f t="shared" si="47"/>
        <v>100</v>
      </c>
      <c r="I159" s="39">
        <v>45937</v>
      </c>
      <c r="J159" s="39" t="s">
        <v>1521</v>
      </c>
      <c r="K159" s="39">
        <f t="shared" si="48"/>
        <v>45937</v>
      </c>
      <c r="L159" s="39">
        <f t="shared" si="49"/>
        <v>45947</v>
      </c>
      <c r="M159" s="40">
        <f t="shared" si="50"/>
        <v>46038</v>
      </c>
      <c r="N159" s="1" t="s">
        <v>1524</v>
      </c>
      <c r="O159" s="41">
        <f t="shared" si="44"/>
        <v>1000</v>
      </c>
      <c r="Y159" s="16">
        <v>100</v>
      </c>
      <c r="Z159" s="16">
        <v>100</v>
      </c>
      <c r="AA159" s="16">
        <v>100</v>
      </c>
      <c r="AB159" s="16">
        <v>100</v>
      </c>
    </row>
    <row r="160" spans="1:25">
      <c r="A160" s="42">
        <v>158</v>
      </c>
      <c r="B160" s="84" t="s">
        <v>847</v>
      </c>
      <c r="C160" s="43" t="str">
        <f>VLOOKUP(B160,'Client List'!$A:$L,2,FALSE)</f>
        <v>FAALAFUA</v>
      </c>
      <c r="D160" s="33">
        <v>1000</v>
      </c>
      <c r="E160" s="33">
        <f>VLOOKUP(D160,'Interest Rules'!$B$1:$F$7,2,FALSE)</f>
        <v>400</v>
      </c>
      <c r="F160" s="33">
        <f t="shared" si="45"/>
        <v>1400</v>
      </c>
      <c r="G160" s="33">
        <f t="shared" si="46"/>
        <v>14</v>
      </c>
      <c r="H160" s="33">
        <f t="shared" si="47"/>
        <v>100</v>
      </c>
      <c r="I160" s="39">
        <v>45937</v>
      </c>
      <c r="J160" s="39" t="s">
        <v>1521</v>
      </c>
      <c r="K160" s="39">
        <f t="shared" si="48"/>
        <v>45937</v>
      </c>
      <c r="L160" s="39">
        <f t="shared" si="49"/>
        <v>45947</v>
      </c>
      <c r="M160" s="40">
        <f t="shared" si="50"/>
        <v>46038</v>
      </c>
      <c r="N160" s="1" t="s">
        <v>1524</v>
      </c>
      <c r="O160" s="41">
        <f t="shared" si="44"/>
        <v>1300</v>
      </c>
      <c r="Y160" s="16">
        <v>100</v>
      </c>
    </row>
    <row r="161" spans="1:25">
      <c r="A161" s="42">
        <v>159</v>
      </c>
      <c r="B161" s="84" t="s">
        <v>852</v>
      </c>
      <c r="C161" s="43" t="str">
        <f>VLOOKUP(B161,'Client List'!$A:$L,2,FALSE)</f>
        <v>MALOAUFAATASI</v>
      </c>
      <c r="D161" s="33">
        <v>1000</v>
      </c>
      <c r="E161" s="33">
        <f>VLOOKUP(D161,'Interest Rules'!$B$1:$F$7,2,FALSE)</f>
        <v>400</v>
      </c>
      <c r="F161" s="33">
        <f t="shared" si="45"/>
        <v>1400</v>
      </c>
      <c r="G161" s="33">
        <f t="shared" si="46"/>
        <v>14</v>
      </c>
      <c r="H161" s="33">
        <f t="shared" si="47"/>
        <v>100</v>
      </c>
      <c r="I161" s="39">
        <v>45937</v>
      </c>
      <c r="J161" s="39" t="s">
        <v>1521</v>
      </c>
      <c r="K161" s="39">
        <f t="shared" si="48"/>
        <v>45937</v>
      </c>
      <c r="L161" s="39">
        <f t="shared" si="49"/>
        <v>45947</v>
      </c>
      <c r="M161" s="40">
        <f t="shared" si="50"/>
        <v>46038</v>
      </c>
      <c r="N161" s="1" t="s">
        <v>1524</v>
      </c>
      <c r="O161" s="41">
        <f t="shared" si="44"/>
        <v>1300</v>
      </c>
      <c r="Y161" s="16">
        <v>100</v>
      </c>
    </row>
    <row r="162" spans="1:25">
      <c r="A162" s="42">
        <v>160</v>
      </c>
      <c r="B162" s="84" t="s">
        <v>857</v>
      </c>
      <c r="C162" s="43" t="str">
        <f>VLOOKUP(B162,'Client List'!$A:$L,2,FALSE)</f>
        <v>ETEUATI</v>
      </c>
      <c r="D162" s="33">
        <v>1000</v>
      </c>
      <c r="E162" s="33">
        <f>VLOOKUP(D162,'Interest Rules'!$B$1:$F$7,2,FALSE)</f>
        <v>400</v>
      </c>
      <c r="F162" s="33">
        <f t="shared" si="45"/>
        <v>1400</v>
      </c>
      <c r="G162" s="33">
        <f t="shared" si="46"/>
        <v>14</v>
      </c>
      <c r="H162" s="33">
        <f t="shared" si="47"/>
        <v>100</v>
      </c>
      <c r="I162" s="39">
        <v>45938</v>
      </c>
      <c r="J162" s="39" t="s">
        <v>1527</v>
      </c>
      <c r="K162" s="39">
        <f t="shared" si="48"/>
        <v>45938</v>
      </c>
      <c r="L162" s="39">
        <f t="shared" si="49"/>
        <v>45947</v>
      </c>
      <c r="M162" s="40">
        <f t="shared" si="50"/>
        <v>46038</v>
      </c>
      <c r="N162" s="1" t="s">
        <v>1524</v>
      </c>
      <c r="O162" s="41">
        <f t="shared" si="44"/>
        <v>1300</v>
      </c>
      <c r="Y162" s="16">
        <v>100</v>
      </c>
    </row>
    <row r="163" spans="1:25">
      <c r="A163" s="42">
        <v>161</v>
      </c>
      <c r="B163" s="84" t="s">
        <v>862</v>
      </c>
      <c r="C163" s="43" t="str">
        <f>VLOOKUP(B163,'Client List'!$A:$L,2,FALSE)</f>
        <v>ASANI</v>
      </c>
      <c r="D163" s="33">
        <v>1000</v>
      </c>
      <c r="E163" s="33">
        <f>VLOOKUP(D163,'Interest Rules'!$B$1:$F$7,2,FALSE)</f>
        <v>400</v>
      </c>
      <c r="F163" s="33">
        <f t="shared" si="45"/>
        <v>1400</v>
      </c>
      <c r="G163" s="33">
        <f t="shared" si="46"/>
        <v>14</v>
      </c>
      <c r="H163" s="33">
        <f t="shared" si="47"/>
        <v>100</v>
      </c>
      <c r="I163" s="39">
        <v>45938</v>
      </c>
      <c r="J163" s="39" t="s">
        <v>1527</v>
      </c>
      <c r="K163" s="39">
        <f t="shared" si="48"/>
        <v>45938</v>
      </c>
      <c r="L163" s="39">
        <f t="shared" si="49"/>
        <v>45947</v>
      </c>
      <c r="M163" s="40">
        <f t="shared" si="50"/>
        <v>46038</v>
      </c>
      <c r="N163" s="1" t="s">
        <v>1524</v>
      </c>
      <c r="O163" s="41">
        <f t="shared" si="44"/>
        <v>1300</v>
      </c>
      <c r="Y163" s="16">
        <v>100</v>
      </c>
    </row>
    <row r="164" spans="1:25">
      <c r="A164" s="42">
        <v>162</v>
      </c>
      <c r="B164" s="84" t="s">
        <v>867</v>
      </c>
      <c r="C164" s="43" t="str">
        <f>VLOOKUP(B164,'Client List'!$A:$L,2,FALSE)</f>
        <v>JAMES</v>
      </c>
      <c r="D164" s="33">
        <v>1000</v>
      </c>
      <c r="E164" s="33">
        <f>VLOOKUP(D164,'Interest Rules'!$B$1:$F$7,2,FALSE)</f>
        <v>400</v>
      </c>
      <c r="F164" s="33">
        <f t="shared" si="45"/>
        <v>1400</v>
      </c>
      <c r="G164" s="33">
        <f t="shared" si="46"/>
        <v>14</v>
      </c>
      <c r="H164" s="33">
        <f t="shared" si="47"/>
        <v>100</v>
      </c>
      <c r="I164" s="39">
        <v>45938</v>
      </c>
      <c r="J164" s="39" t="s">
        <v>1527</v>
      </c>
      <c r="K164" s="39">
        <f t="shared" si="48"/>
        <v>45938</v>
      </c>
      <c r="L164" s="39">
        <f t="shared" si="49"/>
        <v>45947</v>
      </c>
      <c r="M164" s="40">
        <f t="shared" si="50"/>
        <v>46038</v>
      </c>
      <c r="N164" s="1" t="s">
        <v>1524</v>
      </c>
      <c r="O164" s="41">
        <f t="shared" si="44"/>
        <v>1300</v>
      </c>
      <c r="Y164" s="16">
        <v>100</v>
      </c>
    </row>
    <row r="165" spans="1:25">
      <c r="A165" s="42">
        <v>163</v>
      </c>
      <c r="B165" s="84" t="s">
        <v>873</v>
      </c>
      <c r="C165" s="43" t="str">
        <f>VLOOKUP(B165,'Client List'!$A:$L,2,FALSE)</f>
        <v>LEPALEALIIOTALO</v>
      </c>
      <c r="D165" s="33">
        <v>1000</v>
      </c>
      <c r="E165" s="33">
        <f>VLOOKUP(D165,'Interest Rules'!$B$1:$F$7,2,FALSE)</f>
        <v>400</v>
      </c>
      <c r="F165" s="33">
        <f t="shared" si="45"/>
        <v>1400</v>
      </c>
      <c r="G165" s="33">
        <f t="shared" si="46"/>
        <v>14</v>
      </c>
      <c r="H165" s="33">
        <f t="shared" si="47"/>
        <v>100</v>
      </c>
      <c r="I165" s="39">
        <v>45938</v>
      </c>
      <c r="J165" s="39" t="s">
        <v>1527</v>
      </c>
      <c r="K165" s="39">
        <f t="shared" si="48"/>
        <v>45938</v>
      </c>
      <c r="L165" s="39">
        <f t="shared" si="49"/>
        <v>45947</v>
      </c>
      <c r="M165" s="40">
        <f t="shared" si="50"/>
        <v>46038</v>
      </c>
      <c r="N165" s="1" t="s">
        <v>1524</v>
      </c>
      <c r="O165" s="41">
        <f t="shared" si="44"/>
        <v>1300</v>
      </c>
      <c r="Y165" s="16">
        <v>100</v>
      </c>
    </row>
    <row r="166" spans="1:25">
      <c r="A166" s="42">
        <v>164</v>
      </c>
      <c r="B166" s="84" t="s">
        <v>878</v>
      </c>
      <c r="C166" s="43" t="str">
        <f>VLOOKUP(B166,'Client List'!$A:$L,2,FALSE)</f>
        <v>ANDREW</v>
      </c>
      <c r="D166" s="33">
        <v>1000</v>
      </c>
      <c r="E166" s="33">
        <f>VLOOKUP(D166,'Interest Rules'!$B$1:$F$7,2,FALSE)</f>
        <v>400</v>
      </c>
      <c r="F166" s="33">
        <f t="shared" si="45"/>
        <v>1400</v>
      </c>
      <c r="G166" s="33">
        <f t="shared" si="46"/>
        <v>14</v>
      </c>
      <c r="H166" s="33">
        <f t="shared" si="47"/>
        <v>100</v>
      </c>
      <c r="I166" s="39">
        <v>45938</v>
      </c>
      <c r="J166" s="39" t="s">
        <v>1527</v>
      </c>
      <c r="K166" s="39">
        <f t="shared" si="48"/>
        <v>45938</v>
      </c>
      <c r="L166" s="39">
        <f t="shared" si="49"/>
        <v>45947</v>
      </c>
      <c r="M166" s="40">
        <f t="shared" si="50"/>
        <v>46038</v>
      </c>
      <c r="N166" s="1" t="s">
        <v>1524</v>
      </c>
      <c r="O166" s="41">
        <f t="shared" si="44"/>
        <v>1300</v>
      </c>
      <c r="Y166" s="16">
        <v>100</v>
      </c>
    </row>
    <row r="167" spans="1:25">
      <c r="A167" s="42">
        <v>165</v>
      </c>
      <c r="B167" s="84" t="s">
        <v>884</v>
      </c>
      <c r="C167" s="43" t="str">
        <f>VLOOKUP(B167,'Client List'!$A:$L,2,FALSE)</f>
        <v>MALAITAI</v>
      </c>
      <c r="D167" s="33">
        <v>1000</v>
      </c>
      <c r="E167" s="33">
        <f>VLOOKUP(D167,'Interest Rules'!$B$1:$F$7,2,FALSE)</f>
        <v>400</v>
      </c>
      <c r="F167" s="33">
        <f t="shared" si="45"/>
        <v>1400</v>
      </c>
      <c r="G167" s="33">
        <f t="shared" si="46"/>
        <v>14</v>
      </c>
      <c r="H167" s="33">
        <f t="shared" si="47"/>
        <v>100</v>
      </c>
      <c r="I167" s="39">
        <v>45938</v>
      </c>
      <c r="J167" s="39" t="s">
        <v>1521</v>
      </c>
      <c r="K167" s="39">
        <f t="shared" si="48"/>
        <v>45938</v>
      </c>
      <c r="L167" s="39">
        <f t="shared" si="49"/>
        <v>45947</v>
      </c>
      <c r="M167" s="40">
        <f t="shared" si="50"/>
        <v>46038</v>
      </c>
      <c r="N167" s="1" t="s">
        <v>1524</v>
      </c>
      <c r="O167" s="41">
        <f t="shared" si="44"/>
        <v>1300</v>
      </c>
      <c r="Y167" s="16">
        <v>100</v>
      </c>
    </row>
    <row r="168" spans="1:25">
      <c r="A168" s="42">
        <v>166</v>
      </c>
      <c r="B168" s="84" t="s">
        <v>889</v>
      </c>
      <c r="C168" s="43" t="str">
        <f>VLOOKUP(B168,'Client List'!$A:$L,2,FALSE)</f>
        <v>LISONA</v>
      </c>
      <c r="D168" s="33">
        <v>1000</v>
      </c>
      <c r="E168" s="33">
        <f>VLOOKUP(D168,'Interest Rules'!$B$1:$F$7,2,FALSE)</f>
        <v>400</v>
      </c>
      <c r="F168" s="33">
        <f t="shared" si="45"/>
        <v>1400</v>
      </c>
      <c r="G168" s="33">
        <f t="shared" si="46"/>
        <v>14</v>
      </c>
      <c r="H168" s="33">
        <f t="shared" si="47"/>
        <v>100</v>
      </c>
      <c r="I168" s="39">
        <v>45938</v>
      </c>
      <c r="J168" s="39" t="s">
        <v>1521</v>
      </c>
      <c r="K168" s="39">
        <f t="shared" si="48"/>
        <v>45938</v>
      </c>
      <c r="L168" s="39">
        <f t="shared" si="49"/>
        <v>45947</v>
      </c>
      <c r="M168" s="40">
        <f t="shared" si="50"/>
        <v>46038</v>
      </c>
      <c r="N168" s="1" t="s">
        <v>1524</v>
      </c>
      <c r="O168" s="41">
        <f t="shared" si="44"/>
        <v>1300</v>
      </c>
      <c r="Y168" s="16">
        <v>100</v>
      </c>
    </row>
    <row r="169" spans="1:25">
      <c r="A169" s="42">
        <v>167</v>
      </c>
      <c r="B169" s="84" t="s">
        <v>894</v>
      </c>
      <c r="C169" s="43" t="str">
        <f>VLOOKUP(B169,'Client List'!$A:$L,2,FALSE)</f>
        <v>AUKUSITINO</v>
      </c>
      <c r="D169" s="33">
        <v>1000</v>
      </c>
      <c r="E169" s="33">
        <f>VLOOKUP(D169,'Interest Rules'!$B$1:$F$7,2,FALSE)</f>
        <v>400</v>
      </c>
      <c r="F169" s="33">
        <f t="shared" si="45"/>
        <v>1400</v>
      </c>
      <c r="G169" s="33">
        <f t="shared" si="46"/>
        <v>14</v>
      </c>
      <c r="H169" s="33">
        <f t="shared" si="47"/>
        <v>100</v>
      </c>
      <c r="I169" s="39">
        <v>45938</v>
      </c>
      <c r="J169" s="39" t="s">
        <v>1521</v>
      </c>
      <c r="K169" s="39">
        <f t="shared" si="48"/>
        <v>45938</v>
      </c>
      <c r="L169" s="39">
        <f t="shared" si="49"/>
        <v>45947</v>
      </c>
      <c r="M169" s="40">
        <f t="shared" si="50"/>
        <v>46038</v>
      </c>
      <c r="N169" s="1" t="s">
        <v>1524</v>
      </c>
      <c r="O169" s="41">
        <f t="shared" si="44"/>
        <v>1300</v>
      </c>
      <c r="Y169" s="16">
        <v>100</v>
      </c>
    </row>
    <row r="170" spans="1:25">
      <c r="A170" s="42">
        <v>168</v>
      </c>
      <c r="B170" s="84" t="s">
        <v>898</v>
      </c>
      <c r="C170" s="43" t="str">
        <f>VLOOKUP(B170,'Client List'!$A:$L,2,FALSE)</f>
        <v>TUII</v>
      </c>
      <c r="D170" s="33">
        <v>1000</v>
      </c>
      <c r="E170" s="33">
        <f>VLOOKUP(D170,'Interest Rules'!$B$1:$F$7,2,FALSE)</f>
        <v>400</v>
      </c>
      <c r="F170" s="33">
        <f t="shared" si="45"/>
        <v>1400</v>
      </c>
      <c r="G170" s="33">
        <f t="shared" si="46"/>
        <v>14</v>
      </c>
      <c r="H170" s="33">
        <f t="shared" si="47"/>
        <v>100</v>
      </c>
      <c r="I170" s="39">
        <v>45938</v>
      </c>
      <c r="J170" s="39" t="s">
        <v>1521</v>
      </c>
      <c r="K170" s="39">
        <f t="shared" si="48"/>
        <v>45938</v>
      </c>
      <c r="L170" s="39">
        <f t="shared" si="49"/>
        <v>45947</v>
      </c>
      <c r="M170" s="40">
        <f t="shared" si="50"/>
        <v>46038</v>
      </c>
      <c r="N170" s="1" t="s">
        <v>1524</v>
      </c>
      <c r="O170" s="41">
        <f t="shared" si="44"/>
        <v>1300</v>
      </c>
      <c r="Y170" s="16">
        <v>100</v>
      </c>
    </row>
    <row r="171" spans="1:25">
      <c r="A171" s="42">
        <v>169</v>
      </c>
      <c r="B171" s="84" t="s">
        <v>904</v>
      </c>
      <c r="C171" s="43" t="str">
        <f>VLOOKUP(B171,'Client List'!$A:$L,2,FALSE)</f>
        <v>IAN</v>
      </c>
      <c r="D171" s="33">
        <v>1000</v>
      </c>
      <c r="E171" s="33">
        <f>VLOOKUP(D171,'Interest Rules'!$B$1:$F$7,2,FALSE)</f>
        <v>400</v>
      </c>
      <c r="F171" s="33">
        <f t="shared" si="45"/>
        <v>1400</v>
      </c>
      <c r="G171" s="33">
        <f t="shared" si="46"/>
        <v>14</v>
      </c>
      <c r="H171" s="33">
        <f t="shared" si="47"/>
        <v>100</v>
      </c>
      <c r="I171" s="39">
        <v>45938</v>
      </c>
      <c r="J171" s="39" t="s">
        <v>1521</v>
      </c>
      <c r="K171" s="39">
        <f t="shared" si="48"/>
        <v>45938</v>
      </c>
      <c r="L171" s="39">
        <f t="shared" si="49"/>
        <v>45947</v>
      </c>
      <c r="M171" s="40">
        <f t="shared" si="50"/>
        <v>46038</v>
      </c>
      <c r="N171" s="1" t="s">
        <v>1524</v>
      </c>
      <c r="O171" s="41">
        <f t="shared" si="44"/>
        <v>1300</v>
      </c>
      <c r="Y171" s="16">
        <v>100</v>
      </c>
    </row>
    <row r="172" spans="1:15">
      <c r="A172" s="42">
        <v>170</v>
      </c>
      <c r="B172" s="84" t="s">
        <v>909</v>
      </c>
      <c r="C172" s="43" t="str">
        <f>VLOOKUP(B172,'Client List'!$A:$L,2,FALSE)</f>
        <v>SAMANTHA</v>
      </c>
      <c r="D172" s="33">
        <v>1000</v>
      </c>
      <c r="E172" s="33">
        <f>VLOOKUP(D172,'Interest Rules'!$B$1:$F$7,2,FALSE)</f>
        <v>400</v>
      </c>
      <c r="F172" s="33">
        <f t="shared" si="45"/>
        <v>1400</v>
      </c>
      <c r="G172" s="33">
        <f t="shared" si="46"/>
        <v>14</v>
      </c>
      <c r="H172" s="33">
        <f t="shared" si="47"/>
        <v>100</v>
      </c>
      <c r="I172" s="39">
        <v>45939</v>
      </c>
      <c r="J172" s="39" t="s">
        <v>1521</v>
      </c>
      <c r="K172" s="39">
        <f t="shared" si="48"/>
        <v>45939</v>
      </c>
      <c r="L172" s="39">
        <f t="shared" si="49"/>
        <v>45947</v>
      </c>
      <c r="M172" s="40">
        <f t="shared" si="50"/>
        <v>46038</v>
      </c>
      <c r="N172" s="1" t="s">
        <v>1525</v>
      </c>
      <c r="O172" s="41">
        <f t="shared" si="44"/>
        <v>1400</v>
      </c>
    </row>
    <row r="173" spans="1:15">
      <c r="A173" s="42">
        <v>171</v>
      </c>
      <c r="B173" s="84" t="s">
        <v>913</v>
      </c>
      <c r="C173" s="43" t="str">
        <f>VLOOKUP(B173,'Client List'!$A:$L,2,FALSE)</f>
        <v>TOETU</v>
      </c>
      <c r="D173" s="33">
        <v>1000</v>
      </c>
      <c r="E173" s="33">
        <f>VLOOKUP(D173,'Interest Rules'!$B$1:$F$7,2,FALSE)</f>
        <v>400</v>
      </c>
      <c r="F173" s="33">
        <f t="shared" si="45"/>
        <v>1400</v>
      </c>
      <c r="G173" s="33">
        <f t="shared" si="46"/>
        <v>14</v>
      </c>
      <c r="H173" s="33">
        <f t="shared" si="47"/>
        <v>100</v>
      </c>
      <c r="I173" s="39">
        <v>45939</v>
      </c>
      <c r="J173" s="39" t="s">
        <v>1521</v>
      </c>
      <c r="K173" s="39">
        <f t="shared" si="48"/>
        <v>45939</v>
      </c>
      <c r="L173" s="39">
        <f t="shared" si="49"/>
        <v>45947</v>
      </c>
      <c r="M173" s="40">
        <f t="shared" si="50"/>
        <v>46038</v>
      </c>
      <c r="N173" s="1" t="s">
        <v>1525</v>
      </c>
      <c r="O173" s="41">
        <f t="shared" si="44"/>
        <v>1400</v>
      </c>
    </row>
    <row r="174" spans="1:25">
      <c r="A174" s="42">
        <v>172</v>
      </c>
      <c r="B174" s="84" t="s">
        <v>918</v>
      </c>
      <c r="C174" s="43" t="str">
        <f>VLOOKUP(B174,'Client List'!$A:$L,2,FALSE)</f>
        <v>LOTOMAU</v>
      </c>
      <c r="D174" s="33">
        <v>1000</v>
      </c>
      <c r="E174" s="33">
        <f>VLOOKUP(D174,'Interest Rules'!$B$1:$F$7,2,FALSE)</f>
        <v>400</v>
      </c>
      <c r="F174" s="33">
        <f t="shared" si="45"/>
        <v>1400</v>
      </c>
      <c r="G174" s="33">
        <f t="shared" si="46"/>
        <v>14</v>
      </c>
      <c r="H174" s="33">
        <f t="shared" si="47"/>
        <v>100</v>
      </c>
      <c r="I174" s="39">
        <v>45939</v>
      </c>
      <c r="J174" s="39" t="s">
        <v>1521</v>
      </c>
      <c r="K174" s="39">
        <f t="shared" si="48"/>
        <v>45939</v>
      </c>
      <c r="L174" s="39">
        <f t="shared" si="49"/>
        <v>45947</v>
      </c>
      <c r="M174" s="40">
        <f t="shared" si="50"/>
        <v>46038</v>
      </c>
      <c r="N174" s="1" t="s">
        <v>1524</v>
      </c>
      <c r="O174" s="41">
        <f t="shared" si="44"/>
        <v>1250</v>
      </c>
      <c r="Y174" s="16">
        <v>150</v>
      </c>
    </row>
    <row r="175" spans="1:25">
      <c r="A175" s="42">
        <v>173</v>
      </c>
      <c r="B175" s="84" t="s">
        <v>923</v>
      </c>
      <c r="C175" s="43" t="str">
        <f>VLOOKUP(B175,'Client List'!$A:$L,2,FALSE)</f>
        <v>ROPATI</v>
      </c>
      <c r="D175" s="33">
        <v>1000</v>
      </c>
      <c r="E175" s="33">
        <f>VLOOKUP(D175,'Interest Rules'!$B$1:$F$7,2,FALSE)</f>
        <v>400</v>
      </c>
      <c r="F175" s="33">
        <f t="shared" si="45"/>
        <v>1400</v>
      </c>
      <c r="G175" s="33">
        <f t="shared" si="46"/>
        <v>14</v>
      </c>
      <c r="H175" s="33">
        <f t="shared" si="47"/>
        <v>100</v>
      </c>
      <c r="I175" s="39">
        <v>45939</v>
      </c>
      <c r="J175" s="39" t="s">
        <v>1521</v>
      </c>
      <c r="K175" s="39">
        <f t="shared" si="48"/>
        <v>45939</v>
      </c>
      <c r="L175" s="39">
        <f t="shared" si="49"/>
        <v>45947</v>
      </c>
      <c r="M175" s="40">
        <f t="shared" si="50"/>
        <v>46038</v>
      </c>
      <c r="N175" s="1" t="s">
        <v>1524</v>
      </c>
      <c r="O175" s="41">
        <f t="shared" si="44"/>
        <v>1200</v>
      </c>
      <c r="Y175" s="16">
        <v>200</v>
      </c>
    </row>
    <row r="176" spans="1:25">
      <c r="A176" s="42">
        <v>174</v>
      </c>
      <c r="B176" s="84" t="s">
        <v>928</v>
      </c>
      <c r="C176" s="43" t="str">
        <f>VLOOKUP(B176,'Client List'!$A:$L,2,FALSE)</f>
        <v>LUPE</v>
      </c>
      <c r="D176" s="33">
        <v>1000</v>
      </c>
      <c r="E176" s="33">
        <f>VLOOKUP(D176,'Interest Rules'!$B$1:$F$7,2,FALSE)</f>
        <v>400</v>
      </c>
      <c r="F176" s="33">
        <f t="shared" si="45"/>
        <v>1400</v>
      </c>
      <c r="G176" s="33">
        <f t="shared" si="46"/>
        <v>14</v>
      </c>
      <c r="H176" s="33">
        <f t="shared" si="47"/>
        <v>100</v>
      </c>
      <c r="I176" s="39">
        <v>45939</v>
      </c>
      <c r="J176" s="39" t="s">
        <v>1521</v>
      </c>
      <c r="K176" s="39">
        <f t="shared" si="48"/>
        <v>45939</v>
      </c>
      <c r="L176" s="39">
        <f t="shared" si="49"/>
        <v>45947</v>
      </c>
      <c r="M176" s="40">
        <f t="shared" si="50"/>
        <v>46038</v>
      </c>
      <c r="N176" s="1" t="s">
        <v>1524</v>
      </c>
      <c r="O176" s="41">
        <f t="shared" si="44"/>
        <v>1300</v>
      </c>
      <c r="Y176" s="16">
        <v>100</v>
      </c>
    </row>
    <row r="177" spans="1:25">
      <c r="A177" s="42">
        <v>175</v>
      </c>
      <c r="B177" s="84" t="s">
        <v>933</v>
      </c>
      <c r="C177" s="43" t="str">
        <f>VLOOKUP(B177,'Client List'!$A:$L,2,FALSE)</f>
        <v>PILIATI</v>
      </c>
      <c r="D177" s="33">
        <v>1000</v>
      </c>
      <c r="E177" s="33">
        <f>VLOOKUP(D177,'Interest Rules'!$B$1:$F$7,2,FALSE)</f>
        <v>400</v>
      </c>
      <c r="F177" s="33">
        <f t="shared" si="45"/>
        <v>1400</v>
      </c>
      <c r="G177" s="33">
        <f t="shared" si="46"/>
        <v>14</v>
      </c>
      <c r="H177" s="33">
        <f t="shared" si="47"/>
        <v>100</v>
      </c>
      <c r="I177" s="39">
        <v>45939</v>
      </c>
      <c r="J177" s="39" t="s">
        <v>1521</v>
      </c>
      <c r="K177" s="39">
        <f t="shared" si="48"/>
        <v>45939</v>
      </c>
      <c r="L177" s="39">
        <f t="shared" si="49"/>
        <v>45947</v>
      </c>
      <c r="M177" s="40">
        <f t="shared" si="50"/>
        <v>46038</v>
      </c>
      <c r="N177" s="1" t="s">
        <v>1524</v>
      </c>
      <c r="O177" s="41">
        <f t="shared" si="44"/>
        <v>1300</v>
      </c>
      <c r="Y177" s="16">
        <v>100</v>
      </c>
    </row>
    <row r="178" spans="1:15">
      <c r="A178" s="42">
        <v>176</v>
      </c>
      <c r="B178" s="84" t="s">
        <v>937</v>
      </c>
      <c r="C178" s="43" t="str">
        <f>VLOOKUP(B178,'Client List'!$A:$L,2,FALSE)</f>
        <v>LETAEA</v>
      </c>
      <c r="D178" s="33">
        <v>1000</v>
      </c>
      <c r="E178" s="33">
        <f>VLOOKUP(D178,'Interest Rules'!$B$1:$F$7,2,FALSE)</f>
        <v>400</v>
      </c>
      <c r="F178" s="33">
        <f t="shared" si="45"/>
        <v>1400</v>
      </c>
      <c r="G178" s="33">
        <f t="shared" si="46"/>
        <v>14</v>
      </c>
      <c r="H178" s="33">
        <f t="shared" si="47"/>
        <v>100</v>
      </c>
      <c r="I178" s="39">
        <v>45939</v>
      </c>
      <c r="J178" s="39" t="s">
        <v>1521</v>
      </c>
      <c r="K178" s="39">
        <f t="shared" si="48"/>
        <v>45939</v>
      </c>
      <c r="L178" s="39">
        <f t="shared" si="49"/>
        <v>45947</v>
      </c>
      <c r="M178" s="40">
        <f t="shared" si="50"/>
        <v>46038</v>
      </c>
      <c r="N178" s="1" t="s">
        <v>1525</v>
      </c>
      <c r="O178" s="41">
        <f t="shared" si="44"/>
        <v>1400</v>
      </c>
    </row>
    <row r="179" spans="1:25">
      <c r="A179" s="42">
        <v>177</v>
      </c>
      <c r="B179" s="84" t="s">
        <v>940</v>
      </c>
      <c r="C179" s="43" t="str">
        <f>VLOOKUP(B179,'Client List'!$A:$L,2,FALSE)</f>
        <v>SOLOMONA</v>
      </c>
      <c r="D179" s="33">
        <v>1000</v>
      </c>
      <c r="E179" s="33">
        <f>VLOOKUP(D179,'Interest Rules'!$B$1:$F$7,2,FALSE)</f>
        <v>400</v>
      </c>
      <c r="F179" s="33">
        <f t="shared" si="45"/>
        <v>1400</v>
      </c>
      <c r="G179" s="33">
        <f t="shared" si="46"/>
        <v>14</v>
      </c>
      <c r="H179" s="33">
        <f t="shared" si="47"/>
        <v>100</v>
      </c>
      <c r="I179" s="39">
        <v>45939</v>
      </c>
      <c r="J179" s="39" t="s">
        <v>1521</v>
      </c>
      <c r="K179" s="39">
        <f t="shared" si="48"/>
        <v>45939</v>
      </c>
      <c r="L179" s="39">
        <f t="shared" si="49"/>
        <v>45947</v>
      </c>
      <c r="M179" s="40">
        <f t="shared" si="50"/>
        <v>46038</v>
      </c>
      <c r="N179" s="1" t="s">
        <v>1524</v>
      </c>
      <c r="O179" s="41">
        <f t="shared" si="44"/>
        <v>1300</v>
      </c>
      <c r="Y179" s="16">
        <v>100</v>
      </c>
    </row>
    <row r="180" spans="1:25">
      <c r="A180" s="42">
        <v>178</v>
      </c>
      <c r="B180" s="84" t="s">
        <v>944</v>
      </c>
      <c r="C180" s="43" t="str">
        <f>VLOOKUP(B180,'Client List'!$A:$L,2,FALSE)</f>
        <v>LUISA</v>
      </c>
      <c r="D180" s="33">
        <v>1000</v>
      </c>
      <c r="E180" s="33">
        <f>VLOOKUP(D180,'Interest Rules'!$B$1:$F$7,2,FALSE)</f>
        <v>400</v>
      </c>
      <c r="F180" s="33">
        <f t="shared" si="45"/>
        <v>1400</v>
      </c>
      <c r="G180" s="33">
        <f t="shared" si="46"/>
        <v>14</v>
      </c>
      <c r="H180" s="33">
        <f t="shared" si="47"/>
        <v>100</v>
      </c>
      <c r="I180" s="39">
        <v>45939</v>
      </c>
      <c r="J180" s="39" t="s">
        <v>1521</v>
      </c>
      <c r="K180" s="39">
        <f t="shared" si="48"/>
        <v>45939</v>
      </c>
      <c r="L180" s="39">
        <f t="shared" si="49"/>
        <v>45947</v>
      </c>
      <c r="M180" s="40">
        <f t="shared" si="50"/>
        <v>46038</v>
      </c>
      <c r="N180" s="1" t="s">
        <v>1524</v>
      </c>
      <c r="O180" s="41">
        <f t="shared" si="44"/>
        <v>1300</v>
      </c>
      <c r="Y180" s="16">
        <v>100</v>
      </c>
    </row>
    <row r="181" spans="1:25">
      <c r="A181" s="42">
        <v>179</v>
      </c>
      <c r="B181" s="84" t="s">
        <v>950</v>
      </c>
      <c r="C181" s="43" t="str">
        <f>VLOOKUP(B181,'Client List'!$A:$L,2,FALSE)</f>
        <v>TENNY</v>
      </c>
      <c r="D181" s="33">
        <v>1000</v>
      </c>
      <c r="E181" s="33">
        <f>VLOOKUP(D181,'Interest Rules'!$B$1:$F$7,2,FALSE)</f>
        <v>400</v>
      </c>
      <c r="F181" s="33">
        <f t="shared" si="45"/>
        <v>1400</v>
      </c>
      <c r="G181" s="33">
        <f t="shared" si="46"/>
        <v>14</v>
      </c>
      <c r="H181" s="33">
        <f t="shared" si="47"/>
        <v>100</v>
      </c>
      <c r="I181" s="39">
        <v>45939</v>
      </c>
      <c r="J181" s="39" t="s">
        <v>1521</v>
      </c>
      <c r="K181" s="39">
        <f t="shared" si="48"/>
        <v>45939</v>
      </c>
      <c r="L181" s="39">
        <f t="shared" si="49"/>
        <v>45947</v>
      </c>
      <c r="M181" s="40">
        <f t="shared" si="50"/>
        <v>46038</v>
      </c>
      <c r="N181" s="1" t="s">
        <v>1524</v>
      </c>
      <c r="O181" s="41">
        <f t="shared" si="44"/>
        <v>1300</v>
      </c>
      <c r="Y181" s="16">
        <v>100</v>
      </c>
    </row>
    <row r="182" spans="1:25">
      <c r="A182" s="42">
        <v>180</v>
      </c>
      <c r="B182" s="84" t="s">
        <v>954</v>
      </c>
      <c r="C182" s="43" t="str">
        <f>VLOOKUP(B182,'Client List'!$A:$L,2,FALSE)</f>
        <v>MANASE</v>
      </c>
      <c r="D182" s="33">
        <v>1000</v>
      </c>
      <c r="E182" s="33">
        <f>VLOOKUP(D182,'Interest Rules'!$B$1:$F$7,2,FALSE)</f>
        <v>400</v>
      </c>
      <c r="F182" s="33">
        <f t="shared" si="45"/>
        <v>1400</v>
      </c>
      <c r="G182" s="33">
        <f t="shared" si="46"/>
        <v>14</v>
      </c>
      <c r="H182" s="33">
        <f t="shared" si="47"/>
        <v>100</v>
      </c>
      <c r="I182" s="39">
        <v>45940</v>
      </c>
      <c r="J182" s="39" t="s">
        <v>1521</v>
      </c>
      <c r="K182" s="39">
        <f t="shared" si="48"/>
        <v>45940</v>
      </c>
      <c r="L182" s="39">
        <f t="shared" si="49"/>
        <v>45947</v>
      </c>
      <c r="M182" s="40">
        <f t="shared" si="50"/>
        <v>46038</v>
      </c>
      <c r="N182" s="1" t="s">
        <v>1524</v>
      </c>
      <c r="O182" s="41">
        <f t="shared" si="44"/>
        <v>1300</v>
      </c>
      <c r="Y182" s="16">
        <v>100</v>
      </c>
    </row>
    <row r="183" spans="1:25">
      <c r="A183" s="42">
        <v>181</v>
      </c>
      <c r="B183" s="84" t="s">
        <v>960</v>
      </c>
      <c r="C183" s="43" t="str">
        <f>VLOOKUP(B183,'Client List'!$A:$L,2,FALSE)</f>
        <v>LOTOVALE</v>
      </c>
      <c r="D183" s="33">
        <v>1000</v>
      </c>
      <c r="E183" s="33">
        <f>VLOOKUP(D183,'Interest Rules'!$B$1:$F$7,2,FALSE)</f>
        <v>400</v>
      </c>
      <c r="F183" s="33">
        <f t="shared" si="45"/>
        <v>1400</v>
      </c>
      <c r="G183" s="33">
        <f t="shared" si="46"/>
        <v>14</v>
      </c>
      <c r="H183" s="33">
        <f t="shared" si="47"/>
        <v>100</v>
      </c>
      <c r="I183" s="39">
        <v>45940</v>
      </c>
      <c r="J183" s="39" t="s">
        <v>1521</v>
      </c>
      <c r="K183" s="39">
        <f t="shared" si="48"/>
        <v>45940</v>
      </c>
      <c r="L183" s="39">
        <f t="shared" si="49"/>
        <v>45947</v>
      </c>
      <c r="M183" s="40">
        <f t="shared" si="50"/>
        <v>46038</v>
      </c>
      <c r="N183" s="1" t="s">
        <v>1524</v>
      </c>
      <c r="O183" s="41">
        <f t="shared" si="44"/>
        <v>1300</v>
      </c>
      <c r="Y183" s="16">
        <v>100</v>
      </c>
    </row>
    <row r="184" spans="1:25">
      <c r="A184" s="42">
        <v>182</v>
      </c>
      <c r="B184" s="84" t="s">
        <v>962</v>
      </c>
      <c r="C184" s="43" t="str">
        <f>VLOOKUP(B184,'Client List'!$A:$L,2,FALSE)</f>
        <v>UILIATA</v>
      </c>
      <c r="D184" s="33">
        <v>1000</v>
      </c>
      <c r="E184" s="33">
        <f>VLOOKUP(D184,'Interest Rules'!$B$1:$F$7,2,FALSE)</f>
        <v>400</v>
      </c>
      <c r="F184" s="33">
        <f t="shared" si="45"/>
        <v>1400</v>
      </c>
      <c r="G184" s="33">
        <f t="shared" si="46"/>
        <v>14</v>
      </c>
      <c r="H184" s="33">
        <f t="shared" si="47"/>
        <v>100</v>
      </c>
      <c r="I184" s="39">
        <v>45940</v>
      </c>
      <c r="J184" s="39" t="s">
        <v>1521</v>
      </c>
      <c r="K184" s="39">
        <f t="shared" si="48"/>
        <v>45940</v>
      </c>
      <c r="L184" s="39">
        <f t="shared" si="49"/>
        <v>45947</v>
      </c>
      <c r="M184" s="40">
        <f t="shared" si="50"/>
        <v>46038</v>
      </c>
      <c r="N184" s="1" t="s">
        <v>1524</v>
      </c>
      <c r="O184" s="41">
        <f t="shared" si="44"/>
        <v>1280</v>
      </c>
      <c r="Y184" s="16">
        <v>120</v>
      </c>
    </row>
    <row r="185" spans="1:25">
      <c r="A185" s="42">
        <v>183</v>
      </c>
      <c r="B185" s="84" t="s">
        <v>967</v>
      </c>
      <c r="C185" s="43" t="str">
        <f>VLOOKUP(B185,'Client List'!$A:$L,2,FALSE)</f>
        <v>VILIAMU</v>
      </c>
      <c r="D185" s="33">
        <v>1000</v>
      </c>
      <c r="E185" s="33">
        <f>VLOOKUP(D185,'Interest Rules'!$B$1:$F$7,2,FALSE)</f>
        <v>400</v>
      </c>
      <c r="F185" s="33">
        <f t="shared" si="45"/>
        <v>1400</v>
      </c>
      <c r="G185" s="33">
        <f t="shared" si="46"/>
        <v>14</v>
      </c>
      <c r="H185" s="33">
        <f t="shared" si="47"/>
        <v>100</v>
      </c>
      <c r="I185" s="39">
        <v>45940</v>
      </c>
      <c r="J185" s="39" t="s">
        <v>1521</v>
      </c>
      <c r="K185" s="39">
        <f t="shared" si="48"/>
        <v>45940</v>
      </c>
      <c r="L185" s="39">
        <f t="shared" si="49"/>
        <v>45947</v>
      </c>
      <c r="M185" s="40">
        <f t="shared" si="50"/>
        <v>46038</v>
      </c>
      <c r="N185" s="1" t="s">
        <v>1524</v>
      </c>
      <c r="O185" s="41">
        <f t="shared" si="44"/>
        <v>1250</v>
      </c>
      <c r="Y185" s="16">
        <v>150</v>
      </c>
    </row>
    <row r="186" spans="1:25">
      <c r="A186" s="42">
        <v>184</v>
      </c>
      <c r="B186" s="84" t="s">
        <v>973</v>
      </c>
      <c r="C186" s="43" t="str">
        <f>VLOOKUP(B186,'Client List'!$A:$L,2,FALSE)</f>
        <v>SAKAIO</v>
      </c>
      <c r="D186" s="33">
        <v>1000</v>
      </c>
      <c r="E186" s="33">
        <f>VLOOKUP(D186,'Interest Rules'!$B$1:$F$7,2,FALSE)</f>
        <v>400</v>
      </c>
      <c r="F186" s="33">
        <f t="shared" si="45"/>
        <v>1400</v>
      </c>
      <c r="G186" s="33">
        <f t="shared" si="46"/>
        <v>14</v>
      </c>
      <c r="H186" s="33">
        <f t="shared" si="47"/>
        <v>100</v>
      </c>
      <c r="I186" s="39">
        <v>45940</v>
      </c>
      <c r="J186" s="39" t="s">
        <v>1521</v>
      </c>
      <c r="K186" s="39">
        <f t="shared" si="48"/>
        <v>45940</v>
      </c>
      <c r="L186" s="39">
        <f t="shared" si="49"/>
        <v>45947</v>
      </c>
      <c r="M186" s="40">
        <f t="shared" si="50"/>
        <v>46038</v>
      </c>
      <c r="N186" s="1" t="s">
        <v>1524</v>
      </c>
      <c r="O186" s="41">
        <f t="shared" si="44"/>
        <v>1270</v>
      </c>
      <c r="Y186" s="16">
        <v>130</v>
      </c>
    </row>
    <row r="187" spans="1:25">
      <c r="A187" s="42">
        <v>185</v>
      </c>
      <c r="B187" s="84" t="s">
        <v>978</v>
      </c>
      <c r="C187" s="43" t="str">
        <f>VLOOKUP(B187,'Client List'!$A:$L,2,FALSE)</f>
        <v>TAAVILIGA</v>
      </c>
      <c r="D187" s="33">
        <v>1000</v>
      </c>
      <c r="E187" s="33">
        <f>VLOOKUP(D187,'Interest Rules'!$B$1:$F$7,2,FALSE)</f>
        <v>400</v>
      </c>
      <c r="F187" s="33">
        <f t="shared" si="45"/>
        <v>1400</v>
      </c>
      <c r="G187" s="33">
        <f t="shared" si="46"/>
        <v>14</v>
      </c>
      <c r="H187" s="33">
        <f t="shared" si="47"/>
        <v>100</v>
      </c>
      <c r="I187" s="39">
        <v>45940</v>
      </c>
      <c r="J187" s="39" t="s">
        <v>1521</v>
      </c>
      <c r="K187" s="39">
        <f t="shared" si="48"/>
        <v>45940</v>
      </c>
      <c r="L187" s="39">
        <f t="shared" si="49"/>
        <v>45947</v>
      </c>
      <c r="M187" s="40">
        <f t="shared" si="50"/>
        <v>46038</v>
      </c>
      <c r="N187" s="1" t="s">
        <v>1524</v>
      </c>
      <c r="O187" s="41">
        <f t="shared" si="44"/>
        <v>1300</v>
      </c>
      <c r="Y187" s="16">
        <v>100</v>
      </c>
    </row>
    <row r="188" spans="1:25">
      <c r="A188" s="42">
        <v>186</v>
      </c>
      <c r="B188" s="84" t="s">
        <v>984</v>
      </c>
      <c r="C188" s="43" t="str">
        <f>VLOOKUP(B188,'Client List'!$A:$L,2,FALSE)</f>
        <v>ELIZABETH</v>
      </c>
      <c r="D188" s="33">
        <v>1000</v>
      </c>
      <c r="E188" s="33">
        <f>VLOOKUP(D188,'Interest Rules'!$B$1:$F$7,2,FALSE)</f>
        <v>400</v>
      </c>
      <c r="F188" s="33">
        <f t="shared" si="45"/>
        <v>1400</v>
      </c>
      <c r="G188" s="33">
        <f t="shared" si="46"/>
        <v>14</v>
      </c>
      <c r="H188" s="33">
        <f t="shared" si="47"/>
        <v>100</v>
      </c>
      <c r="I188" s="39">
        <v>45940</v>
      </c>
      <c r="J188" s="39" t="s">
        <v>1521</v>
      </c>
      <c r="K188" s="39">
        <f t="shared" si="48"/>
        <v>45940</v>
      </c>
      <c r="L188" s="39">
        <f t="shared" si="49"/>
        <v>45947</v>
      </c>
      <c r="M188" s="40">
        <f t="shared" si="50"/>
        <v>46038</v>
      </c>
      <c r="N188" s="1" t="s">
        <v>1524</v>
      </c>
      <c r="O188" s="41">
        <f t="shared" si="44"/>
        <v>1300</v>
      </c>
      <c r="Y188" s="16">
        <v>100</v>
      </c>
    </row>
    <row r="189" spans="1:25">
      <c r="A189" s="42">
        <v>187</v>
      </c>
      <c r="B189" s="84" t="s">
        <v>989</v>
      </c>
      <c r="C189" s="43" t="str">
        <f>VLOOKUP(B189,'Client List'!$A:$L,2,FALSE)</f>
        <v>IOANE</v>
      </c>
      <c r="D189" s="33">
        <v>1000</v>
      </c>
      <c r="E189" s="33">
        <f>VLOOKUP(D189,'Interest Rules'!$B$1:$F$7,2,FALSE)</f>
        <v>400</v>
      </c>
      <c r="F189" s="33">
        <f t="shared" si="45"/>
        <v>1400</v>
      </c>
      <c r="G189" s="33">
        <f t="shared" si="46"/>
        <v>14</v>
      </c>
      <c r="H189" s="33">
        <f t="shared" si="47"/>
        <v>100</v>
      </c>
      <c r="I189" s="39">
        <v>45940</v>
      </c>
      <c r="J189" s="39" t="s">
        <v>1521</v>
      </c>
      <c r="K189" s="39">
        <f t="shared" si="48"/>
        <v>45940</v>
      </c>
      <c r="L189" s="39">
        <f t="shared" si="49"/>
        <v>45947</v>
      </c>
      <c r="M189" s="40">
        <f t="shared" si="50"/>
        <v>46038</v>
      </c>
      <c r="N189" s="1" t="s">
        <v>1524</v>
      </c>
      <c r="O189" s="41">
        <f t="shared" si="44"/>
        <v>1300</v>
      </c>
      <c r="Y189" s="16">
        <v>100</v>
      </c>
    </row>
    <row r="190" spans="1:25">
      <c r="A190" s="42">
        <v>188</v>
      </c>
      <c r="B190" s="84" t="s">
        <v>994</v>
      </c>
      <c r="C190" s="43" t="str">
        <f>VLOOKUP(B190,'Client List'!$A:$L,2,FALSE)</f>
        <v>TOFIGA</v>
      </c>
      <c r="D190" s="33">
        <v>1000</v>
      </c>
      <c r="E190" s="33">
        <f>VLOOKUP(D190,'Interest Rules'!$B$1:$F$7,2,FALSE)</f>
        <v>400</v>
      </c>
      <c r="F190" s="33">
        <f t="shared" si="45"/>
        <v>1400</v>
      </c>
      <c r="G190" s="33">
        <f t="shared" si="46"/>
        <v>14</v>
      </c>
      <c r="H190" s="33">
        <f t="shared" si="47"/>
        <v>100</v>
      </c>
      <c r="I190" s="39">
        <v>45940</v>
      </c>
      <c r="J190" s="39" t="s">
        <v>1521</v>
      </c>
      <c r="K190" s="39">
        <f t="shared" si="48"/>
        <v>45940</v>
      </c>
      <c r="L190" s="39">
        <f t="shared" si="49"/>
        <v>45947</v>
      </c>
      <c r="M190" s="40">
        <f t="shared" si="50"/>
        <v>46038</v>
      </c>
      <c r="N190" s="1" t="s">
        <v>1524</v>
      </c>
      <c r="O190" s="41">
        <f t="shared" si="44"/>
        <v>1300</v>
      </c>
      <c r="Y190" s="16">
        <v>100</v>
      </c>
    </row>
    <row r="191" spans="1:25">
      <c r="A191" s="42">
        <v>189</v>
      </c>
      <c r="B191" s="84" t="s">
        <v>998</v>
      </c>
      <c r="C191" s="43" t="str">
        <f>VLOOKUP(B191,'Client List'!$A:$L,2,FALSE)</f>
        <v>LAKI</v>
      </c>
      <c r="D191" s="33">
        <v>1000</v>
      </c>
      <c r="E191" s="33">
        <f>VLOOKUP(D191,'Interest Rules'!$B$1:$F$7,2,FALSE)</f>
        <v>400</v>
      </c>
      <c r="F191" s="33">
        <f t="shared" si="45"/>
        <v>1400</v>
      </c>
      <c r="G191" s="33">
        <f t="shared" si="46"/>
        <v>14</v>
      </c>
      <c r="H191" s="33">
        <f t="shared" si="47"/>
        <v>100</v>
      </c>
      <c r="I191" s="39">
        <v>45940</v>
      </c>
      <c r="J191" s="39" t="s">
        <v>1521</v>
      </c>
      <c r="K191" s="39">
        <f t="shared" si="48"/>
        <v>45940</v>
      </c>
      <c r="L191" s="39">
        <f t="shared" si="49"/>
        <v>45947</v>
      </c>
      <c r="M191" s="40">
        <f t="shared" si="50"/>
        <v>46038</v>
      </c>
      <c r="N191" s="1" t="s">
        <v>1524</v>
      </c>
      <c r="O191" s="41">
        <f t="shared" si="44"/>
        <v>1300</v>
      </c>
      <c r="Y191" s="16">
        <v>100</v>
      </c>
    </row>
    <row r="192" spans="1:25">
      <c r="A192" s="42">
        <v>190</v>
      </c>
      <c r="B192" s="84" t="s">
        <v>1002</v>
      </c>
      <c r="C192" s="43" t="str">
        <f>VLOOKUP(B192,'Client List'!$A:$L,2,FALSE)</f>
        <v>TOIPUA</v>
      </c>
      <c r="D192" s="33">
        <v>1000</v>
      </c>
      <c r="E192" s="33">
        <f>VLOOKUP(D192,'Interest Rules'!$B$1:$F$7,2,FALSE)</f>
        <v>400</v>
      </c>
      <c r="F192" s="33">
        <f t="shared" si="45"/>
        <v>1400</v>
      </c>
      <c r="G192" s="33">
        <f t="shared" si="46"/>
        <v>14</v>
      </c>
      <c r="H192" s="33">
        <f t="shared" si="47"/>
        <v>100</v>
      </c>
      <c r="I192" s="39">
        <v>45940</v>
      </c>
      <c r="J192" s="39" t="s">
        <v>1521</v>
      </c>
      <c r="K192" s="39">
        <f t="shared" si="48"/>
        <v>45940</v>
      </c>
      <c r="L192" s="39">
        <f t="shared" si="49"/>
        <v>45947</v>
      </c>
      <c r="M192" s="40">
        <f t="shared" si="50"/>
        <v>46038</v>
      </c>
      <c r="N192" s="1" t="s">
        <v>1524</v>
      </c>
      <c r="O192" s="41">
        <f t="shared" si="44"/>
        <v>1300</v>
      </c>
      <c r="Y192" s="16">
        <v>100</v>
      </c>
    </row>
    <row r="193" spans="1:25">
      <c r="A193" s="42">
        <v>191</v>
      </c>
      <c r="B193" s="84" t="s">
        <v>1007</v>
      </c>
      <c r="C193" s="43" t="str">
        <f>VLOOKUP(B193,'Client List'!$A:$L,2,FALSE)</f>
        <v>JUNIOR</v>
      </c>
      <c r="D193" s="33">
        <v>1000</v>
      </c>
      <c r="E193" s="33">
        <f>VLOOKUP(D193,'Interest Rules'!$B$1:$F$7,2,FALSE)</f>
        <v>400</v>
      </c>
      <c r="F193" s="33">
        <f t="shared" si="45"/>
        <v>1400</v>
      </c>
      <c r="G193" s="33">
        <f t="shared" si="46"/>
        <v>14</v>
      </c>
      <c r="H193" s="33">
        <f t="shared" si="47"/>
        <v>100</v>
      </c>
      <c r="I193" s="39">
        <v>45940</v>
      </c>
      <c r="J193" s="39" t="s">
        <v>1521</v>
      </c>
      <c r="K193" s="39">
        <f t="shared" si="48"/>
        <v>45940</v>
      </c>
      <c r="L193" s="39">
        <f t="shared" si="49"/>
        <v>45947</v>
      </c>
      <c r="M193" s="40">
        <f t="shared" si="50"/>
        <v>46038</v>
      </c>
      <c r="N193" s="1" t="s">
        <v>1524</v>
      </c>
      <c r="O193" s="41">
        <f t="shared" si="44"/>
        <v>1300</v>
      </c>
      <c r="Y193" s="16">
        <v>100</v>
      </c>
    </row>
    <row r="194" spans="1:27">
      <c r="A194" s="42">
        <v>192</v>
      </c>
      <c r="B194" s="84" t="s">
        <v>1011</v>
      </c>
      <c r="C194" s="43" t="str">
        <f>VLOOKUP(B194,'Client List'!$A:$L,2,FALSE)</f>
        <v>TALITONU</v>
      </c>
      <c r="D194" s="33">
        <v>1000</v>
      </c>
      <c r="E194" s="33">
        <f>VLOOKUP(D194,'Interest Rules'!$B$1:$F$7,2,FALSE)</f>
        <v>400</v>
      </c>
      <c r="F194" s="33">
        <f t="shared" si="45"/>
        <v>1400</v>
      </c>
      <c r="G194" s="33">
        <f t="shared" si="46"/>
        <v>14</v>
      </c>
      <c r="H194" s="33">
        <f t="shared" si="47"/>
        <v>100</v>
      </c>
      <c r="I194" s="39">
        <v>45940</v>
      </c>
      <c r="J194" s="39" t="s">
        <v>1521</v>
      </c>
      <c r="K194" s="39">
        <f t="shared" si="48"/>
        <v>45940</v>
      </c>
      <c r="L194" s="39">
        <f t="shared" si="49"/>
        <v>45947</v>
      </c>
      <c r="M194" s="40">
        <f t="shared" si="50"/>
        <v>46038</v>
      </c>
      <c r="N194" s="1" t="s">
        <v>1524</v>
      </c>
      <c r="O194" s="41">
        <f t="shared" si="44"/>
        <v>1050</v>
      </c>
      <c r="Y194" s="16">
        <v>100</v>
      </c>
      <c r="Z194" s="16">
        <v>150</v>
      </c>
      <c r="AA194" s="16">
        <v>100</v>
      </c>
    </row>
    <row r="195" spans="1:26">
      <c r="A195" s="42">
        <v>193</v>
      </c>
      <c r="B195" s="84" t="s">
        <v>1016</v>
      </c>
      <c r="C195" s="43" t="str">
        <f>VLOOKUP(B195,'Client List'!$A:$L,2,FALSE)</f>
        <v>SOPO</v>
      </c>
      <c r="D195" s="33">
        <v>1000</v>
      </c>
      <c r="E195" s="33">
        <f>VLOOKUP(D195,'Interest Rules'!$B$1:$F$7,2,FALSE)</f>
        <v>400</v>
      </c>
      <c r="F195" s="33">
        <f t="shared" si="45"/>
        <v>1400</v>
      </c>
      <c r="G195" s="33">
        <f t="shared" si="46"/>
        <v>14</v>
      </c>
      <c r="H195" s="33">
        <f t="shared" si="47"/>
        <v>100</v>
      </c>
      <c r="I195" s="39">
        <v>45941</v>
      </c>
      <c r="J195" s="39" t="s">
        <v>1521</v>
      </c>
      <c r="K195" s="39">
        <f t="shared" si="48"/>
        <v>45943</v>
      </c>
      <c r="L195" s="39">
        <f t="shared" si="49"/>
        <v>45954</v>
      </c>
      <c r="M195" s="40">
        <f t="shared" si="50"/>
        <v>46045</v>
      </c>
      <c r="N195" s="1" t="s">
        <v>1524</v>
      </c>
      <c r="O195" s="41">
        <f t="shared" si="44"/>
        <v>1200</v>
      </c>
      <c r="Y195" s="16">
        <v>100</v>
      </c>
      <c r="Z195" s="16">
        <v>100</v>
      </c>
    </row>
    <row r="196" spans="1:15">
      <c r="A196" s="42">
        <v>194</v>
      </c>
      <c r="B196" s="84" t="s">
        <v>1022</v>
      </c>
      <c r="C196" s="43" t="str">
        <f>VLOOKUP(B196,'Client List'!$A:$L,2,FALSE)</f>
        <v>IOSEFO</v>
      </c>
      <c r="D196" s="33">
        <v>1000</v>
      </c>
      <c r="E196" s="33">
        <f>VLOOKUP(D196,'Interest Rules'!$B$1:$F$7,2,FALSE)</f>
        <v>400</v>
      </c>
      <c r="F196" s="33">
        <f t="shared" si="45"/>
        <v>1400</v>
      </c>
      <c r="G196" s="33">
        <f t="shared" si="46"/>
        <v>14</v>
      </c>
      <c r="H196" s="33">
        <f t="shared" si="47"/>
        <v>100</v>
      </c>
      <c r="I196" s="39">
        <v>45943</v>
      </c>
      <c r="J196" s="39" t="s">
        <v>1521</v>
      </c>
      <c r="K196" s="39">
        <f t="shared" si="48"/>
        <v>45943</v>
      </c>
      <c r="L196" s="39">
        <f t="shared" si="49"/>
        <v>45954</v>
      </c>
      <c r="M196" s="40">
        <f t="shared" si="50"/>
        <v>46045</v>
      </c>
      <c r="N196" s="1" t="s">
        <v>1524</v>
      </c>
      <c r="O196" s="41">
        <f t="shared" si="44"/>
        <v>1400</v>
      </c>
    </row>
    <row r="197" spans="1:26">
      <c r="A197" s="42">
        <v>195</v>
      </c>
      <c r="B197" s="84" t="s">
        <v>1028</v>
      </c>
      <c r="C197" s="43" t="str">
        <f>VLOOKUP(B197,'Client List'!$A:$L,2,FALSE)</f>
        <v>LILO</v>
      </c>
      <c r="D197" s="33">
        <v>1000</v>
      </c>
      <c r="E197" s="33">
        <f>VLOOKUP(D197,'Interest Rules'!$B$1:$F$7,2,FALSE)</f>
        <v>400</v>
      </c>
      <c r="F197" s="33">
        <f t="shared" si="45"/>
        <v>1400</v>
      </c>
      <c r="G197" s="33">
        <f t="shared" si="46"/>
        <v>14</v>
      </c>
      <c r="H197" s="33">
        <f t="shared" si="47"/>
        <v>100</v>
      </c>
      <c r="I197" s="39">
        <v>45943</v>
      </c>
      <c r="J197" s="39" t="s">
        <v>1521</v>
      </c>
      <c r="K197" s="39">
        <f t="shared" si="48"/>
        <v>45943</v>
      </c>
      <c r="L197" s="39">
        <f t="shared" si="49"/>
        <v>45954</v>
      </c>
      <c r="M197" s="40">
        <f t="shared" si="50"/>
        <v>46045</v>
      </c>
      <c r="N197" s="1" t="s">
        <v>1524</v>
      </c>
      <c r="O197" s="41">
        <f t="shared" si="44"/>
        <v>1300</v>
      </c>
      <c r="Z197" s="16">
        <v>100</v>
      </c>
    </row>
    <row r="198" spans="1:26">
      <c r="A198" s="42">
        <v>196</v>
      </c>
      <c r="B198" s="84" t="s">
        <v>1033</v>
      </c>
      <c r="C198" s="43" t="str">
        <f>VLOOKUP(B198,'Client List'!$A:$L,2,FALSE)</f>
        <v>IOSUA</v>
      </c>
      <c r="D198" s="33">
        <v>1000</v>
      </c>
      <c r="E198" s="33">
        <f>VLOOKUP(D198,'Interest Rules'!$B$1:$F$7,2,FALSE)</f>
        <v>400</v>
      </c>
      <c r="F198" s="33">
        <f t="shared" si="45"/>
        <v>1400</v>
      </c>
      <c r="G198" s="33">
        <f t="shared" si="46"/>
        <v>14</v>
      </c>
      <c r="H198" s="33">
        <f t="shared" si="47"/>
        <v>100</v>
      </c>
      <c r="I198" s="39">
        <v>45943</v>
      </c>
      <c r="J198" s="39" t="s">
        <v>1521</v>
      </c>
      <c r="K198" s="39">
        <f t="shared" si="48"/>
        <v>45943</v>
      </c>
      <c r="L198" s="39">
        <f t="shared" si="49"/>
        <v>45954</v>
      </c>
      <c r="M198" s="40">
        <f t="shared" si="50"/>
        <v>46045</v>
      </c>
      <c r="N198" s="1" t="s">
        <v>1524</v>
      </c>
      <c r="O198" s="41">
        <f t="shared" si="44"/>
        <v>1300</v>
      </c>
      <c r="Z198" s="16">
        <v>100</v>
      </c>
    </row>
    <row r="199" spans="1:15">
      <c r="A199" s="42">
        <v>197</v>
      </c>
      <c r="B199" s="84" t="s">
        <v>1038</v>
      </c>
      <c r="C199" s="43" t="str">
        <f>VLOOKUP(B199,'Client List'!$A:$L,2,FALSE)</f>
        <v>PATRICIA</v>
      </c>
      <c r="D199" s="33">
        <v>1000</v>
      </c>
      <c r="E199" s="33">
        <f>VLOOKUP(D199,'Interest Rules'!$B$1:$F$7,2,FALSE)</f>
        <v>400</v>
      </c>
      <c r="F199" s="33">
        <f t="shared" si="45"/>
        <v>1400</v>
      </c>
      <c r="G199" s="33">
        <f t="shared" si="46"/>
        <v>14</v>
      </c>
      <c r="H199" s="33">
        <f t="shared" si="47"/>
        <v>100</v>
      </c>
      <c r="I199" s="39">
        <v>45943</v>
      </c>
      <c r="J199" s="39" t="s">
        <v>1521</v>
      </c>
      <c r="K199" s="39">
        <f t="shared" si="48"/>
        <v>45943</v>
      </c>
      <c r="L199" s="39">
        <f t="shared" si="49"/>
        <v>45954</v>
      </c>
      <c r="M199" s="40">
        <f t="shared" si="50"/>
        <v>46045</v>
      </c>
      <c r="N199" s="1" t="s">
        <v>1524</v>
      </c>
      <c r="O199" s="41">
        <f t="shared" si="44"/>
        <v>1400</v>
      </c>
    </row>
    <row r="200" spans="1:26">
      <c r="A200" s="42">
        <v>198</v>
      </c>
      <c r="B200" s="84" t="s">
        <v>1044</v>
      </c>
      <c r="C200" s="43" t="str">
        <f>VLOOKUP(B200,'Client List'!$A:$L,2,FALSE)</f>
        <v>DAVID</v>
      </c>
      <c r="D200" s="33">
        <v>1000</v>
      </c>
      <c r="E200" s="33">
        <f>VLOOKUP(D200,'Interest Rules'!$B$1:$F$7,2,FALSE)</f>
        <v>400</v>
      </c>
      <c r="F200" s="33">
        <f t="shared" si="45"/>
        <v>1400</v>
      </c>
      <c r="G200" s="33">
        <f t="shared" si="46"/>
        <v>14</v>
      </c>
      <c r="H200" s="33">
        <f t="shared" si="47"/>
        <v>100</v>
      </c>
      <c r="I200" s="39">
        <v>45943</v>
      </c>
      <c r="J200" s="39" t="s">
        <v>1521</v>
      </c>
      <c r="K200" s="39">
        <f t="shared" si="48"/>
        <v>45943</v>
      </c>
      <c r="L200" s="39">
        <f t="shared" si="49"/>
        <v>45954</v>
      </c>
      <c r="M200" s="40">
        <f t="shared" si="50"/>
        <v>46045</v>
      </c>
      <c r="N200" s="1" t="s">
        <v>1524</v>
      </c>
      <c r="O200" s="41">
        <f t="shared" si="44"/>
        <v>1300</v>
      </c>
      <c r="Z200" s="16">
        <v>100</v>
      </c>
    </row>
    <row r="201" spans="1:15">
      <c r="A201" s="42">
        <v>199</v>
      </c>
      <c r="B201" s="84" t="s">
        <v>1050</v>
      </c>
      <c r="C201" s="43" t="str">
        <f>VLOOKUP(B201,'Client List'!$A:$L,2,FALSE)</f>
        <v>TALALELEI</v>
      </c>
      <c r="D201" s="33">
        <v>1000</v>
      </c>
      <c r="E201" s="33">
        <f>VLOOKUP(D201,'Interest Rules'!$B$1:$F$7,2,FALSE)</f>
        <v>400</v>
      </c>
      <c r="F201" s="33">
        <f t="shared" si="45"/>
        <v>1400</v>
      </c>
      <c r="G201" s="33">
        <f t="shared" si="46"/>
        <v>14</v>
      </c>
      <c r="H201" s="33">
        <f t="shared" si="47"/>
        <v>100</v>
      </c>
      <c r="I201" s="39">
        <v>45943</v>
      </c>
      <c r="J201" s="39" t="s">
        <v>1521</v>
      </c>
      <c r="K201" s="39">
        <f t="shared" si="48"/>
        <v>45943</v>
      </c>
      <c r="L201" s="39">
        <f t="shared" si="49"/>
        <v>45954</v>
      </c>
      <c r="M201" s="40">
        <f t="shared" si="50"/>
        <v>46045</v>
      </c>
      <c r="N201" s="1" t="s">
        <v>1524</v>
      </c>
      <c r="O201" s="41">
        <f t="shared" si="44"/>
        <v>1400</v>
      </c>
    </row>
    <row r="202" s="28" customFormat="1" spans="1:95">
      <c r="A202" s="44">
        <v>200</v>
      </c>
      <c r="B202" s="87" t="s">
        <v>1055</v>
      </c>
      <c r="C202" s="46" t="str">
        <f>VLOOKUP(B202,'Client List'!$A:$L,2,FALSE)</f>
        <v>PEATO</v>
      </c>
      <c r="D202" s="47">
        <v>1000</v>
      </c>
      <c r="E202" s="47">
        <f>VLOOKUP(D202,'Interest Rules'!$B$1:$F$7,2,FALSE)</f>
        <v>400</v>
      </c>
      <c r="F202" s="47">
        <f t="shared" si="45"/>
        <v>1400</v>
      </c>
      <c r="G202" s="47">
        <f t="shared" si="46"/>
        <v>14</v>
      </c>
      <c r="H202" s="47">
        <f t="shared" si="47"/>
        <v>100</v>
      </c>
      <c r="I202" s="56">
        <v>45944</v>
      </c>
      <c r="J202" s="56" t="s">
        <v>1521</v>
      </c>
      <c r="K202" s="56">
        <f t="shared" si="48"/>
        <v>45944</v>
      </c>
      <c r="L202" s="56">
        <f t="shared" si="49"/>
        <v>45954</v>
      </c>
      <c r="M202" s="57">
        <f t="shared" si="50"/>
        <v>46045</v>
      </c>
      <c r="N202" s="45" t="s">
        <v>1524</v>
      </c>
      <c r="O202" s="41">
        <f t="shared" si="44"/>
        <v>1400</v>
      </c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</row>
    <row r="203" spans="1:15">
      <c r="A203" s="42">
        <v>201</v>
      </c>
      <c r="B203" s="84" t="s">
        <v>1059</v>
      </c>
      <c r="C203" s="43" t="str">
        <f>VLOOKUP(B203,'Client List'!$A:$L,2,FALSE)</f>
        <v>FAUTUA</v>
      </c>
      <c r="D203" s="33">
        <v>1000</v>
      </c>
      <c r="E203" s="33">
        <f>VLOOKUP(D203,'Interest Rules'!$B$1:$F$7,2,FALSE)</f>
        <v>400</v>
      </c>
      <c r="F203" s="33">
        <f t="shared" si="45"/>
        <v>1400</v>
      </c>
      <c r="G203" s="33">
        <f t="shared" si="46"/>
        <v>14</v>
      </c>
      <c r="H203" s="33">
        <f t="shared" si="47"/>
        <v>100</v>
      </c>
      <c r="I203" s="39">
        <v>45944</v>
      </c>
      <c r="J203" s="39" t="s">
        <v>1521</v>
      </c>
      <c r="K203" s="39">
        <f t="shared" si="48"/>
        <v>45944</v>
      </c>
      <c r="L203" s="39">
        <f t="shared" si="49"/>
        <v>45954</v>
      </c>
      <c r="M203" s="40">
        <f t="shared" si="50"/>
        <v>46045</v>
      </c>
      <c r="N203" s="1" t="s">
        <v>1524</v>
      </c>
      <c r="O203" s="41">
        <f t="shared" si="44"/>
        <v>1400</v>
      </c>
    </row>
    <row r="204" spans="1:15">
      <c r="A204" s="42">
        <v>202</v>
      </c>
      <c r="B204" s="84" t="s">
        <v>1064</v>
      </c>
      <c r="C204" s="43" t="str">
        <f>VLOOKUP(B204,'Client List'!$A:$L,2,FALSE)</f>
        <v>ARONA</v>
      </c>
      <c r="D204" s="33">
        <v>1000</v>
      </c>
      <c r="E204" s="33">
        <f>VLOOKUP(D204,'Interest Rules'!$B$1:$F$7,2,FALSE)</f>
        <v>400</v>
      </c>
      <c r="F204" s="33">
        <f t="shared" si="45"/>
        <v>1400</v>
      </c>
      <c r="G204" s="33">
        <f t="shared" si="46"/>
        <v>14</v>
      </c>
      <c r="H204" s="33">
        <f t="shared" si="47"/>
        <v>100</v>
      </c>
      <c r="I204" s="39">
        <v>45945</v>
      </c>
      <c r="J204" s="39" t="s">
        <v>1521</v>
      </c>
      <c r="K204" s="39">
        <f t="shared" si="48"/>
        <v>45945</v>
      </c>
      <c r="L204" s="39">
        <f t="shared" si="49"/>
        <v>45954</v>
      </c>
      <c r="M204" s="40">
        <f t="shared" si="50"/>
        <v>46045</v>
      </c>
      <c r="N204" s="1" t="s">
        <v>1524</v>
      </c>
      <c r="O204" s="41">
        <f t="shared" si="44"/>
        <v>1400</v>
      </c>
    </row>
    <row r="205" spans="1:15">
      <c r="A205" s="42">
        <v>203</v>
      </c>
      <c r="B205" s="84" t="s">
        <v>1069</v>
      </c>
      <c r="C205" s="43" t="s">
        <v>1528</v>
      </c>
      <c r="D205" s="33">
        <v>1000</v>
      </c>
      <c r="E205" s="33">
        <f>VLOOKUP(D205,'Interest Rules'!$B$1:$F$7,2,FALSE)</f>
        <v>400</v>
      </c>
      <c r="F205" s="33">
        <f t="shared" si="45"/>
        <v>1400</v>
      </c>
      <c r="G205" s="33">
        <f t="shared" si="46"/>
        <v>14</v>
      </c>
      <c r="H205" s="33">
        <f t="shared" si="47"/>
        <v>100</v>
      </c>
      <c r="I205" s="39">
        <v>45945</v>
      </c>
      <c r="J205" s="39" t="s">
        <v>1521</v>
      </c>
      <c r="K205" s="39">
        <f t="shared" si="48"/>
        <v>45945</v>
      </c>
      <c r="L205" s="39">
        <f t="shared" si="49"/>
        <v>45954</v>
      </c>
      <c r="M205" s="40">
        <f t="shared" si="50"/>
        <v>46045</v>
      </c>
      <c r="N205" s="1" t="s">
        <v>1524</v>
      </c>
      <c r="O205" s="41">
        <f t="shared" si="44"/>
        <v>1400</v>
      </c>
    </row>
    <row r="206" spans="1:15">
      <c r="A206" s="42">
        <v>204</v>
      </c>
      <c r="B206" s="84" t="s">
        <v>1075</v>
      </c>
      <c r="C206" s="43" t="s">
        <v>1076</v>
      </c>
      <c r="D206" s="33">
        <v>1000</v>
      </c>
      <c r="E206" s="33">
        <f>VLOOKUP(D206,'Interest Rules'!$B$1:$F$7,2,FALSE)</f>
        <v>400</v>
      </c>
      <c r="F206" s="33">
        <f t="shared" si="45"/>
        <v>1400</v>
      </c>
      <c r="G206" s="33">
        <f t="shared" si="46"/>
        <v>14</v>
      </c>
      <c r="H206" s="33">
        <f t="shared" si="47"/>
        <v>100</v>
      </c>
      <c r="I206" s="39">
        <v>45946</v>
      </c>
      <c r="J206" s="39" t="s">
        <v>1521</v>
      </c>
      <c r="K206" s="39">
        <f t="shared" si="48"/>
        <v>45946</v>
      </c>
      <c r="L206" s="39">
        <f t="shared" si="49"/>
        <v>45954</v>
      </c>
      <c r="M206" s="40">
        <f t="shared" si="50"/>
        <v>46045</v>
      </c>
      <c r="N206" s="1" t="s">
        <v>1524</v>
      </c>
      <c r="O206" s="41">
        <f t="shared" si="44"/>
        <v>1400</v>
      </c>
    </row>
    <row r="207" spans="1:15">
      <c r="A207" s="42">
        <v>205</v>
      </c>
      <c r="B207" s="84" t="s">
        <v>1080</v>
      </c>
      <c r="C207" s="43" t="s">
        <v>1081</v>
      </c>
      <c r="D207" s="33">
        <v>1000</v>
      </c>
      <c r="E207" s="33">
        <f>VLOOKUP(D207,'Interest Rules'!$B$1:$F$7,2,FALSE)</f>
        <v>400</v>
      </c>
      <c r="F207" s="33">
        <f t="shared" si="45"/>
        <v>1400</v>
      </c>
      <c r="G207" s="33">
        <f t="shared" si="46"/>
        <v>14</v>
      </c>
      <c r="H207" s="33">
        <f t="shared" si="47"/>
        <v>100</v>
      </c>
      <c r="I207" s="39">
        <v>45946</v>
      </c>
      <c r="J207" s="39" t="s">
        <v>1521</v>
      </c>
      <c r="K207" s="39">
        <f t="shared" si="48"/>
        <v>45946</v>
      </c>
      <c r="L207" s="39">
        <f t="shared" si="49"/>
        <v>45954</v>
      </c>
      <c r="M207" s="40">
        <f t="shared" si="50"/>
        <v>46045</v>
      </c>
      <c r="N207" s="1" t="s">
        <v>1524</v>
      </c>
      <c r="O207" s="41">
        <f t="shared" si="44"/>
        <v>1400</v>
      </c>
    </row>
    <row r="208" spans="1:95">
      <c r="A208" s="48">
        <v>206</v>
      </c>
      <c r="B208" s="88" t="s">
        <v>1085</v>
      </c>
      <c r="C208" s="50" t="s">
        <v>1086</v>
      </c>
      <c r="D208" s="51">
        <v>1000</v>
      </c>
      <c r="E208" s="51">
        <f>VLOOKUP(D208,'Interest Rules'!$B$1:$F$7,2,FALSE)</f>
        <v>400</v>
      </c>
      <c r="F208" s="51">
        <f t="shared" si="45"/>
        <v>1400</v>
      </c>
      <c r="G208" s="51">
        <f t="shared" si="46"/>
        <v>14</v>
      </c>
      <c r="H208" s="51">
        <f t="shared" si="47"/>
        <v>100</v>
      </c>
      <c r="I208" s="59">
        <v>45946</v>
      </c>
      <c r="J208" s="59" t="s">
        <v>1529</v>
      </c>
      <c r="K208" s="59"/>
      <c r="L208" s="59"/>
      <c r="M208" s="60"/>
      <c r="N208" s="49"/>
      <c r="O208" s="61">
        <f t="shared" si="44"/>
        <v>1400</v>
      </c>
      <c r="P208" s="62"/>
      <c r="Q208" s="62"/>
      <c r="R208" s="62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</row>
    <row r="209" spans="1:15">
      <c r="A209" s="42">
        <v>207</v>
      </c>
      <c r="B209" s="84" t="s">
        <v>1091</v>
      </c>
      <c r="C209" s="43" t="s">
        <v>1092</v>
      </c>
      <c r="D209" s="33">
        <v>1000</v>
      </c>
      <c r="E209" s="33">
        <f>VLOOKUP(D209,'Interest Rules'!$B$1:$F$7,2,FALSE)</f>
        <v>400</v>
      </c>
      <c r="F209" s="33">
        <f t="shared" si="45"/>
        <v>1400</v>
      </c>
      <c r="G209" s="33">
        <f t="shared" si="46"/>
        <v>14</v>
      </c>
      <c r="H209" s="33">
        <f t="shared" si="47"/>
        <v>100</v>
      </c>
      <c r="I209" s="39">
        <v>45946</v>
      </c>
      <c r="J209" s="39" t="s">
        <v>1521</v>
      </c>
      <c r="K209" s="39">
        <f t="shared" si="48"/>
        <v>45946</v>
      </c>
      <c r="L209" s="39">
        <f t="shared" si="49"/>
        <v>45954</v>
      </c>
      <c r="M209" s="40">
        <f t="shared" si="50"/>
        <v>46045</v>
      </c>
      <c r="N209" s="1" t="s">
        <v>1524</v>
      </c>
      <c r="O209" s="41">
        <f t="shared" si="44"/>
        <v>1400</v>
      </c>
    </row>
    <row r="210" spans="1:26">
      <c r="A210" s="42">
        <v>208</v>
      </c>
      <c r="B210" s="84" t="s">
        <v>1095</v>
      </c>
      <c r="C210" s="43" t="str">
        <f>VLOOKUP(B210,'Client List'!$A:$L,2,FALSE)</f>
        <v>BRETT</v>
      </c>
      <c r="D210" s="33">
        <v>1000</v>
      </c>
      <c r="E210" s="33">
        <f>VLOOKUP(D210,'Interest Rules'!$B$1:$F$7,2,FALSE)</f>
        <v>400</v>
      </c>
      <c r="F210" s="33">
        <f t="shared" si="45"/>
        <v>1400</v>
      </c>
      <c r="G210" s="33">
        <f t="shared" si="46"/>
        <v>14</v>
      </c>
      <c r="H210" s="33">
        <f t="shared" si="47"/>
        <v>100</v>
      </c>
      <c r="I210" s="39">
        <v>45947</v>
      </c>
      <c r="J210" s="39" t="s">
        <v>1521</v>
      </c>
      <c r="K210" s="39">
        <f t="shared" si="48"/>
        <v>45947</v>
      </c>
      <c r="L210" s="39">
        <f t="shared" si="49"/>
        <v>45954</v>
      </c>
      <c r="M210" s="40">
        <f t="shared" si="50"/>
        <v>46045</v>
      </c>
      <c r="N210" s="1" t="s">
        <v>1524</v>
      </c>
      <c r="O210" s="41">
        <f t="shared" si="44"/>
        <v>1300</v>
      </c>
      <c r="Z210" s="16">
        <v>100</v>
      </c>
    </row>
    <row r="211" spans="1:15">
      <c r="A211" s="42">
        <v>209</v>
      </c>
      <c r="B211" s="84" t="s">
        <v>1101</v>
      </c>
      <c r="C211" s="43" t="str">
        <f>VLOOKUP(B211,'Client List'!$A:$L,2,FALSE)</f>
        <v>SOLOMONA</v>
      </c>
      <c r="D211" s="33">
        <v>1000</v>
      </c>
      <c r="E211" s="33">
        <f>VLOOKUP(D211,'Interest Rules'!$B$1:$F$7,2,FALSE)</f>
        <v>400</v>
      </c>
      <c r="F211" s="33">
        <f t="shared" si="45"/>
        <v>1400</v>
      </c>
      <c r="G211" s="33">
        <f t="shared" si="46"/>
        <v>14</v>
      </c>
      <c r="H211" s="33">
        <f t="shared" si="47"/>
        <v>100</v>
      </c>
      <c r="I211" s="39">
        <v>45947</v>
      </c>
      <c r="J211" s="39" t="s">
        <v>1521</v>
      </c>
      <c r="K211" s="39">
        <f t="shared" si="48"/>
        <v>45947</v>
      </c>
      <c r="L211" s="39">
        <f t="shared" si="49"/>
        <v>45954</v>
      </c>
      <c r="M211" s="40">
        <f t="shared" si="50"/>
        <v>46045</v>
      </c>
      <c r="N211" s="1" t="s">
        <v>1524</v>
      </c>
      <c r="O211" s="41">
        <f t="shared" si="44"/>
        <v>1400</v>
      </c>
    </row>
    <row r="212" spans="1:26">
      <c r="A212" s="42">
        <v>210</v>
      </c>
      <c r="B212" s="84" t="s">
        <v>1105</v>
      </c>
      <c r="C212" s="43" t="str">
        <f>VLOOKUP(B212,'Client List'!$A:$L,2,FALSE)</f>
        <v>TERESA</v>
      </c>
      <c r="D212" s="33">
        <v>1000</v>
      </c>
      <c r="E212" s="33">
        <f>VLOOKUP(D212,'Interest Rules'!$B$1:$F$7,2,FALSE)</f>
        <v>400</v>
      </c>
      <c r="F212" s="33">
        <f t="shared" si="45"/>
        <v>1400</v>
      </c>
      <c r="G212" s="33">
        <f t="shared" si="46"/>
        <v>14</v>
      </c>
      <c r="H212" s="33">
        <f t="shared" si="47"/>
        <v>100</v>
      </c>
      <c r="I212" s="39">
        <v>45947</v>
      </c>
      <c r="J212" s="39" t="s">
        <v>1521</v>
      </c>
      <c r="K212" s="39">
        <f t="shared" si="48"/>
        <v>45947</v>
      </c>
      <c r="L212" s="39">
        <f t="shared" si="49"/>
        <v>45954</v>
      </c>
      <c r="M212" s="40">
        <f t="shared" si="50"/>
        <v>46045</v>
      </c>
      <c r="N212" s="1" t="s">
        <v>1524</v>
      </c>
      <c r="O212" s="41">
        <f t="shared" si="44"/>
        <v>1300</v>
      </c>
      <c r="Z212" s="16">
        <v>100</v>
      </c>
    </row>
    <row r="213" spans="1:15">
      <c r="A213" s="42">
        <v>211</v>
      </c>
      <c r="B213" s="84" t="s">
        <v>1109</v>
      </c>
      <c r="C213" s="43" t="str">
        <f>VLOOKUP(B213,'Client List'!$A:$L,2,FALSE)</f>
        <v>DAVID </v>
      </c>
      <c r="D213" s="33">
        <v>1000</v>
      </c>
      <c r="E213" s="33">
        <f>VLOOKUP(D213,'Interest Rules'!$B$1:$F$7,2,FALSE)</f>
        <v>400</v>
      </c>
      <c r="F213" s="33">
        <f t="shared" si="45"/>
        <v>1400</v>
      </c>
      <c r="G213" s="33">
        <f t="shared" si="46"/>
        <v>14</v>
      </c>
      <c r="H213" s="33">
        <f t="shared" si="47"/>
        <v>100</v>
      </c>
      <c r="I213" s="39">
        <v>45950</v>
      </c>
      <c r="J213" s="39" t="s">
        <v>1521</v>
      </c>
      <c r="K213" s="39">
        <f t="shared" si="48"/>
        <v>45950</v>
      </c>
      <c r="L213" s="39">
        <f t="shared" si="49"/>
        <v>45961</v>
      </c>
      <c r="M213" s="40">
        <f t="shared" si="50"/>
        <v>46052</v>
      </c>
      <c r="N213" s="1" t="s">
        <v>1524</v>
      </c>
      <c r="O213" s="41">
        <f t="shared" si="44"/>
        <v>1400</v>
      </c>
    </row>
    <row r="214" spans="1:15">
      <c r="A214" s="42">
        <v>212</v>
      </c>
      <c r="B214" s="84" t="s">
        <v>648</v>
      </c>
      <c r="C214" s="43" t="s">
        <v>649</v>
      </c>
      <c r="D214" s="33">
        <v>1500</v>
      </c>
      <c r="E214" s="33">
        <v>600</v>
      </c>
      <c r="F214" s="33">
        <f t="shared" si="45"/>
        <v>2100</v>
      </c>
      <c r="G214" s="33">
        <f t="shared" si="46"/>
        <v>21</v>
      </c>
      <c r="H214" s="33">
        <f t="shared" si="47"/>
        <v>100</v>
      </c>
      <c r="I214" s="39">
        <v>45947</v>
      </c>
      <c r="J214" s="39" t="s">
        <v>1521</v>
      </c>
      <c r="K214" s="39">
        <f t="shared" si="48"/>
        <v>45947</v>
      </c>
      <c r="L214" s="39">
        <f t="shared" si="49"/>
        <v>45954</v>
      </c>
      <c r="M214" s="40">
        <f t="shared" si="50"/>
        <v>46094</v>
      </c>
      <c r="N214" s="1" t="s">
        <v>1524</v>
      </c>
      <c r="O214" s="41">
        <f t="shared" si="44"/>
        <v>2100</v>
      </c>
    </row>
    <row r="215" spans="1:27">
      <c r="A215" s="42">
        <v>213</v>
      </c>
      <c r="B215" s="84" t="s">
        <v>1114</v>
      </c>
      <c r="C215" s="43" t="str">
        <f>VLOOKUP(B215,'Client List'!$A:$L,2,FALSE)</f>
        <v>LISI</v>
      </c>
      <c r="D215" s="33">
        <v>1000</v>
      </c>
      <c r="E215" s="33">
        <f>VLOOKUP(D215,'Interest Rules'!$B$1:$F$7,2,FALSE)</f>
        <v>400</v>
      </c>
      <c r="F215" s="33">
        <f t="shared" si="45"/>
        <v>1400</v>
      </c>
      <c r="G215" s="33">
        <f t="shared" si="46"/>
        <v>14</v>
      </c>
      <c r="H215" s="33">
        <f t="shared" si="47"/>
        <v>100</v>
      </c>
      <c r="I215" s="39">
        <v>45947</v>
      </c>
      <c r="J215" s="39" t="s">
        <v>1521</v>
      </c>
      <c r="K215" s="39">
        <f t="shared" si="48"/>
        <v>45947</v>
      </c>
      <c r="L215" s="39">
        <f t="shared" si="49"/>
        <v>45954</v>
      </c>
      <c r="M215" s="40">
        <f t="shared" si="50"/>
        <v>46045</v>
      </c>
      <c r="N215" s="1" t="s">
        <v>1524</v>
      </c>
      <c r="O215" s="41">
        <f t="shared" si="44"/>
        <v>1200</v>
      </c>
      <c r="Z215" s="16">
        <v>100</v>
      </c>
      <c r="AA215" s="16">
        <v>100</v>
      </c>
    </row>
    <row r="216" spans="1:27">
      <c r="A216" s="42">
        <v>214</v>
      </c>
      <c r="B216" s="84" t="s">
        <v>1119</v>
      </c>
      <c r="C216" s="43" t="s">
        <v>1120</v>
      </c>
      <c r="D216" s="33">
        <v>1000</v>
      </c>
      <c r="E216" s="33">
        <f>VLOOKUP(D216,'Interest Rules'!$B$1:$F$7,2,FALSE)</f>
        <v>400</v>
      </c>
      <c r="F216" s="33">
        <f t="shared" si="45"/>
        <v>1400</v>
      </c>
      <c r="G216" s="33">
        <f t="shared" si="46"/>
        <v>14</v>
      </c>
      <c r="H216" s="33">
        <f t="shared" si="47"/>
        <v>100</v>
      </c>
      <c r="I216" s="39">
        <v>45948</v>
      </c>
      <c r="J216" s="39" t="s">
        <v>1521</v>
      </c>
      <c r="K216" s="39">
        <f t="shared" si="48"/>
        <v>45950</v>
      </c>
      <c r="L216" s="39">
        <f t="shared" si="49"/>
        <v>45961</v>
      </c>
      <c r="M216" s="40">
        <f t="shared" si="50"/>
        <v>46052</v>
      </c>
      <c r="N216" s="1" t="s">
        <v>1524</v>
      </c>
      <c r="O216" s="41">
        <f t="shared" si="44"/>
        <v>1200</v>
      </c>
      <c r="Z216" s="16">
        <v>100</v>
      </c>
      <c r="AA216" s="16">
        <v>100</v>
      </c>
    </row>
    <row r="217" spans="1:15">
      <c r="A217" s="42">
        <v>215</v>
      </c>
      <c r="B217" s="84" t="s">
        <v>1122</v>
      </c>
      <c r="C217" s="43" t="str">
        <f>VLOOKUP(B217,'Client List'!$A:$L,2,FALSE)</f>
        <v>ESTHER</v>
      </c>
      <c r="D217" s="33">
        <v>1000</v>
      </c>
      <c r="E217" s="33">
        <f>VLOOKUP(D217,'Interest Rules'!$B$1:$F$7,2,FALSE)</f>
        <v>400</v>
      </c>
      <c r="F217" s="33">
        <f t="shared" si="45"/>
        <v>1400</v>
      </c>
      <c r="G217" s="33">
        <f t="shared" si="46"/>
        <v>14</v>
      </c>
      <c r="H217" s="33">
        <f t="shared" si="47"/>
        <v>100</v>
      </c>
      <c r="I217" s="39">
        <v>45948</v>
      </c>
      <c r="J217" s="39" t="s">
        <v>1521</v>
      </c>
      <c r="K217" s="39">
        <f t="shared" si="48"/>
        <v>45950</v>
      </c>
      <c r="L217" s="39">
        <f t="shared" si="49"/>
        <v>45961</v>
      </c>
      <c r="M217" s="40">
        <f t="shared" si="50"/>
        <v>46052</v>
      </c>
      <c r="N217" s="1" t="s">
        <v>1524</v>
      </c>
      <c r="O217" s="41">
        <f t="shared" si="44"/>
        <v>1400</v>
      </c>
    </row>
    <row r="218" spans="1:95">
      <c r="A218" s="48">
        <v>216</v>
      </c>
      <c r="B218" s="88" t="s">
        <v>1125</v>
      </c>
      <c r="C218" s="50" t="str">
        <f>VLOOKUP(B218,'Client List'!$A:$L,2,FALSE)</f>
        <v>RUFO</v>
      </c>
      <c r="D218" s="51"/>
      <c r="E218" s="51" t="e">
        <f>VLOOKUP(D218,'Interest Rules'!$B$1:$F$7,2,FALSE)</f>
        <v>#N/A</v>
      </c>
      <c r="F218" s="51" t="e">
        <f t="shared" si="45"/>
        <v>#N/A</v>
      </c>
      <c r="G218" s="51" t="e">
        <f t="shared" si="46"/>
        <v>#N/A</v>
      </c>
      <c r="H218" s="51" t="e">
        <f t="shared" si="47"/>
        <v>#N/A</v>
      </c>
      <c r="I218" s="59">
        <v>45950</v>
      </c>
      <c r="J218" s="59" t="s">
        <v>1529</v>
      </c>
      <c r="K218" s="59"/>
      <c r="L218" s="59"/>
      <c r="M218" s="60"/>
      <c r="N218" s="49"/>
      <c r="O218" s="61" t="e">
        <f t="shared" ref="O218:O281" si="51">$F218-SUM($P218:$XFD218)</f>
        <v>#N/A</v>
      </c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</row>
    <row r="219" spans="1:95">
      <c r="A219" s="48">
        <v>217</v>
      </c>
      <c r="B219" s="88" t="s">
        <v>1130</v>
      </c>
      <c r="C219" s="50" t="str">
        <f>VLOOKUP(B219,'Client List'!$A:$L,2,FALSE)</f>
        <v>SAVELU</v>
      </c>
      <c r="D219" s="51">
        <v>1000</v>
      </c>
      <c r="E219" s="51">
        <f>VLOOKUP(D219,'Interest Rules'!$B$1:$F$7,2,FALSE)</f>
        <v>400</v>
      </c>
      <c r="F219" s="51">
        <f t="shared" si="45"/>
        <v>1400</v>
      </c>
      <c r="G219" s="51">
        <f t="shared" si="46"/>
        <v>14</v>
      </c>
      <c r="H219" s="51">
        <f t="shared" si="47"/>
        <v>100</v>
      </c>
      <c r="I219" s="59">
        <v>45950</v>
      </c>
      <c r="J219" s="59" t="s">
        <v>1529</v>
      </c>
      <c r="K219" s="59">
        <f t="shared" si="48"/>
        <v>45950</v>
      </c>
      <c r="L219" s="59">
        <f t="shared" si="49"/>
        <v>45961</v>
      </c>
      <c r="M219" s="60">
        <f t="shared" si="50"/>
        <v>46052</v>
      </c>
      <c r="N219" s="49" t="s">
        <v>1524</v>
      </c>
      <c r="O219" s="61">
        <f t="shared" si="51"/>
        <v>1400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</row>
    <row r="220" spans="1:95">
      <c r="A220" s="48">
        <v>218</v>
      </c>
      <c r="B220" s="88" t="s">
        <v>1135</v>
      </c>
      <c r="C220" s="50" t="str">
        <f>VLOOKUP(B220,'Client List'!$A:$L,2,FALSE)</f>
        <v>TOLAG1</v>
      </c>
      <c r="D220" s="51"/>
      <c r="E220" s="51" t="e">
        <f>VLOOKUP(D220,'Interest Rules'!$B$1:$F$7,2,FALSE)</f>
        <v>#N/A</v>
      </c>
      <c r="F220" s="51" t="e">
        <f t="shared" ref="F220:F283" si="52">$D220+$E220</f>
        <v>#N/A</v>
      </c>
      <c r="G220" s="51" t="e">
        <f t="shared" ref="G220:G283" si="53">IF($F220&gt;4800,48,$F220/100)</f>
        <v>#N/A</v>
      </c>
      <c r="H220" s="51" t="e">
        <f t="shared" ref="H220:H283" si="54">IF(F220&gt;4800,F220/48,100)</f>
        <v>#N/A</v>
      </c>
      <c r="I220" s="59">
        <v>45950</v>
      </c>
      <c r="J220" s="59" t="s">
        <v>1529</v>
      </c>
      <c r="K220" s="59"/>
      <c r="L220" s="59"/>
      <c r="M220" s="60"/>
      <c r="N220" s="49"/>
      <c r="O220" s="61" t="e">
        <f t="shared" si="51"/>
        <v>#N/A</v>
      </c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</row>
    <row r="221" spans="1:95">
      <c r="A221" s="48">
        <v>219</v>
      </c>
      <c r="B221" s="88" t="s">
        <v>1140</v>
      </c>
      <c r="C221" s="50" t="str">
        <f>VLOOKUP(B221,'Client List'!$A:$L,2,FALSE)</f>
        <v>ALOFAIUPU</v>
      </c>
      <c r="D221" s="51"/>
      <c r="E221" s="51" t="e">
        <f>VLOOKUP(D221,'Interest Rules'!$B$1:$F$7,2,FALSE)</f>
        <v>#N/A</v>
      </c>
      <c r="F221" s="51" t="e">
        <f t="shared" si="52"/>
        <v>#N/A</v>
      </c>
      <c r="G221" s="51" t="e">
        <f t="shared" si="53"/>
        <v>#N/A</v>
      </c>
      <c r="H221" s="51" t="e">
        <f t="shared" si="54"/>
        <v>#N/A</v>
      </c>
      <c r="I221" s="59">
        <v>45950</v>
      </c>
      <c r="J221" s="59" t="s">
        <v>1529</v>
      </c>
      <c r="K221" s="59"/>
      <c r="L221" s="59"/>
      <c r="M221" s="60"/>
      <c r="N221" s="49"/>
      <c r="O221" s="61" t="e">
        <f t="shared" si="51"/>
        <v>#N/A</v>
      </c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</row>
    <row r="222" spans="1:95">
      <c r="A222" s="48">
        <v>220</v>
      </c>
      <c r="B222" s="88" t="s">
        <v>1145</v>
      </c>
      <c r="C222" s="50" t="str">
        <f>VLOOKUP(B222,'Client List'!$A:$L,2,FALSE)</f>
        <v>KALOLO</v>
      </c>
      <c r="D222" s="51"/>
      <c r="E222" s="51" t="e">
        <f>VLOOKUP(D222,'Interest Rules'!$B$1:$F$7,2,FALSE)</f>
        <v>#N/A</v>
      </c>
      <c r="F222" s="51" t="e">
        <f t="shared" si="52"/>
        <v>#N/A</v>
      </c>
      <c r="G222" s="51" t="e">
        <f t="shared" si="53"/>
        <v>#N/A</v>
      </c>
      <c r="H222" s="51" t="e">
        <f t="shared" si="54"/>
        <v>#N/A</v>
      </c>
      <c r="I222" s="59">
        <v>45950</v>
      </c>
      <c r="J222" s="59" t="s">
        <v>1529</v>
      </c>
      <c r="K222" s="59"/>
      <c r="L222" s="59"/>
      <c r="M222" s="60"/>
      <c r="N222" s="49"/>
      <c r="O222" s="61" t="e">
        <f t="shared" si="51"/>
        <v>#N/A</v>
      </c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</row>
    <row r="223" spans="1:15">
      <c r="A223" s="42">
        <v>221</v>
      </c>
      <c r="B223" s="84" t="s">
        <v>1152</v>
      </c>
      <c r="C223" s="43" t="str">
        <f>VLOOKUP(B223,'Client List'!$A:$L,2,FALSE)</f>
        <v>GALUEGA</v>
      </c>
      <c r="D223" s="33">
        <v>1000</v>
      </c>
      <c r="E223" s="33">
        <f>VLOOKUP(D223,'Interest Rules'!$B$1:$F$7,2,FALSE)</f>
        <v>400</v>
      </c>
      <c r="F223" s="33">
        <f t="shared" si="52"/>
        <v>1400</v>
      </c>
      <c r="G223" s="33">
        <f t="shared" si="53"/>
        <v>14</v>
      </c>
      <c r="H223" s="33">
        <f t="shared" si="54"/>
        <v>100</v>
      </c>
      <c r="I223" s="39">
        <v>45950</v>
      </c>
      <c r="J223" s="39" t="s">
        <v>1521</v>
      </c>
      <c r="K223" s="39">
        <f t="shared" ref="K220:K283" si="55">IF(WEEKDAY(I223,2)=6,I223+2,IF(WEEKDAY(I223,2)=7,"Signed date Sunday!",I223))</f>
        <v>45950</v>
      </c>
      <c r="L223" s="39">
        <f t="shared" ref="L220:L283" si="56">$K223+7-WEEKDAY(K223,2)+5</f>
        <v>45961</v>
      </c>
      <c r="M223" s="40">
        <f t="shared" ref="M220:M283" si="57">L223+(G223-1)*7</f>
        <v>46052</v>
      </c>
      <c r="N223" s="1" t="s">
        <v>1524</v>
      </c>
      <c r="O223" s="41">
        <f t="shared" si="51"/>
        <v>1400</v>
      </c>
    </row>
    <row r="224" spans="1:15">
      <c r="A224" s="42">
        <v>222</v>
      </c>
      <c r="B224" s="84" t="s">
        <v>1157</v>
      </c>
      <c r="C224" s="43" t="str">
        <f>VLOOKUP(B224,'Client List'!$A:$L,2,FALSE)</f>
        <v>SONNY</v>
      </c>
      <c r="D224" s="33">
        <v>1000</v>
      </c>
      <c r="E224" s="33">
        <f>VLOOKUP(D224,'Interest Rules'!$B$1:$F$7,2,FALSE)</f>
        <v>400</v>
      </c>
      <c r="F224" s="33">
        <f t="shared" si="52"/>
        <v>1400</v>
      </c>
      <c r="G224" s="33">
        <f t="shared" si="53"/>
        <v>14</v>
      </c>
      <c r="H224" s="33">
        <f t="shared" si="54"/>
        <v>100</v>
      </c>
      <c r="I224" s="39">
        <v>45951</v>
      </c>
      <c r="J224" s="39" t="s">
        <v>1521</v>
      </c>
      <c r="K224" s="39">
        <f t="shared" si="55"/>
        <v>45951</v>
      </c>
      <c r="L224" s="39">
        <f t="shared" si="56"/>
        <v>45961</v>
      </c>
      <c r="M224" s="40">
        <f t="shared" si="57"/>
        <v>46052</v>
      </c>
      <c r="N224" s="1" t="s">
        <v>1524</v>
      </c>
      <c r="O224" s="41">
        <f t="shared" si="51"/>
        <v>1400</v>
      </c>
    </row>
    <row r="225" spans="1:15">
      <c r="A225" s="42">
        <v>223</v>
      </c>
      <c r="B225" s="84" t="s">
        <v>1163</v>
      </c>
      <c r="C225" s="43" t="str">
        <f>VLOOKUP(B225,'Client List'!$A:$L,2,FALSE)</f>
        <v>SIAOSI</v>
      </c>
      <c r="D225" s="33">
        <v>1000</v>
      </c>
      <c r="E225" s="33">
        <f>VLOOKUP(D225,'Interest Rules'!$B$1:$F$7,2,FALSE)</f>
        <v>400</v>
      </c>
      <c r="F225" s="33">
        <f t="shared" si="52"/>
        <v>1400</v>
      </c>
      <c r="G225" s="33">
        <f t="shared" si="53"/>
        <v>14</v>
      </c>
      <c r="H225" s="33">
        <f t="shared" si="54"/>
        <v>100</v>
      </c>
      <c r="I225" s="39">
        <v>45951</v>
      </c>
      <c r="J225" s="39" t="s">
        <v>1521</v>
      </c>
      <c r="K225" s="39">
        <f t="shared" si="55"/>
        <v>45951</v>
      </c>
      <c r="L225" s="39">
        <f t="shared" si="56"/>
        <v>45961</v>
      </c>
      <c r="M225" s="40">
        <f t="shared" si="57"/>
        <v>46052</v>
      </c>
      <c r="N225" s="1" t="s">
        <v>1524</v>
      </c>
      <c r="O225" s="41">
        <f t="shared" si="51"/>
        <v>1400</v>
      </c>
    </row>
    <row r="226" spans="1:95">
      <c r="A226" s="48">
        <v>224</v>
      </c>
      <c r="B226" s="88" t="s">
        <v>1169</v>
      </c>
      <c r="C226" s="50" t="str">
        <f>VLOOKUP(B226,'Client List'!$A:$L,2,FALSE)</f>
        <v>KERETA</v>
      </c>
      <c r="D226" s="51"/>
      <c r="E226" s="51" t="e">
        <f>VLOOKUP(D226,'Interest Rules'!$B$1:$F$7,2,FALSE)</f>
        <v>#N/A</v>
      </c>
      <c r="F226" s="51" t="e">
        <f t="shared" si="52"/>
        <v>#N/A</v>
      </c>
      <c r="G226" s="51" t="e">
        <f t="shared" si="53"/>
        <v>#N/A</v>
      </c>
      <c r="H226" s="51" t="e">
        <f t="shared" si="54"/>
        <v>#N/A</v>
      </c>
      <c r="I226" s="59">
        <v>45951</v>
      </c>
      <c r="J226" s="59" t="s">
        <v>1529</v>
      </c>
      <c r="K226" s="59"/>
      <c r="L226" s="59"/>
      <c r="M226" s="60"/>
      <c r="N226" s="49"/>
      <c r="O226" s="61" t="e">
        <f t="shared" si="51"/>
        <v>#N/A</v>
      </c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</row>
    <row r="227" spans="1:95">
      <c r="A227" s="52">
        <v>225</v>
      </c>
      <c r="B227" s="89" t="s">
        <v>1174</v>
      </c>
      <c r="C227" s="54" t="str">
        <f>VLOOKUP(B227,'Client List'!$A:$L,2,FALSE)</f>
        <v>MOIRA</v>
      </c>
      <c r="D227" s="55">
        <v>1000</v>
      </c>
      <c r="E227" s="55">
        <f>VLOOKUP(D227,'Interest Rules'!$B$1:$F$7,2,FALSE)</f>
        <v>400</v>
      </c>
      <c r="F227" s="55">
        <f t="shared" si="52"/>
        <v>1400</v>
      </c>
      <c r="G227" s="55">
        <f t="shared" si="53"/>
        <v>14</v>
      </c>
      <c r="H227" s="55">
        <f t="shared" si="54"/>
        <v>100</v>
      </c>
      <c r="I227" s="64">
        <v>45951</v>
      </c>
      <c r="J227" s="64" t="s">
        <v>1521</v>
      </c>
      <c r="K227" s="64">
        <f t="shared" si="55"/>
        <v>45951</v>
      </c>
      <c r="L227" s="64">
        <f t="shared" si="56"/>
        <v>45961</v>
      </c>
      <c r="M227" s="65">
        <f t="shared" si="57"/>
        <v>46052</v>
      </c>
      <c r="N227" s="53" t="s">
        <v>1524</v>
      </c>
      <c r="O227" s="66">
        <f t="shared" si="51"/>
        <v>1400</v>
      </c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</row>
    <row r="228" spans="1:95">
      <c r="A228" s="48">
        <v>226</v>
      </c>
      <c r="B228" s="88" t="s">
        <v>1177</v>
      </c>
      <c r="C228" s="50" t="str">
        <f>VLOOKUP(B228,'Client List'!$A:$L,2,FALSE)</f>
        <v>SEFO</v>
      </c>
      <c r="D228" s="51"/>
      <c r="E228" s="51" t="e">
        <f>VLOOKUP(D228,'Interest Rules'!$B$1:$F$7,2,FALSE)</f>
        <v>#N/A</v>
      </c>
      <c r="F228" s="51" t="e">
        <f t="shared" si="52"/>
        <v>#N/A</v>
      </c>
      <c r="G228" s="51" t="e">
        <f t="shared" si="53"/>
        <v>#N/A</v>
      </c>
      <c r="H228" s="51" t="e">
        <f t="shared" si="54"/>
        <v>#N/A</v>
      </c>
      <c r="I228" s="59">
        <v>45951</v>
      </c>
      <c r="J228" s="59" t="s">
        <v>1529</v>
      </c>
      <c r="K228" s="59"/>
      <c r="L228" s="59"/>
      <c r="M228" s="60"/>
      <c r="N228" s="49"/>
      <c r="O228" s="61" t="e">
        <f t="shared" si="51"/>
        <v>#N/A</v>
      </c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</row>
    <row r="229" spans="1:95">
      <c r="A229" s="52">
        <v>227</v>
      </c>
      <c r="B229" s="88" t="s">
        <v>1182</v>
      </c>
      <c r="C229" s="50" t="s">
        <v>1183</v>
      </c>
      <c r="D229" s="51">
        <v>1000</v>
      </c>
      <c r="E229" s="51">
        <f>VLOOKUP(D229,'Interest Rules'!$B$1:$F$7,2,FALSE)</f>
        <v>400</v>
      </c>
      <c r="F229" s="51">
        <f t="shared" si="52"/>
        <v>1400</v>
      </c>
      <c r="G229" s="51">
        <f t="shared" si="53"/>
        <v>14</v>
      </c>
      <c r="H229" s="51">
        <f t="shared" si="54"/>
        <v>100</v>
      </c>
      <c r="I229" s="59">
        <v>45951</v>
      </c>
      <c r="J229" s="59" t="s">
        <v>1521</v>
      </c>
      <c r="K229" s="59">
        <f t="shared" si="55"/>
        <v>45951</v>
      </c>
      <c r="L229" s="59">
        <f t="shared" si="56"/>
        <v>45961</v>
      </c>
      <c r="M229" s="60">
        <f t="shared" si="57"/>
        <v>46052</v>
      </c>
      <c r="N229" s="49" t="s">
        <v>1524</v>
      </c>
      <c r="O229" s="61">
        <f t="shared" si="51"/>
        <v>1400</v>
      </c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</row>
    <row r="230" spans="1:95">
      <c r="A230" s="48">
        <v>228</v>
      </c>
      <c r="B230" s="88" t="s">
        <v>1185</v>
      </c>
      <c r="C230" s="50" t="str">
        <f>VLOOKUP(B230,'Client List'!$A:$L,2,FALSE)</f>
        <v>HENRY</v>
      </c>
      <c r="D230" s="51"/>
      <c r="E230" s="51" t="e">
        <f>VLOOKUP(D230,'Interest Rules'!$B$1:$F$7,2,FALSE)</f>
        <v>#N/A</v>
      </c>
      <c r="F230" s="51" t="e">
        <f t="shared" si="52"/>
        <v>#N/A</v>
      </c>
      <c r="G230" s="51" t="e">
        <f t="shared" si="53"/>
        <v>#N/A</v>
      </c>
      <c r="H230" s="51" t="e">
        <f t="shared" si="54"/>
        <v>#N/A</v>
      </c>
      <c r="I230" s="59">
        <v>45951</v>
      </c>
      <c r="J230" s="59" t="s">
        <v>1529</v>
      </c>
      <c r="K230" s="59"/>
      <c r="L230" s="59"/>
      <c r="M230" s="60"/>
      <c r="N230" s="49"/>
      <c r="O230" s="61" t="e">
        <f t="shared" si="51"/>
        <v>#N/A</v>
      </c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</row>
    <row r="231" spans="1:95">
      <c r="A231" s="48">
        <v>229</v>
      </c>
      <c r="B231" s="88" t="s">
        <v>1189</v>
      </c>
      <c r="C231" s="50" t="str">
        <f>VLOOKUP(B231,'Client List'!$A:$L,2,FALSE)</f>
        <v>MIKE</v>
      </c>
      <c r="D231" s="51"/>
      <c r="E231" s="51"/>
      <c r="F231" s="51"/>
      <c r="G231" s="51"/>
      <c r="H231" s="51"/>
      <c r="I231" s="59">
        <v>45951</v>
      </c>
      <c r="J231" s="59" t="s">
        <v>1529</v>
      </c>
      <c r="K231" s="59"/>
      <c r="L231" s="59"/>
      <c r="M231" s="60"/>
      <c r="N231" s="49"/>
      <c r="O231" s="61">
        <f t="shared" si="51"/>
        <v>0</v>
      </c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</row>
    <row r="232" spans="1:95">
      <c r="A232" s="48">
        <v>230</v>
      </c>
      <c r="B232" s="88" t="s">
        <v>1193</v>
      </c>
      <c r="C232" s="50" t="str">
        <f>VLOOKUP(B232,'Client List'!$A:$L,2,FALSE)</f>
        <v>FUALILIA</v>
      </c>
      <c r="D232" s="51"/>
      <c r="E232" s="51" t="e">
        <f>VLOOKUP(D232,'Interest Rules'!$B$1:$F$7,2,FALSE)</f>
        <v>#N/A</v>
      </c>
      <c r="F232" s="51" t="e">
        <f t="shared" si="52"/>
        <v>#N/A</v>
      </c>
      <c r="G232" s="51" t="e">
        <f t="shared" si="53"/>
        <v>#N/A</v>
      </c>
      <c r="H232" s="51" t="e">
        <f t="shared" si="54"/>
        <v>#N/A</v>
      </c>
      <c r="I232" s="59">
        <v>45952</v>
      </c>
      <c r="J232" s="59" t="s">
        <v>1529</v>
      </c>
      <c r="K232" s="59"/>
      <c r="L232" s="59"/>
      <c r="M232" s="60"/>
      <c r="N232" s="49"/>
      <c r="O232" s="61" t="e">
        <f t="shared" si="51"/>
        <v>#N/A</v>
      </c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</row>
    <row r="233" spans="1:95">
      <c r="A233" s="48">
        <v>231</v>
      </c>
      <c r="B233" s="88" t="s">
        <v>1199</v>
      </c>
      <c r="C233" s="50" t="str">
        <f>VLOOKUP(B233,'Client List'!$A:$L,2,FALSE)</f>
        <v>TOFIATAVITA</v>
      </c>
      <c r="D233" s="51"/>
      <c r="E233" s="51" t="e">
        <f>VLOOKUP(D233,'Interest Rules'!$B$1:$F$7,2,FALSE)</f>
        <v>#N/A</v>
      </c>
      <c r="F233" s="51" t="e">
        <f t="shared" si="52"/>
        <v>#N/A</v>
      </c>
      <c r="G233" s="51" t="e">
        <f t="shared" si="53"/>
        <v>#N/A</v>
      </c>
      <c r="H233" s="51" t="e">
        <f t="shared" si="54"/>
        <v>#N/A</v>
      </c>
      <c r="I233" s="59">
        <v>45952</v>
      </c>
      <c r="J233" s="59" t="s">
        <v>1529</v>
      </c>
      <c r="K233" s="59"/>
      <c r="L233" s="59"/>
      <c r="M233" s="60"/>
      <c r="N233" s="49"/>
      <c r="O233" s="61" t="e">
        <f t="shared" si="51"/>
        <v>#N/A</v>
      </c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</row>
    <row r="234" spans="1:95">
      <c r="A234" s="48">
        <v>232</v>
      </c>
      <c r="B234" s="88" t="s">
        <v>1205</v>
      </c>
      <c r="C234" s="50" t="str">
        <f>VLOOKUP(B234,'Client List'!$A:$L,2,FALSE)</f>
        <v>POVITA</v>
      </c>
      <c r="D234" s="51"/>
      <c r="E234" s="51" t="e">
        <f>VLOOKUP(D234,'Interest Rules'!$B$1:$F$7,2,FALSE)</f>
        <v>#N/A</v>
      </c>
      <c r="F234" s="51" t="e">
        <f t="shared" si="52"/>
        <v>#N/A</v>
      </c>
      <c r="G234" s="51" t="e">
        <f t="shared" si="53"/>
        <v>#N/A</v>
      </c>
      <c r="H234" s="51" t="e">
        <f t="shared" si="54"/>
        <v>#N/A</v>
      </c>
      <c r="I234" s="59">
        <v>45952</v>
      </c>
      <c r="J234" s="59" t="s">
        <v>1529</v>
      </c>
      <c r="K234" s="59"/>
      <c r="L234" s="59"/>
      <c r="M234" s="60"/>
      <c r="N234" s="49"/>
      <c r="O234" s="61" t="e">
        <f t="shared" si="51"/>
        <v>#N/A</v>
      </c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</row>
    <row r="235" spans="1:95">
      <c r="A235" s="48">
        <v>233</v>
      </c>
      <c r="B235" s="88" t="s">
        <v>1211</v>
      </c>
      <c r="C235" s="50" t="str">
        <f>VLOOKUP(B235,'Client List'!$A:$L,2,FALSE)</f>
        <v>BEVERLY</v>
      </c>
      <c r="D235" s="51"/>
      <c r="E235" s="51" t="e">
        <f>VLOOKUP(D235,'Interest Rules'!$B$1:$F$7,2,FALSE)</f>
        <v>#N/A</v>
      </c>
      <c r="F235" s="51" t="e">
        <f t="shared" si="52"/>
        <v>#N/A</v>
      </c>
      <c r="G235" s="51" t="e">
        <f t="shared" si="53"/>
        <v>#N/A</v>
      </c>
      <c r="H235" s="51" t="e">
        <f t="shared" si="54"/>
        <v>#N/A</v>
      </c>
      <c r="I235" s="59">
        <v>45952</v>
      </c>
      <c r="J235" s="59" t="s">
        <v>1529</v>
      </c>
      <c r="K235" s="59"/>
      <c r="L235" s="59"/>
      <c r="M235" s="60"/>
      <c r="N235" s="49"/>
      <c r="O235" s="61" t="e">
        <f t="shared" si="51"/>
        <v>#N/A</v>
      </c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</row>
    <row r="236" spans="1:95">
      <c r="A236" s="48">
        <v>234</v>
      </c>
      <c r="B236" s="88" t="s">
        <v>1216</v>
      </c>
      <c r="C236" s="50" t="str">
        <f>VLOOKUP(B236,'Client List'!$A:$L,2,FALSE)</f>
        <v>ULI</v>
      </c>
      <c r="D236" s="51"/>
      <c r="E236" s="51" t="e">
        <f>VLOOKUP(D236,'Interest Rules'!$B$1:$F$7,2,FALSE)</f>
        <v>#N/A</v>
      </c>
      <c r="F236" s="51" t="e">
        <f t="shared" si="52"/>
        <v>#N/A</v>
      </c>
      <c r="G236" s="51" t="e">
        <f t="shared" si="53"/>
        <v>#N/A</v>
      </c>
      <c r="H236" s="51" t="e">
        <f t="shared" si="54"/>
        <v>#N/A</v>
      </c>
      <c r="I236" s="59">
        <v>45952</v>
      </c>
      <c r="J236" s="59" t="s">
        <v>1529</v>
      </c>
      <c r="K236" s="59"/>
      <c r="L236" s="59"/>
      <c r="M236" s="60"/>
      <c r="N236" s="49"/>
      <c r="O236" s="61" t="e">
        <f t="shared" si="51"/>
        <v>#N/A</v>
      </c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</row>
    <row r="237" spans="1:95">
      <c r="A237" s="48">
        <v>235</v>
      </c>
      <c r="B237" s="88" t="s">
        <v>1221</v>
      </c>
      <c r="C237" s="50" t="str">
        <f>VLOOKUP(B237,'Client List'!$A:$L,2,FALSE)</f>
        <v>BENJAMIN</v>
      </c>
      <c r="D237" s="51"/>
      <c r="E237" s="51" t="e">
        <f>VLOOKUP(D237,'Interest Rules'!$B$1:$F$7,2,FALSE)</f>
        <v>#N/A</v>
      </c>
      <c r="F237" s="51" t="e">
        <f t="shared" si="52"/>
        <v>#N/A</v>
      </c>
      <c r="G237" s="51" t="e">
        <f t="shared" si="53"/>
        <v>#N/A</v>
      </c>
      <c r="H237" s="51" t="e">
        <f t="shared" si="54"/>
        <v>#N/A</v>
      </c>
      <c r="I237" s="59">
        <v>45952</v>
      </c>
      <c r="J237" s="59" t="s">
        <v>1529</v>
      </c>
      <c r="K237" s="59"/>
      <c r="L237" s="59"/>
      <c r="M237" s="60"/>
      <c r="N237" s="49"/>
      <c r="O237" s="61" t="e">
        <f t="shared" si="51"/>
        <v>#N/A</v>
      </c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</row>
    <row r="238" spans="1:15">
      <c r="A238" s="42">
        <v>236</v>
      </c>
      <c r="B238" s="84" t="s">
        <v>1225</v>
      </c>
      <c r="C238" s="43" t="str">
        <f>VLOOKUP(B238,'Client List'!$A:$L,2,FALSE)</f>
        <v>SAMASONI</v>
      </c>
      <c r="D238" s="33">
        <v>1000</v>
      </c>
      <c r="E238" s="33">
        <f>VLOOKUP(D238,'Interest Rules'!$B$1:$F$7,2,FALSE)</f>
        <v>400</v>
      </c>
      <c r="F238" s="33">
        <f t="shared" si="52"/>
        <v>1400</v>
      </c>
      <c r="G238" s="33">
        <f t="shared" si="53"/>
        <v>14</v>
      </c>
      <c r="H238" s="33">
        <f t="shared" si="54"/>
        <v>100</v>
      </c>
      <c r="I238" s="39">
        <v>45952</v>
      </c>
      <c r="J238" s="39" t="s">
        <v>1521</v>
      </c>
      <c r="K238" s="39">
        <f t="shared" si="55"/>
        <v>45952</v>
      </c>
      <c r="L238" s="39">
        <f t="shared" si="56"/>
        <v>45961</v>
      </c>
      <c r="M238" s="40">
        <f t="shared" si="57"/>
        <v>46052</v>
      </c>
      <c r="N238" s="1" t="s">
        <v>1524</v>
      </c>
      <c r="O238" s="41">
        <f t="shared" si="51"/>
        <v>1400</v>
      </c>
    </row>
    <row r="239" spans="1:15">
      <c r="A239" s="42">
        <v>237</v>
      </c>
      <c r="C239" s="43" t="e">
        <f>VLOOKUP(B239,'Client List'!$A:$L,2,FALSE)</f>
        <v>#N/A</v>
      </c>
      <c r="D239" s="33"/>
      <c r="E239" s="33" t="e">
        <f>VLOOKUP(D239,'Interest Rules'!$B$1:$F$7,2,FALSE)</f>
        <v>#N/A</v>
      </c>
      <c r="F239" s="33" t="e">
        <f t="shared" si="52"/>
        <v>#N/A</v>
      </c>
      <c r="G239" s="33" t="e">
        <f t="shared" si="53"/>
        <v>#N/A</v>
      </c>
      <c r="H239" s="33" t="e">
        <f t="shared" si="54"/>
        <v>#N/A</v>
      </c>
      <c r="I239" s="39"/>
      <c r="J239" s="39"/>
      <c r="K239" s="39">
        <f t="shared" si="55"/>
        <v>2</v>
      </c>
      <c r="L239" s="39">
        <f t="shared" si="56"/>
        <v>13</v>
      </c>
      <c r="M239" s="40" t="e">
        <f t="shared" si="57"/>
        <v>#N/A</v>
      </c>
      <c r="O239" s="41" t="e">
        <f t="shared" si="51"/>
        <v>#N/A</v>
      </c>
    </row>
    <row r="240" spans="1:15">
      <c r="A240" s="42">
        <v>238</v>
      </c>
      <c r="C240" s="43" t="e">
        <f>VLOOKUP(B240,'Client List'!$A:$L,2,FALSE)</f>
        <v>#N/A</v>
      </c>
      <c r="D240" s="33"/>
      <c r="E240" s="33" t="e">
        <f>VLOOKUP(D240,'Interest Rules'!$B$1:$F$7,2,FALSE)</f>
        <v>#N/A</v>
      </c>
      <c r="F240" s="33" t="e">
        <f t="shared" si="52"/>
        <v>#N/A</v>
      </c>
      <c r="G240" s="33" t="e">
        <f t="shared" si="53"/>
        <v>#N/A</v>
      </c>
      <c r="H240" s="33" t="e">
        <f t="shared" si="54"/>
        <v>#N/A</v>
      </c>
      <c r="I240" s="39"/>
      <c r="J240" s="39"/>
      <c r="K240" s="39">
        <f t="shared" si="55"/>
        <v>2</v>
      </c>
      <c r="L240" s="39">
        <f t="shared" si="56"/>
        <v>13</v>
      </c>
      <c r="M240" s="40" t="e">
        <f t="shared" si="57"/>
        <v>#N/A</v>
      </c>
      <c r="O240" s="41" t="e">
        <f t="shared" si="51"/>
        <v>#N/A</v>
      </c>
    </row>
    <row r="241" spans="1:15">
      <c r="A241" s="42">
        <v>239</v>
      </c>
      <c r="C241" s="43" t="e">
        <f>VLOOKUP(B241,'Client List'!$A:$L,2,FALSE)</f>
        <v>#N/A</v>
      </c>
      <c r="D241" s="33"/>
      <c r="E241" s="33" t="e">
        <f>VLOOKUP(D241,'Interest Rules'!$B$1:$F$7,2,FALSE)</f>
        <v>#N/A</v>
      </c>
      <c r="F241" s="33" t="e">
        <f t="shared" si="52"/>
        <v>#N/A</v>
      </c>
      <c r="G241" s="33" t="e">
        <f t="shared" si="53"/>
        <v>#N/A</v>
      </c>
      <c r="H241" s="33" t="e">
        <f t="shared" si="54"/>
        <v>#N/A</v>
      </c>
      <c r="I241" s="39"/>
      <c r="J241" s="39"/>
      <c r="K241" s="39">
        <f t="shared" si="55"/>
        <v>2</v>
      </c>
      <c r="L241" s="39">
        <f t="shared" si="56"/>
        <v>13</v>
      </c>
      <c r="M241" s="40" t="e">
        <f t="shared" si="57"/>
        <v>#N/A</v>
      </c>
      <c r="O241" s="41" t="e">
        <f t="shared" si="51"/>
        <v>#N/A</v>
      </c>
    </row>
    <row r="242" spans="1:15">
      <c r="A242" s="42">
        <v>240</v>
      </c>
      <c r="C242" s="43" t="e">
        <f>VLOOKUP(B242,'Client List'!$A:$L,2,FALSE)</f>
        <v>#N/A</v>
      </c>
      <c r="D242" s="33"/>
      <c r="E242" s="33" t="e">
        <f>VLOOKUP(D242,'Interest Rules'!$B$1:$F$7,2,FALSE)</f>
        <v>#N/A</v>
      </c>
      <c r="F242" s="33" t="e">
        <f t="shared" si="52"/>
        <v>#N/A</v>
      </c>
      <c r="G242" s="33" t="e">
        <f t="shared" si="53"/>
        <v>#N/A</v>
      </c>
      <c r="H242" s="33" t="e">
        <f t="shared" si="54"/>
        <v>#N/A</v>
      </c>
      <c r="I242" s="39"/>
      <c r="J242" s="39"/>
      <c r="K242" s="39">
        <f t="shared" si="55"/>
        <v>2</v>
      </c>
      <c r="L242" s="39">
        <f t="shared" si="56"/>
        <v>13</v>
      </c>
      <c r="M242" s="40" t="e">
        <f t="shared" si="57"/>
        <v>#N/A</v>
      </c>
      <c r="O242" s="41" t="e">
        <f t="shared" si="51"/>
        <v>#N/A</v>
      </c>
    </row>
    <row r="243" spans="1:15">
      <c r="A243" s="42">
        <v>241</v>
      </c>
      <c r="C243" s="43" t="e">
        <f>VLOOKUP(B243,'Client List'!$A:$L,2,FALSE)</f>
        <v>#N/A</v>
      </c>
      <c r="D243" s="33"/>
      <c r="E243" s="33" t="e">
        <f>VLOOKUP(D243,'Interest Rules'!$B$1:$F$7,2,FALSE)</f>
        <v>#N/A</v>
      </c>
      <c r="F243" s="33" t="e">
        <f t="shared" si="52"/>
        <v>#N/A</v>
      </c>
      <c r="G243" s="33" t="e">
        <f t="shared" si="53"/>
        <v>#N/A</v>
      </c>
      <c r="H243" s="33" t="e">
        <f t="shared" si="54"/>
        <v>#N/A</v>
      </c>
      <c r="I243" s="39"/>
      <c r="J243" s="39"/>
      <c r="K243" s="39">
        <f t="shared" si="55"/>
        <v>2</v>
      </c>
      <c r="L243" s="39">
        <f t="shared" si="56"/>
        <v>13</v>
      </c>
      <c r="M243" s="40" t="e">
        <f t="shared" si="57"/>
        <v>#N/A</v>
      </c>
      <c r="O243" s="41" t="e">
        <f t="shared" si="51"/>
        <v>#N/A</v>
      </c>
    </row>
    <row r="244" spans="1:15">
      <c r="A244" s="42">
        <v>242</v>
      </c>
      <c r="C244" s="43" t="e">
        <f>VLOOKUP(B244,'Client List'!$A:$L,2,FALSE)</f>
        <v>#N/A</v>
      </c>
      <c r="D244" s="33"/>
      <c r="E244" s="33" t="e">
        <f>VLOOKUP(D244,'Interest Rules'!$B$1:$F$7,2,FALSE)</f>
        <v>#N/A</v>
      </c>
      <c r="F244" s="33" t="e">
        <f t="shared" si="52"/>
        <v>#N/A</v>
      </c>
      <c r="G244" s="33" t="e">
        <f t="shared" si="53"/>
        <v>#N/A</v>
      </c>
      <c r="H244" s="33" t="e">
        <f t="shared" si="54"/>
        <v>#N/A</v>
      </c>
      <c r="I244" s="39"/>
      <c r="J244" s="39"/>
      <c r="K244" s="39">
        <f t="shared" si="55"/>
        <v>2</v>
      </c>
      <c r="L244" s="39">
        <f t="shared" si="56"/>
        <v>13</v>
      </c>
      <c r="M244" s="40" t="e">
        <f t="shared" si="57"/>
        <v>#N/A</v>
      </c>
      <c r="O244" s="41" t="e">
        <f t="shared" si="51"/>
        <v>#N/A</v>
      </c>
    </row>
    <row r="245" spans="1:15">
      <c r="A245" s="42">
        <v>243</v>
      </c>
      <c r="C245" s="43" t="e">
        <f>VLOOKUP(B245,'Client List'!$A:$L,2,FALSE)</f>
        <v>#N/A</v>
      </c>
      <c r="D245" s="33"/>
      <c r="E245" s="33" t="e">
        <f>VLOOKUP(D245,'Interest Rules'!$B$1:$F$7,2,FALSE)</f>
        <v>#N/A</v>
      </c>
      <c r="F245" s="33" t="e">
        <f t="shared" si="52"/>
        <v>#N/A</v>
      </c>
      <c r="G245" s="33" t="e">
        <f t="shared" si="53"/>
        <v>#N/A</v>
      </c>
      <c r="H245" s="33" t="e">
        <f t="shared" si="54"/>
        <v>#N/A</v>
      </c>
      <c r="I245" s="39"/>
      <c r="J245" s="39"/>
      <c r="K245" s="39">
        <f t="shared" si="55"/>
        <v>2</v>
      </c>
      <c r="L245" s="39">
        <f t="shared" si="56"/>
        <v>13</v>
      </c>
      <c r="M245" s="40" t="e">
        <f t="shared" si="57"/>
        <v>#N/A</v>
      </c>
      <c r="O245" s="41" t="e">
        <f t="shared" si="51"/>
        <v>#N/A</v>
      </c>
    </row>
    <row r="246" spans="1:15">
      <c r="A246" s="42">
        <v>244</v>
      </c>
      <c r="C246" s="43" t="e">
        <f>VLOOKUP(B246,'Client List'!$A:$L,2,FALSE)</f>
        <v>#N/A</v>
      </c>
      <c r="D246" s="33"/>
      <c r="E246" s="33" t="e">
        <f>VLOOKUP(D246,'Interest Rules'!$B$1:$F$7,2,FALSE)</f>
        <v>#N/A</v>
      </c>
      <c r="F246" s="33" t="e">
        <f t="shared" si="52"/>
        <v>#N/A</v>
      </c>
      <c r="G246" s="33" t="e">
        <f t="shared" si="53"/>
        <v>#N/A</v>
      </c>
      <c r="H246" s="33" t="e">
        <f t="shared" si="54"/>
        <v>#N/A</v>
      </c>
      <c r="I246" s="39"/>
      <c r="J246" s="39"/>
      <c r="K246" s="39">
        <f t="shared" si="55"/>
        <v>2</v>
      </c>
      <c r="L246" s="39">
        <f t="shared" si="56"/>
        <v>13</v>
      </c>
      <c r="M246" s="40" t="e">
        <f t="shared" si="57"/>
        <v>#N/A</v>
      </c>
      <c r="O246" s="41" t="e">
        <f t="shared" si="51"/>
        <v>#N/A</v>
      </c>
    </row>
    <row r="247" spans="1:15">
      <c r="A247" s="42">
        <v>245</v>
      </c>
      <c r="C247" s="43" t="e">
        <f>VLOOKUP(B247,'Client List'!$A:$L,2,FALSE)</f>
        <v>#N/A</v>
      </c>
      <c r="D247" s="33"/>
      <c r="E247" s="33" t="e">
        <f>VLOOKUP(D247,'Interest Rules'!$B$1:$F$7,2,FALSE)</f>
        <v>#N/A</v>
      </c>
      <c r="F247" s="33" t="e">
        <f t="shared" si="52"/>
        <v>#N/A</v>
      </c>
      <c r="G247" s="33" t="e">
        <f t="shared" si="53"/>
        <v>#N/A</v>
      </c>
      <c r="H247" s="33" t="e">
        <f t="shared" si="54"/>
        <v>#N/A</v>
      </c>
      <c r="I247" s="39"/>
      <c r="J247" s="39"/>
      <c r="K247" s="39">
        <f t="shared" si="55"/>
        <v>2</v>
      </c>
      <c r="L247" s="39">
        <f t="shared" si="56"/>
        <v>13</v>
      </c>
      <c r="M247" s="40" t="e">
        <f t="shared" si="57"/>
        <v>#N/A</v>
      </c>
      <c r="O247" s="41" t="e">
        <f t="shared" si="51"/>
        <v>#N/A</v>
      </c>
    </row>
    <row r="248" spans="1:15">
      <c r="A248" s="42">
        <v>246</v>
      </c>
      <c r="C248" s="43" t="e">
        <f>VLOOKUP(B248,'Client List'!$A:$L,2,FALSE)</f>
        <v>#N/A</v>
      </c>
      <c r="D248" s="33"/>
      <c r="E248" s="33" t="e">
        <f>VLOOKUP(D248,'Interest Rules'!$B$1:$F$7,2,FALSE)</f>
        <v>#N/A</v>
      </c>
      <c r="F248" s="33" t="e">
        <f t="shared" si="52"/>
        <v>#N/A</v>
      </c>
      <c r="G248" s="33" t="e">
        <f t="shared" si="53"/>
        <v>#N/A</v>
      </c>
      <c r="H248" s="33" t="e">
        <f t="shared" si="54"/>
        <v>#N/A</v>
      </c>
      <c r="I248" s="39"/>
      <c r="J248" s="39"/>
      <c r="K248" s="39">
        <f t="shared" si="55"/>
        <v>2</v>
      </c>
      <c r="L248" s="39">
        <f t="shared" si="56"/>
        <v>13</v>
      </c>
      <c r="M248" s="40" t="e">
        <f t="shared" si="57"/>
        <v>#N/A</v>
      </c>
      <c r="O248" s="41" t="e">
        <f t="shared" si="51"/>
        <v>#N/A</v>
      </c>
    </row>
    <row r="249" spans="1:15">
      <c r="A249" s="42">
        <v>247</v>
      </c>
      <c r="C249" s="43" t="e">
        <f>VLOOKUP(B249,'Client List'!$A:$L,2,FALSE)</f>
        <v>#N/A</v>
      </c>
      <c r="D249" s="33"/>
      <c r="E249" s="33" t="e">
        <f>VLOOKUP(D249,'Interest Rules'!$B$1:$F$7,2,FALSE)</f>
        <v>#N/A</v>
      </c>
      <c r="F249" s="33" t="e">
        <f t="shared" si="52"/>
        <v>#N/A</v>
      </c>
      <c r="G249" s="33" t="e">
        <f t="shared" si="53"/>
        <v>#N/A</v>
      </c>
      <c r="H249" s="33" t="e">
        <f t="shared" si="54"/>
        <v>#N/A</v>
      </c>
      <c r="I249" s="39"/>
      <c r="J249" s="39"/>
      <c r="K249" s="39">
        <f t="shared" si="55"/>
        <v>2</v>
      </c>
      <c r="L249" s="39">
        <f t="shared" si="56"/>
        <v>13</v>
      </c>
      <c r="M249" s="40" t="e">
        <f t="shared" si="57"/>
        <v>#N/A</v>
      </c>
      <c r="O249" s="41" t="e">
        <f t="shared" si="51"/>
        <v>#N/A</v>
      </c>
    </row>
    <row r="250" spans="1:15">
      <c r="A250" s="42">
        <v>248</v>
      </c>
      <c r="C250" s="43" t="e">
        <f>VLOOKUP(B250,'Client List'!$A:$L,2,FALSE)</f>
        <v>#N/A</v>
      </c>
      <c r="D250" s="33"/>
      <c r="E250" s="33" t="e">
        <f>VLOOKUP(D250,'Interest Rules'!$B$1:$F$7,2,FALSE)</f>
        <v>#N/A</v>
      </c>
      <c r="F250" s="33" t="e">
        <f t="shared" si="52"/>
        <v>#N/A</v>
      </c>
      <c r="G250" s="33" t="e">
        <f t="shared" si="53"/>
        <v>#N/A</v>
      </c>
      <c r="H250" s="33" t="e">
        <f t="shared" si="54"/>
        <v>#N/A</v>
      </c>
      <c r="I250" s="39"/>
      <c r="J250" s="39"/>
      <c r="K250" s="39">
        <f t="shared" si="55"/>
        <v>2</v>
      </c>
      <c r="L250" s="39">
        <f t="shared" si="56"/>
        <v>13</v>
      </c>
      <c r="M250" s="40" t="e">
        <f t="shared" si="57"/>
        <v>#N/A</v>
      </c>
      <c r="O250" s="41" t="e">
        <f t="shared" si="51"/>
        <v>#N/A</v>
      </c>
    </row>
    <row r="251" spans="1:15">
      <c r="A251" s="42">
        <v>249</v>
      </c>
      <c r="C251" s="43" t="e">
        <f>VLOOKUP(B251,'Client List'!$A:$L,2,FALSE)</f>
        <v>#N/A</v>
      </c>
      <c r="D251" s="33"/>
      <c r="E251" s="33" t="e">
        <f>VLOOKUP(D251,'Interest Rules'!$B$1:$F$7,2,FALSE)</f>
        <v>#N/A</v>
      </c>
      <c r="F251" s="33" t="e">
        <f t="shared" si="52"/>
        <v>#N/A</v>
      </c>
      <c r="G251" s="33" t="e">
        <f t="shared" si="53"/>
        <v>#N/A</v>
      </c>
      <c r="H251" s="33" t="e">
        <f t="shared" si="54"/>
        <v>#N/A</v>
      </c>
      <c r="I251" s="39"/>
      <c r="J251" s="39"/>
      <c r="K251" s="39">
        <f t="shared" si="55"/>
        <v>2</v>
      </c>
      <c r="L251" s="39">
        <f t="shared" si="56"/>
        <v>13</v>
      </c>
      <c r="M251" s="40" t="e">
        <f t="shared" si="57"/>
        <v>#N/A</v>
      </c>
      <c r="O251" s="41" t="e">
        <f t="shared" si="51"/>
        <v>#N/A</v>
      </c>
    </row>
    <row r="252" spans="1:15">
      <c r="A252" s="42">
        <v>250</v>
      </c>
      <c r="C252" s="43" t="e">
        <f>VLOOKUP(B252,'Client List'!$A:$L,2,FALSE)</f>
        <v>#N/A</v>
      </c>
      <c r="D252" s="33"/>
      <c r="E252" s="33" t="e">
        <f>VLOOKUP(D252,'Interest Rules'!$B$1:$F$7,2,FALSE)</f>
        <v>#N/A</v>
      </c>
      <c r="F252" s="33" t="e">
        <f t="shared" si="52"/>
        <v>#N/A</v>
      </c>
      <c r="G252" s="33" t="e">
        <f t="shared" si="53"/>
        <v>#N/A</v>
      </c>
      <c r="H252" s="33" t="e">
        <f t="shared" si="54"/>
        <v>#N/A</v>
      </c>
      <c r="I252" s="39"/>
      <c r="J252" s="39"/>
      <c r="K252" s="39">
        <f t="shared" si="55"/>
        <v>2</v>
      </c>
      <c r="L252" s="39">
        <f t="shared" si="56"/>
        <v>13</v>
      </c>
      <c r="M252" s="40" t="e">
        <f t="shared" si="57"/>
        <v>#N/A</v>
      </c>
      <c r="O252" s="41" t="e">
        <f t="shared" si="51"/>
        <v>#N/A</v>
      </c>
    </row>
    <row r="253" spans="1:15">
      <c r="A253" s="42">
        <v>251</v>
      </c>
      <c r="C253" s="43" t="e">
        <f>VLOOKUP(B253,'Client List'!$A:$L,2,FALSE)</f>
        <v>#N/A</v>
      </c>
      <c r="D253" s="33"/>
      <c r="E253" s="33" t="e">
        <f>VLOOKUP(D253,'Interest Rules'!$B$1:$F$7,2,FALSE)</f>
        <v>#N/A</v>
      </c>
      <c r="F253" s="33" t="e">
        <f t="shared" si="52"/>
        <v>#N/A</v>
      </c>
      <c r="G253" s="33" t="e">
        <f t="shared" si="53"/>
        <v>#N/A</v>
      </c>
      <c r="H253" s="33" t="e">
        <f t="shared" si="54"/>
        <v>#N/A</v>
      </c>
      <c r="I253" s="39"/>
      <c r="J253" s="39"/>
      <c r="K253" s="39">
        <f t="shared" si="55"/>
        <v>2</v>
      </c>
      <c r="L253" s="39">
        <f t="shared" si="56"/>
        <v>13</v>
      </c>
      <c r="M253" s="40" t="e">
        <f t="shared" si="57"/>
        <v>#N/A</v>
      </c>
      <c r="O253" s="41" t="e">
        <f t="shared" si="51"/>
        <v>#N/A</v>
      </c>
    </row>
    <row r="254" spans="1:15">
      <c r="A254" s="42">
        <v>252</v>
      </c>
      <c r="C254" s="43" t="e">
        <f>VLOOKUP(B254,'Client List'!$A:$L,2,FALSE)</f>
        <v>#N/A</v>
      </c>
      <c r="D254" s="33"/>
      <c r="E254" s="33" t="e">
        <f>VLOOKUP(D254,'Interest Rules'!$B$1:$F$7,2,FALSE)</f>
        <v>#N/A</v>
      </c>
      <c r="F254" s="33" t="e">
        <f t="shared" si="52"/>
        <v>#N/A</v>
      </c>
      <c r="G254" s="33" t="e">
        <f t="shared" si="53"/>
        <v>#N/A</v>
      </c>
      <c r="H254" s="33" t="e">
        <f t="shared" si="54"/>
        <v>#N/A</v>
      </c>
      <c r="I254" s="39"/>
      <c r="J254" s="39"/>
      <c r="K254" s="39">
        <f t="shared" si="55"/>
        <v>2</v>
      </c>
      <c r="L254" s="39">
        <f t="shared" si="56"/>
        <v>13</v>
      </c>
      <c r="M254" s="40" t="e">
        <f t="shared" si="57"/>
        <v>#N/A</v>
      </c>
      <c r="O254" s="41" t="e">
        <f t="shared" si="51"/>
        <v>#N/A</v>
      </c>
    </row>
    <row r="255" spans="1:15">
      <c r="A255" s="42">
        <v>253</v>
      </c>
      <c r="C255" s="43" t="e">
        <f>VLOOKUP(B255,'Client List'!$A:$L,2,FALSE)</f>
        <v>#N/A</v>
      </c>
      <c r="D255" s="33"/>
      <c r="E255" s="33" t="e">
        <f>VLOOKUP(D255,'Interest Rules'!$B$1:$F$7,2,FALSE)</f>
        <v>#N/A</v>
      </c>
      <c r="F255" s="33" t="e">
        <f t="shared" si="52"/>
        <v>#N/A</v>
      </c>
      <c r="G255" s="33" t="e">
        <f t="shared" si="53"/>
        <v>#N/A</v>
      </c>
      <c r="H255" s="33" t="e">
        <f t="shared" si="54"/>
        <v>#N/A</v>
      </c>
      <c r="I255" s="39"/>
      <c r="J255" s="39"/>
      <c r="K255" s="39">
        <f t="shared" si="55"/>
        <v>2</v>
      </c>
      <c r="L255" s="39">
        <f t="shared" si="56"/>
        <v>13</v>
      </c>
      <c r="M255" s="40" t="e">
        <f t="shared" si="57"/>
        <v>#N/A</v>
      </c>
      <c r="O255" s="41" t="e">
        <f t="shared" si="51"/>
        <v>#N/A</v>
      </c>
    </row>
    <row r="256" spans="1:15">
      <c r="A256" s="42">
        <v>254</v>
      </c>
      <c r="C256" s="43" t="e">
        <f>VLOOKUP(B256,'Client List'!$A:$L,2,FALSE)</f>
        <v>#N/A</v>
      </c>
      <c r="D256" s="33"/>
      <c r="E256" s="33" t="e">
        <f>VLOOKUP(D256,'Interest Rules'!$B$1:$F$7,2,FALSE)</f>
        <v>#N/A</v>
      </c>
      <c r="F256" s="33" t="e">
        <f t="shared" si="52"/>
        <v>#N/A</v>
      </c>
      <c r="G256" s="33" t="e">
        <f t="shared" si="53"/>
        <v>#N/A</v>
      </c>
      <c r="H256" s="33" t="e">
        <f t="shared" si="54"/>
        <v>#N/A</v>
      </c>
      <c r="I256" s="39"/>
      <c r="J256" s="39"/>
      <c r="K256" s="39">
        <f t="shared" si="55"/>
        <v>2</v>
      </c>
      <c r="L256" s="39">
        <f t="shared" si="56"/>
        <v>13</v>
      </c>
      <c r="M256" s="40" t="e">
        <f t="shared" si="57"/>
        <v>#N/A</v>
      </c>
      <c r="O256" s="41" t="e">
        <f t="shared" si="51"/>
        <v>#N/A</v>
      </c>
    </row>
    <row r="257" spans="1:15">
      <c r="A257" s="42">
        <v>255</v>
      </c>
      <c r="C257" s="43" t="e">
        <f>VLOOKUP(B257,'Client List'!$A:$L,2,FALSE)</f>
        <v>#N/A</v>
      </c>
      <c r="D257" s="33"/>
      <c r="E257" s="33" t="e">
        <f>VLOOKUP(D257,'Interest Rules'!$B$1:$F$7,2,FALSE)</f>
        <v>#N/A</v>
      </c>
      <c r="F257" s="33" t="e">
        <f t="shared" si="52"/>
        <v>#N/A</v>
      </c>
      <c r="G257" s="33" t="e">
        <f t="shared" si="53"/>
        <v>#N/A</v>
      </c>
      <c r="H257" s="33" t="e">
        <f t="shared" si="54"/>
        <v>#N/A</v>
      </c>
      <c r="I257" s="39"/>
      <c r="J257" s="39"/>
      <c r="K257" s="39">
        <f t="shared" si="55"/>
        <v>2</v>
      </c>
      <c r="L257" s="39">
        <f t="shared" si="56"/>
        <v>13</v>
      </c>
      <c r="M257" s="40" t="e">
        <f t="shared" si="57"/>
        <v>#N/A</v>
      </c>
      <c r="O257" s="41" t="e">
        <f t="shared" si="51"/>
        <v>#N/A</v>
      </c>
    </row>
    <row r="258" spans="1:15">
      <c r="A258" s="42">
        <v>256</v>
      </c>
      <c r="C258" s="43" t="e">
        <f>VLOOKUP(B258,'Client List'!$A:$L,2,FALSE)</f>
        <v>#N/A</v>
      </c>
      <c r="D258" s="33"/>
      <c r="E258" s="33" t="e">
        <f>VLOOKUP(D258,'Interest Rules'!$B$1:$F$7,2,FALSE)</f>
        <v>#N/A</v>
      </c>
      <c r="F258" s="33" t="e">
        <f t="shared" si="52"/>
        <v>#N/A</v>
      </c>
      <c r="G258" s="33" t="e">
        <f t="shared" si="53"/>
        <v>#N/A</v>
      </c>
      <c r="H258" s="33" t="e">
        <f t="shared" si="54"/>
        <v>#N/A</v>
      </c>
      <c r="I258" s="39"/>
      <c r="J258" s="39"/>
      <c r="K258" s="39">
        <f t="shared" si="55"/>
        <v>2</v>
      </c>
      <c r="L258" s="39">
        <f t="shared" si="56"/>
        <v>13</v>
      </c>
      <c r="M258" s="40" t="e">
        <f t="shared" si="57"/>
        <v>#N/A</v>
      </c>
      <c r="O258" s="41" t="e">
        <f t="shared" si="51"/>
        <v>#N/A</v>
      </c>
    </row>
    <row r="259" spans="1:15">
      <c r="A259" s="42">
        <v>257</v>
      </c>
      <c r="C259" s="43" t="e">
        <f>VLOOKUP(B259,'Client List'!$A:$L,2,FALSE)</f>
        <v>#N/A</v>
      </c>
      <c r="D259" s="33"/>
      <c r="E259" s="33" t="e">
        <f>VLOOKUP(D259,'Interest Rules'!$B$1:$F$7,2,FALSE)</f>
        <v>#N/A</v>
      </c>
      <c r="F259" s="33" t="e">
        <f t="shared" si="52"/>
        <v>#N/A</v>
      </c>
      <c r="G259" s="33" t="e">
        <f t="shared" si="53"/>
        <v>#N/A</v>
      </c>
      <c r="H259" s="33" t="e">
        <f t="shared" si="54"/>
        <v>#N/A</v>
      </c>
      <c r="I259" s="39"/>
      <c r="J259" s="39"/>
      <c r="K259" s="39">
        <f t="shared" si="55"/>
        <v>2</v>
      </c>
      <c r="L259" s="39">
        <f t="shared" si="56"/>
        <v>13</v>
      </c>
      <c r="M259" s="40" t="e">
        <f t="shared" si="57"/>
        <v>#N/A</v>
      </c>
      <c r="O259" s="41" t="e">
        <f t="shared" si="51"/>
        <v>#N/A</v>
      </c>
    </row>
    <row r="260" spans="1:15">
      <c r="A260" s="42">
        <v>258</v>
      </c>
      <c r="C260" s="43" t="e">
        <f>VLOOKUP(B260,'Client List'!$A:$L,2,FALSE)</f>
        <v>#N/A</v>
      </c>
      <c r="D260" s="33"/>
      <c r="E260" s="33" t="e">
        <f>VLOOKUP(D260,'Interest Rules'!$B$1:$F$7,2,FALSE)</f>
        <v>#N/A</v>
      </c>
      <c r="F260" s="33" t="e">
        <f t="shared" si="52"/>
        <v>#N/A</v>
      </c>
      <c r="G260" s="33" t="e">
        <f t="shared" si="53"/>
        <v>#N/A</v>
      </c>
      <c r="H260" s="33" t="e">
        <f t="shared" si="54"/>
        <v>#N/A</v>
      </c>
      <c r="I260" s="39"/>
      <c r="J260" s="39"/>
      <c r="K260" s="39">
        <f t="shared" si="55"/>
        <v>2</v>
      </c>
      <c r="L260" s="39">
        <f t="shared" si="56"/>
        <v>13</v>
      </c>
      <c r="M260" s="40" t="e">
        <f t="shared" si="57"/>
        <v>#N/A</v>
      </c>
      <c r="O260" s="41" t="e">
        <f t="shared" si="51"/>
        <v>#N/A</v>
      </c>
    </row>
    <row r="261" spans="1:15">
      <c r="A261" s="42">
        <v>259</v>
      </c>
      <c r="C261" s="43" t="e">
        <f>VLOOKUP(B261,'Client List'!$A:$L,2,FALSE)</f>
        <v>#N/A</v>
      </c>
      <c r="D261" s="33"/>
      <c r="E261" s="33" t="e">
        <f>VLOOKUP(D261,'Interest Rules'!$B$1:$F$7,2,FALSE)</f>
        <v>#N/A</v>
      </c>
      <c r="F261" s="33" t="e">
        <f t="shared" si="52"/>
        <v>#N/A</v>
      </c>
      <c r="G261" s="33" t="e">
        <f t="shared" si="53"/>
        <v>#N/A</v>
      </c>
      <c r="H261" s="33" t="e">
        <f t="shared" si="54"/>
        <v>#N/A</v>
      </c>
      <c r="I261" s="39"/>
      <c r="J261" s="39"/>
      <c r="K261" s="39">
        <f t="shared" si="55"/>
        <v>2</v>
      </c>
      <c r="L261" s="39">
        <f t="shared" si="56"/>
        <v>13</v>
      </c>
      <c r="M261" s="40" t="e">
        <f t="shared" si="57"/>
        <v>#N/A</v>
      </c>
      <c r="O261" s="41" t="e">
        <f t="shared" si="51"/>
        <v>#N/A</v>
      </c>
    </row>
    <row r="262" spans="1:15">
      <c r="A262" s="42">
        <v>260</v>
      </c>
      <c r="C262" s="43" t="e">
        <f>VLOOKUP(B262,'Client List'!$A:$L,2,FALSE)</f>
        <v>#N/A</v>
      </c>
      <c r="D262" s="33"/>
      <c r="E262" s="33" t="e">
        <f>VLOOKUP(D262,'Interest Rules'!$B$1:$F$7,2,FALSE)</f>
        <v>#N/A</v>
      </c>
      <c r="F262" s="33" t="e">
        <f t="shared" si="52"/>
        <v>#N/A</v>
      </c>
      <c r="G262" s="33" t="e">
        <f t="shared" si="53"/>
        <v>#N/A</v>
      </c>
      <c r="H262" s="33" t="e">
        <f t="shared" si="54"/>
        <v>#N/A</v>
      </c>
      <c r="I262" s="39"/>
      <c r="J262" s="39"/>
      <c r="K262" s="39">
        <f t="shared" si="55"/>
        <v>2</v>
      </c>
      <c r="L262" s="39">
        <f t="shared" si="56"/>
        <v>13</v>
      </c>
      <c r="M262" s="40" t="e">
        <f t="shared" si="57"/>
        <v>#N/A</v>
      </c>
      <c r="O262" s="41" t="e">
        <f t="shared" si="51"/>
        <v>#N/A</v>
      </c>
    </row>
    <row r="263" spans="1:15">
      <c r="A263" s="42">
        <v>261</v>
      </c>
      <c r="C263" s="43" t="e">
        <f>VLOOKUP(B263,'Client List'!$A:$L,2,FALSE)</f>
        <v>#N/A</v>
      </c>
      <c r="D263" s="33"/>
      <c r="E263" s="33" t="e">
        <f>VLOOKUP(D263,'Interest Rules'!$B$1:$F$7,2,FALSE)</f>
        <v>#N/A</v>
      </c>
      <c r="F263" s="33" t="e">
        <f t="shared" si="52"/>
        <v>#N/A</v>
      </c>
      <c r="G263" s="33" t="e">
        <f t="shared" si="53"/>
        <v>#N/A</v>
      </c>
      <c r="H263" s="33" t="e">
        <f t="shared" si="54"/>
        <v>#N/A</v>
      </c>
      <c r="I263" s="39"/>
      <c r="J263" s="39"/>
      <c r="K263" s="39">
        <f t="shared" si="55"/>
        <v>2</v>
      </c>
      <c r="L263" s="39">
        <f t="shared" si="56"/>
        <v>13</v>
      </c>
      <c r="M263" s="40" t="e">
        <f t="shared" si="57"/>
        <v>#N/A</v>
      </c>
      <c r="O263" s="41" t="e">
        <f t="shared" si="51"/>
        <v>#N/A</v>
      </c>
    </row>
    <row r="264" spans="1:15">
      <c r="A264" s="42">
        <v>262</v>
      </c>
      <c r="C264" s="43" t="e">
        <f>VLOOKUP(B264,'Client List'!$A:$L,2,FALSE)</f>
        <v>#N/A</v>
      </c>
      <c r="D264" s="33"/>
      <c r="E264" s="33" t="e">
        <f>VLOOKUP(D264,'Interest Rules'!$B$1:$F$7,2,FALSE)</f>
        <v>#N/A</v>
      </c>
      <c r="F264" s="33" t="e">
        <f t="shared" si="52"/>
        <v>#N/A</v>
      </c>
      <c r="G264" s="33" t="e">
        <f t="shared" si="53"/>
        <v>#N/A</v>
      </c>
      <c r="H264" s="33" t="e">
        <f t="shared" si="54"/>
        <v>#N/A</v>
      </c>
      <c r="I264" s="39"/>
      <c r="J264" s="39"/>
      <c r="K264" s="39">
        <f t="shared" si="55"/>
        <v>2</v>
      </c>
      <c r="L264" s="39">
        <f t="shared" si="56"/>
        <v>13</v>
      </c>
      <c r="M264" s="40" t="e">
        <f t="shared" si="57"/>
        <v>#N/A</v>
      </c>
      <c r="O264" s="41" t="e">
        <f t="shared" si="51"/>
        <v>#N/A</v>
      </c>
    </row>
    <row r="265" spans="1:15">
      <c r="A265" s="42">
        <v>263</v>
      </c>
      <c r="C265" s="43" t="e">
        <f>VLOOKUP(B265,'Client List'!$A:$L,2,FALSE)</f>
        <v>#N/A</v>
      </c>
      <c r="D265" s="33"/>
      <c r="E265" s="33" t="e">
        <f>VLOOKUP(D265,'Interest Rules'!$B$1:$F$7,2,FALSE)</f>
        <v>#N/A</v>
      </c>
      <c r="F265" s="33" t="e">
        <f t="shared" si="52"/>
        <v>#N/A</v>
      </c>
      <c r="G265" s="33" t="e">
        <f t="shared" si="53"/>
        <v>#N/A</v>
      </c>
      <c r="H265" s="33" t="e">
        <f t="shared" si="54"/>
        <v>#N/A</v>
      </c>
      <c r="I265" s="39"/>
      <c r="J265" s="39"/>
      <c r="K265" s="39">
        <f t="shared" si="55"/>
        <v>2</v>
      </c>
      <c r="L265" s="39">
        <f t="shared" si="56"/>
        <v>13</v>
      </c>
      <c r="M265" s="40" t="e">
        <f t="shared" si="57"/>
        <v>#N/A</v>
      </c>
      <c r="O265" s="41" t="e">
        <f t="shared" si="51"/>
        <v>#N/A</v>
      </c>
    </row>
    <row r="266" spans="1:15">
      <c r="A266" s="42">
        <v>264</v>
      </c>
      <c r="C266" s="43" t="e">
        <f>VLOOKUP(B266,'Client List'!$A:$L,2,FALSE)</f>
        <v>#N/A</v>
      </c>
      <c r="D266" s="33"/>
      <c r="E266" s="33" t="e">
        <f>VLOOKUP(D266,'Interest Rules'!$B$1:$F$7,2,FALSE)</f>
        <v>#N/A</v>
      </c>
      <c r="F266" s="33" t="e">
        <f t="shared" si="52"/>
        <v>#N/A</v>
      </c>
      <c r="G266" s="33" t="e">
        <f t="shared" si="53"/>
        <v>#N/A</v>
      </c>
      <c r="H266" s="33" t="e">
        <f t="shared" si="54"/>
        <v>#N/A</v>
      </c>
      <c r="I266" s="39"/>
      <c r="J266" s="39"/>
      <c r="K266" s="39">
        <f t="shared" si="55"/>
        <v>2</v>
      </c>
      <c r="L266" s="39">
        <f t="shared" si="56"/>
        <v>13</v>
      </c>
      <c r="M266" s="40" t="e">
        <f t="shared" si="57"/>
        <v>#N/A</v>
      </c>
      <c r="O266" s="41" t="e">
        <f t="shared" si="51"/>
        <v>#N/A</v>
      </c>
    </row>
    <row r="267" spans="1:15">
      <c r="A267" s="42">
        <v>265</v>
      </c>
      <c r="C267" s="43" t="e">
        <f>VLOOKUP(B267,'Client List'!$A:$L,2,FALSE)</f>
        <v>#N/A</v>
      </c>
      <c r="D267" s="33"/>
      <c r="E267" s="33" t="e">
        <f>VLOOKUP(D267,'Interest Rules'!$B$1:$F$7,2,FALSE)</f>
        <v>#N/A</v>
      </c>
      <c r="F267" s="33" t="e">
        <f t="shared" si="52"/>
        <v>#N/A</v>
      </c>
      <c r="G267" s="33" t="e">
        <f t="shared" si="53"/>
        <v>#N/A</v>
      </c>
      <c r="H267" s="33" t="e">
        <f t="shared" si="54"/>
        <v>#N/A</v>
      </c>
      <c r="I267" s="39"/>
      <c r="J267" s="39"/>
      <c r="K267" s="39">
        <f t="shared" si="55"/>
        <v>2</v>
      </c>
      <c r="L267" s="39">
        <f t="shared" si="56"/>
        <v>13</v>
      </c>
      <c r="M267" s="40" t="e">
        <f t="shared" si="57"/>
        <v>#N/A</v>
      </c>
      <c r="O267" s="41" t="e">
        <f t="shared" si="51"/>
        <v>#N/A</v>
      </c>
    </row>
    <row r="268" spans="1:15">
      <c r="A268" s="42">
        <v>266</v>
      </c>
      <c r="C268" s="43" t="e">
        <f>VLOOKUP(B268,'Client List'!$A:$L,2,FALSE)</f>
        <v>#N/A</v>
      </c>
      <c r="D268" s="33"/>
      <c r="E268" s="33" t="e">
        <f>VLOOKUP(D268,'Interest Rules'!$B$1:$F$7,2,FALSE)</f>
        <v>#N/A</v>
      </c>
      <c r="F268" s="33" t="e">
        <f t="shared" si="52"/>
        <v>#N/A</v>
      </c>
      <c r="G268" s="33" t="e">
        <f t="shared" si="53"/>
        <v>#N/A</v>
      </c>
      <c r="H268" s="33" t="e">
        <f t="shared" si="54"/>
        <v>#N/A</v>
      </c>
      <c r="I268" s="39"/>
      <c r="J268" s="39"/>
      <c r="K268" s="39">
        <f t="shared" si="55"/>
        <v>2</v>
      </c>
      <c r="L268" s="39">
        <f t="shared" si="56"/>
        <v>13</v>
      </c>
      <c r="M268" s="40" t="e">
        <f t="shared" si="57"/>
        <v>#N/A</v>
      </c>
      <c r="O268" s="41" t="e">
        <f t="shared" si="51"/>
        <v>#N/A</v>
      </c>
    </row>
    <row r="269" spans="1:15">
      <c r="A269" s="42">
        <v>267</v>
      </c>
      <c r="C269" s="43" t="e">
        <f>VLOOKUP(B269,'Client List'!$A:$L,2,FALSE)</f>
        <v>#N/A</v>
      </c>
      <c r="D269" s="33"/>
      <c r="E269" s="33" t="e">
        <f>VLOOKUP(D269,'Interest Rules'!$B$1:$F$7,2,FALSE)</f>
        <v>#N/A</v>
      </c>
      <c r="F269" s="33" t="e">
        <f t="shared" si="52"/>
        <v>#N/A</v>
      </c>
      <c r="G269" s="33" t="e">
        <f t="shared" si="53"/>
        <v>#N/A</v>
      </c>
      <c r="H269" s="33" t="e">
        <f t="shared" si="54"/>
        <v>#N/A</v>
      </c>
      <c r="I269" s="39"/>
      <c r="J269" s="39"/>
      <c r="K269" s="39">
        <f t="shared" si="55"/>
        <v>2</v>
      </c>
      <c r="L269" s="39">
        <f t="shared" si="56"/>
        <v>13</v>
      </c>
      <c r="M269" s="40" t="e">
        <f t="shared" si="57"/>
        <v>#N/A</v>
      </c>
      <c r="O269" s="41" t="e">
        <f t="shared" si="51"/>
        <v>#N/A</v>
      </c>
    </row>
    <row r="270" spans="1:15">
      <c r="A270" s="42">
        <v>268</v>
      </c>
      <c r="C270" s="43" t="e">
        <f>VLOOKUP(B270,'Client List'!$A:$L,2,FALSE)</f>
        <v>#N/A</v>
      </c>
      <c r="D270" s="33"/>
      <c r="E270" s="33" t="e">
        <f>VLOOKUP(D270,'Interest Rules'!$B$1:$F$7,2,FALSE)</f>
        <v>#N/A</v>
      </c>
      <c r="F270" s="33" t="e">
        <f t="shared" si="52"/>
        <v>#N/A</v>
      </c>
      <c r="G270" s="33" t="e">
        <f t="shared" si="53"/>
        <v>#N/A</v>
      </c>
      <c r="H270" s="33" t="e">
        <f t="shared" si="54"/>
        <v>#N/A</v>
      </c>
      <c r="I270" s="39"/>
      <c r="J270" s="39"/>
      <c r="K270" s="39">
        <f t="shared" si="55"/>
        <v>2</v>
      </c>
      <c r="L270" s="39">
        <f t="shared" si="56"/>
        <v>13</v>
      </c>
      <c r="M270" s="40" t="e">
        <f t="shared" si="57"/>
        <v>#N/A</v>
      </c>
      <c r="O270" s="41" t="e">
        <f t="shared" si="51"/>
        <v>#N/A</v>
      </c>
    </row>
    <row r="271" spans="1:15">
      <c r="A271" s="42">
        <v>269</v>
      </c>
      <c r="C271" s="43" t="e">
        <f>VLOOKUP(B271,'Client List'!$A:$L,2,FALSE)</f>
        <v>#N/A</v>
      </c>
      <c r="D271" s="33"/>
      <c r="E271" s="33" t="e">
        <f>VLOOKUP(D271,'Interest Rules'!$B$1:$F$7,2,FALSE)</f>
        <v>#N/A</v>
      </c>
      <c r="F271" s="33" t="e">
        <f t="shared" si="52"/>
        <v>#N/A</v>
      </c>
      <c r="G271" s="33" t="e">
        <f t="shared" si="53"/>
        <v>#N/A</v>
      </c>
      <c r="H271" s="33" t="e">
        <f t="shared" si="54"/>
        <v>#N/A</v>
      </c>
      <c r="I271" s="39"/>
      <c r="J271" s="39"/>
      <c r="K271" s="39">
        <f t="shared" si="55"/>
        <v>2</v>
      </c>
      <c r="L271" s="39">
        <f t="shared" si="56"/>
        <v>13</v>
      </c>
      <c r="M271" s="40" t="e">
        <f t="shared" si="57"/>
        <v>#N/A</v>
      </c>
      <c r="O271" s="41" t="e">
        <f t="shared" si="51"/>
        <v>#N/A</v>
      </c>
    </row>
    <row r="272" spans="1:15">
      <c r="A272" s="42">
        <v>270</v>
      </c>
      <c r="C272" s="43" t="e">
        <f>VLOOKUP(B272,'Client List'!$A:$L,2,FALSE)</f>
        <v>#N/A</v>
      </c>
      <c r="D272" s="33"/>
      <c r="E272" s="33" t="e">
        <f>VLOOKUP(D272,'Interest Rules'!$B$1:$F$7,2,FALSE)</f>
        <v>#N/A</v>
      </c>
      <c r="F272" s="33" t="e">
        <f t="shared" si="52"/>
        <v>#N/A</v>
      </c>
      <c r="G272" s="33" t="e">
        <f t="shared" si="53"/>
        <v>#N/A</v>
      </c>
      <c r="H272" s="33" t="e">
        <f t="shared" si="54"/>
        <v>#N/A</v>
      </c>
      <c r="I272" s="39"/>
      <c r="J272" s="39"/>
      <c r="K272" s="39">
        <f t="shared" si="55"/>
        <v>2</v>
      </c>
      <c r="L272" s="39">
        <f t="shared" si="56"/>
        <v>13</v>
      </c>
      <c r="M272" s="40" t="e">
        <f t="shared" si="57"/>
        <v>#N/A</v>
      </c>
      <c r="O272" s="41" t="e">
        <f t="shared" si="51"/>
        <v>#N/A</v>
      </c>
    </row>
    <row r="273" spans="1:15">
      <c r="A273" s="42">
        <v>271</v>
      </c>
      <c r="C273" s="43" t="e">
        <f>VLOOKUP(B273,'Client List'!$A:$L,2,FALSE)</f>
        <v>#N/A</v>
      </c>
      <c r="D273" s="33"/>
      <c r="E273" s="33" t="e">
        <f>VLOOKUP(D273,'Interest Rules'!$B$1:$F$7,2,FALSE)</f>
        <v>#N/A</v>
      </c>
      <c r="F273" s="33" t="e">
        <f t="shared" si="52"/>
        <v>#N/A</v>
      </c>
      <c r="G273" s="33" t="e">
        <f t="shared" si="53"/>
        <v>#N/A</v>
      </c>
      <c r="H273" s="33" t="e">
        <f t="shared" si="54"/>
        <v>#N/A</v>
      </c>
      <c r="I273" s="39"/>
      <c r="J273" s="39"/>
      <c r="K273" s="39">
        <f t="shared" si="55"/>
        <v>2</v>
      </c>
      <c r="L273" s="39">
        <f t="shared" si="56"/>
        <v>13</v>
      </c>
      <c r="M273" s="40" t="e">
        <f t="shared" si="57"/>
        <v>#N/A</v>
      </c>
      <c r="O273" s="41" t="e">
        <f t="shared" si="51"/>
        <v>#N/A</v>
      </c>
    </row>
    <row r="274" spans="1:15">
      <c r="A274" s="42">
        <v>272</v>
      </c>
      <c r="C274" s="43" t="e">
        <f>VLOOKUP(B274,'Client List'!$A:$L,2,FALSE)</f>
        <v>#N/A</v>
      </c>
      <c r="D274" s="33"/>
      <c r="E274" s="33" t="e">
        <f>VLOOKUP(D274,'Interest Rules'!$B$1:$F$7,2,FALSE)</f>
        <v>#N/A</v>
      </c>
      <c r="F274" s="33" t="e">
        <f t="shared" si="52"/>
        <v>#N/A</v>
      </c>
      <c r="G274" s="33" t="e">
        <f t="shared" si="53"/>
        <v>#N/A</v>
      </c>
      <c r="H274" s="33" t="e">
        <f t="shared" si="54"/>
        <v>#N/A</v>
      </c>
      <c r="I274" s="39"/>
      <c r="J274" s="39"/>
      <c r="K274" s="39">
        <f t="shared" si="55"/>
        <v>2</v>
      </c>
      <c r="L274" s="39">
        <f t="shared" si="56"/>
        <v>13</v>
      </c>
      <c r="M274" s="40" t="e">
        <f t="shared" si="57"/>
        <v>#N/A</v>
      </c>
      <c r="O274" s="41" t="e">
        <f t="shared" si="51"/>
        <v>#N/A</v>
      </c>
    </row>
    <row r="275" spans="1:15">
      <c r="A275" s="42">
        <v>273</v>
      </c>
      <c r="C275" s="43" t="e">
        <f>VLOOKUP(B275,'Client List'!$A:$L,2,FALSE)</f>
        <v>#N/A</v>
      </c>
      <c r="D275" s="33"/>
      <c r="E275" s="33" t="e">
        <f>VLOOKUP(D275,'Interest Rules'!$B$1:$F$7,2,FALSE)</f>
        <v>#N/A</v>
      </c>
      <c r="F275" s="33" t="e">
        <f t="shared" si="52"/>
        <v>#N/A</v>
      </c>
      <c r="G275" s="33" t="e">
        <f t="shared" si="53"/>
        <v>#N/A</v>
      </c>
      <c r="H275" s="33" t="e">
        <f t="shared" si="54"/>
        <v>#N/A</v>
      </c>
      <c r="I275" s="39"/>
      <c r="J275" s="39"/>
      <c r="K275" s="39">
        <f t="shared" si="55"/>
        <v>2</v>
      </c>
      <c r="L275" s="39">
        <f t="shared" si="56"/>
        <v>13</v>
      </c>
      <c r="M275" s="40" t="e">
        <f t="shared" si="57"/>
        <v>#N/A</v>
      </c>
      <c r="O275" s="41" t="e">
        <f t="shared" si="51"/>
        <v>#N/A</v>
      </c>
    </row>
    <row r="276" spans="1:15">
      <c r="A276" s="42">
        <v>274</v>
      </c>
      <c r="C276" s="43" t="e">
        <f>VLOOKUP(B276,'Client List'!$A:$L,2,FALSE)</f>
        <v>#N/A</v>
      </c>
      <c r="D276" s="33"/>
      <c r="E276" s="33" t="e">
        <f>VLOOKUP(D276,'Interest Rules'!$B$1:$F$7,2,FALSE)</f>
        <v>#N/A</v>
      </c>
      <c r="F276" s="33" t="e">
        <f t="shared" si="52"/>
        <v>#N/A</v>
      </c>
      <c r="G276" s="33" t="e">
        <f t="shared" si="53"/>
        <v>#N/A</v>
      </c>
      <c r="H276" s="33" t="e">
        <f t="shared" si="54"/>
        <v>#N/A</v>
      </c>
      <c r="I276" s="39"/>
      <c r="J276" s="39"/>
      <c r="K276" s="39">
        <f t="shared" si="55"/>
        <v>2</v>
      </c>
      <c r="L276" s="39">
        <f t="shared" si="56"/>
        <v>13</v>
      </c>
      <c r="M276" s="40" t="e">
        <f t="shared" si="57"/>
        <v>#N/A</v>
      </c>
      <c r="O276" s="41" t="e">
        <f t="shared" si="51"/>
        <v>#N/A</v>
      </c>
    </row>
    <row r="277" spans="1:15">
      <c r="A277" s="42">
        <v>275</v>
      </c>
      <c r="C277" s="43" t="e">
        <f>VLOOKUP(B277,'Client List'!$A:$L,2,FALSE)</f>
        <v>#N/A</v>
      </c>
      <c r="D277" s="33"/>
      <c r="E277" s="33" t="e">
        <f>VLOOKUP(D277,'Interest Rules'!$B$1:$F$7,2,FALSE)</f>
        <v>#N/A</v>
      </c>
      <c r="F277" s="33" t="e">
        <f t="shared" si="52"/>
        <v>#N/A</v>
      </c>
      <c r="G277" s="33" t="e">
        <f t="shared" si="53"/>
        <v>#N/A</v>
      </c>
      <c r="H277" s="33" t="e">
        <f t="shared" si="54"/>
        <v>#N/A</v>
      </c>
      <c r="I277" s="39"/>
      <c r="J277" s="39"/>
      <c r="K277" s="39">
        <f t="shared" si="55"/>
        <v>2</v>
      </c>
      <c r="L277" s="39">
        <f t="shared" si="56"/>
        <v>13</v>
      </c>
      <c r="M277" s="40" t="e">
        <f t="shared" si="57"/>
        <v>#N/A</v>
      </c>
      <c r="O277" s="41" t="e">
        <f t="shared" si="51"/>
        <v>#N/A</v>
      </c>
    </row>
    <row r="278" spans="1:15">
      <c r="A278" s="42">
        <v>276</v>
      </c>
      <c r="C278" s="43" t="e">
        <f>VLOOKUP(B278,'Client List'!$A:$L,2,FALSE)</f>
        <v>#N/A</v>
      </c>
      <c r="D278" s="33"/>
      <c r="E278" s="33" t="e">
        <f>VLOOKUP(D278,'Interest Rules'!$B$1:$F$7,2,FALSE)</f>
        <v>#N/A</v>
      </c>
      <c r="F278" s="33" t="e">
        <f t="shared" si="52"/>
        <v>#N/A</v>
      </c>
      <c r="G278" s="33" t="e">
        <f t="shared" si="53"/>
        <v>#N/A</v>
      </c>
      <c r="H278" s="33" t="e">
        <f t="shared" si="54"/>
        <v>#N/A</v>
      </c>
      <c r="I278" s="39"/>
      <c r="J278" s="39"/>
      <c r="K278" s="39">
        <f t="shared" si="55"/>
        <v>2</v>
      </c>
      <c r="L278" s="39">
        <f t="shared" si="56"/>
        <v>13</v>
      </c>
      <c r="M278" s="40" t="e">
        <f t="shared" si="57"/>
        <v>#N/A</v>
      </c>
      <c r="O278" s="41" t="e">
        <f t="shared" si="51"/>
        <v>#N/A</v>
      </c>
    </row>
    <row r="279" spans="1:15">
      <c r="A279" s="42">
        <v>277</v>
      </c>
      <c r="C279" s="43" t="e">
        <f>VLOOKUP(B279,'Client List'!$A:$L,2,FALSE)</f>
        <v>#N/A</v>
      </c>
      <c r="D279" s="33"/>
      <c r="E279" s="33" t="e">
        <f>VLOOKUP(D279,'Interest Rules'!$B$1:$F$7,2,FALSE)</f>
        <v>#N/A</v>
      </c>
      <c r="F279" s="33" t="e">
        <f t="shared" si="52"/>
        <v>#N/A</v>
      </c>
      <c r="G279" s="33" t="e">
        <f t="shared" si="53"/>
        <v>#N/A</v>
      </c>
      <c r="H279" s="33" t="e">
        <f t="shared" si="54"/>
        <v>#N/A</v>
      </c>
      <c r="I279" s="39"/>
      <c r="J279" s="39"/>
      <c r="K279" s="39">
        <f t="shared" si="55"/>
        <v>2</v>
      </c>
      <c r="L279" s="39">
        <f t="shared" si="56"/>
        <v>13</v>
      </c>
      <c r="M279" s="40" t="e">
        <f t="shared" si="57"/>
        <v>#N/A</v>
      </c>
      <c r="O279" s="41" t="e">
        <f t="shared" si="51"/>
        <v>#N/A</v>
      </c>
    </row>
    <row r="280" spans="1:15">
      <c r="A280" s="42">
        <v>278</v>
      </c>
      <c r="C280" s="43" t="e">
        <f>VLOOKUP(B280,'Client List'!$A:$L,2,FALSE)</f>
        <v>#N/A</v>
      </c>
      <c r="D280" s="33"/>
      <c r="E280" s="33" t="e">
        <f>VLOOKUP(D280,'Interest Rules'!$B$1:$F$7,2,FALSE)</f>
        <v>#N/A</v>
      </c>
      <c r="F280" s="33" t="e">
        <f t="shared" si="52"/>
        <v>#N/A</v>
      </c>
      <c r="G280" s="33" t="e">
        <f t="shared" si="53"/>
        <v>#N/A</v>
      </c>
      <c r="H280" s="33" t="e">
        <f t="shared" si="54"/>
        <v>#N/A</v>
      </c>
      <c r="I280" s="39"/>
      <c r="J280" s="39"/>
      <c r="K280" s="39">
        <f t="shared" si="55"/>
        <v>2</v>
      </c>
      <c r="L280" s="39">
        <f t="shared" si="56"/>
        <v>13</v>
      </c>
      <c r="M280" s="40" t="e">
        <f t="shared" si="57"/>
        <v>#N/A</v>
      </c>
      <c r="O280" s="41" t="e">
        <f t="shared" si="51"/>
        <v>#N/A</v>
      </c>
    </row>
    <row r="281" spans="1:15">
      <c r="A281" s="42">
        <v>279</v>
      </c>
      <c r="C281" s="43" t="e">
        <f>VLOOKUP(B281,'Client List'!$A:$L,2,FALSE)</f>
        <v>#N/A</v>
      </c>
      <c r="D281" s="33"/>
      <c r="E281" s="33" t="e">
        <f>VLOOKUP(D281,'Interest Rules'!$B$1:$F$7,2,FALSE)</f>
        <v>#N/A</v>
      </c>
      <c r="F281" s="33" t="e">
        <f t="shared" si="52"/>
        <v>#N/A</v>
      </c>
      <c r="G281" s="33" t="e">
        <f t="shared" si="53"/>
        <v>#N/A</v>
      </c>
      <c r="H281" s="33" t="e">
        <f t="shared" si="54"/>
        <v>#N/A</v>
      </c>
      <c r="I281" s="39"/>
      <c r="J281" s="39"/>
      <c r="K281" s="39">
        <f t="shared" si="55"/>
        <v>2</v>
      </c>
      <c r="L281" s="39">
        <f t="shared" si="56"/>
        <v>13</v>
      </c>
      <c r="M281" s="40" t="e">
        <f t="shared" si="57"/>
        <v>#N/A</v>
      </c>
      <c r="O281" s="41" t="e">
        <f t="shared" si="51"/>
        <v>#N/A</v>
      </c>
    </row>
    <row r="282" spans="1:15">
      <c r="A282" s="42">
        <v>280</v>
      </c>
      <c r="C282" s="43" t="e">
        <f>VLOOKUP(B282,'Client List'!$A:$L,2,FALSE)</f>
        <v>#N/A</v>
      </c>
      <c r="D282" s="33"/>
      <c r="E282" s="33" t="e">
        <f>VLOOKUP(D282,'Interest Rules'!$B$1:$F$7,2,FALSE)</f>
        <v>#N/A</v>
      </c>
      <c r="F282" s="33" t="e">
        <f t="shared" si="52"/>
        <v>#N/A</v>
      </c>
      <c r="G282" s="33" t="e">
        <f t="shared" si="53"/>
        <v>#N/A</v>
      </c>
      <c r="H282" s="33" t="e">
        <f t="shared" si="54"/>
        <v>#N/A</v>
      </c>
      <c r="I282" s="39"/>
      <c r="J282" s="39"/>
      <c r="K282" s="39">
        <f t="shared" si="55"/>
        <v>2</v>
      </c>
      <c r="L282" s="39">
        <f t="shared" si="56"/>
        <v>13</v>
      </c>
      <c r="M282" s="40" t="e">
        <f t="shared" si="57"/>
        <v>#N/A</v>
      </c>
      <c r="O282" s="41" t="e">
        <f t="shared" ref="O282:O345" si="58">$F282-SUM($P282:$XFD282)</f>
        <v>#N/A</v>
      </c>
    </row>
    <row r="283" spans="1:15">
      <c r="A283" s="42">
        <v>281</v>
      </c>
      <c r="C283" s="43" t="e">
        <f>VLOOKUP(B283,'Client List'!$A:$L,2,FALSE)</f>
        <v>#N/A</v>
      </c>
      <c r="D283" s="33"/>
      <c r="E283" s="33" t="e">
        <f>VLOOKUP(D283,'Interest Rules'!$B$1:$F$7,2,FALSE)</f>
        <v>#N/A</v>
      </c>
      <c r="F283" s="33" t="e">
        <f t="shared" si="52"/>
        <v>#N/A</v>
      </c>
      <c r="G283" s="33" t="e">
        <f t="shared" si="53"/>
        <v>#N/A</v>
      </c>
      <c r="H283" s="33" t="e">
        <f t="shared" si="54"/>
        <v>#N/A</v>
      </c>
      <c r="I283" s="39"/>
      <c r="J283" s="39"/>
      <c r="K283" s="39">
        <f t="shared" si="55"/>
        <v>2</v>
      </c>
      <c r="L283" s="39">
        <f t="shared" si="56"/>
        <v>13</v>
      </c>
      <c r="M283" s="40" t="e">
        <f t="shared" si="57"/>
        <v>#N/A</v>
      </c>
      <c r="O283" s="41" t="e">
        <f t="shared" si="58"/>
        <v>#N/A</v>
      </c>
    </row>
    <row r="284" spans="1:15">
      <c r="A284" s="42">
        <v>282</v>
      </c>
      <c r="C284" s="43" t="e">
        <f>VLOOKUP(B284,'Client List'!$A:$L,2,FALSE)</f>
        <v>#N/A</v>
      </c>
      <c r="D284" s="33"/>
      <c r="E284" s="33" t="e">
        <f>VLOOKUP(D284,'Interest Rules'!$B$1:$F$7,2,FALSE)</f>
        <v>#N/A</v>
      </c>
      <c r="F284" s="33" t="e">
        <f t="shared" ref="F284:F347" si="59">$D284+$E284</f>
        <v>#N/A</v>
      </c>
      <c r="G284" s="33" t="e">
        <f t="shared" ref="G284:G347" si="60">IF($F284&gt;4800,48,$F284/100)</f>
        <v>#N/A</v>
      </c>
      <c r="H284" s="33" t="e">
        <f t="shared" ref="H284:H347" si="61">IF(F284&gt;4800,F284/48,100)</f>
        <v>#N/A</v>
      </c>
      <c r="I284" s="39"/>
      <c r="J284" s="39"/>
      <c r="K284" s="39">
        <f t="shared" ref="K284:K347" si="62">IF(WEEKDAY(I284,2)=6,I284+2,IF(WEEKDAY(I284,2)=7,"Signed date Sunday!",I284))</f>
        <v>2</v>
      </c>
      <c r="L284" s="39">
        <f t="shared" ref="L284:L347" si="63">$K284+7-WEEKDAY(K284,2)+5</f>
        <v>13</v>
      </c>
      <c r="M284" s="40" t="e">
        <f t="shared" ref="M284:M347" si="64">L284+(G284-1)*7</f>
        <v>#N/A</v>
      </c>
      <c r="O284" s="41" t="e">
        <f t="shared" si="58"/>
        <v>#N/A</v>
      </c>
    </row>
    <row r="285" spans="1:15">
      <c r="A285" s="42">
        <v>283</v>
      </c>
      <c r="C285" s="43" t="e">
        <f>VLOOKUP(B285,'Client List'!$A:$L,2,FALSE)</f>
        <v>#N/A</v>
      </c>
      <c r="D285" s="33"/>
      <c r="E285" s="33" t="e">
        <f>VLOOKUP(D285,'Interest Rules'!$B$1:$F$7,2,FALSE)</f>
        <v>#N/A</v>
      </c>
      <c r="F285" s="33" t="e">
        <f t="shared" si="59"/>
        <v>#N/A</v>
      </c>
      <c r="G285" s="33" t="e">
        <f t="shared" si="60"/>
        <v>#N/A</v>
      </c>
      <c r="H285" s="33" t="e">
        <f t="shared" si="61"/>
        <v>#N/A</v>
      </c>
      <c r="I285" s="39"/>
      <c r="J285" s="39"/>
      <c r="K285" s="39">
        <f t="shared" si="62"/>
        <v>2</v>
      </c>
      <c r="L285" s="39">
        <f t="shared" si="63"/>
        <v>13</v>
      </c>
      <c r="M285" s="40" t="e">
        <f t="shared" si="64"/>
        <v>#N/A</v>
      </c>
      <c r="O285" s="41" t="e">
        <f t="shared" si="58"/>
        <v>#N/A</v>
      </c>
    </row>
    <row r="286" spans="1:15">
      <c r="A286" s="42">
        <v>284</v>
      </c>
      <c r="C286" s="43" t="e">
        <f>VLOOKUP(B286,'Client List'!$A:$L,2,FALSE)</f>
        <v>#N/A</v>
      </c>
      <c r="D286" s="33"/>
      <c r="E286" s="33" t="e">
        <f>VLOOKUP(D286,'Interest Rules'!$B$1:$F$7,2,FALSE)</f>
        <v>#N/A</v>
      </c>
      <c r="F286" s="33" t="e">
        <f t="shared" si="59"/>
        <v>#N/A</v>
      </c>
      <c r="G286" s="33" t="e">
        <f t="shared" si="60"/>
        <v>#N/A</v>
      </c>
      <c r="H286" s="33" t="e">
        <f t="shared" si="61"/>
        <v>#N/A</v>
      </c>
      <c r="I286" s="39"/>
      <c r="J286" s="39"/>
      <c r="K286" s="39">
        <f t="shared" si="62"/>
        <v>2</v>
      </c>
      <c r="L286" s="39">
        <f t="shared" si="63"/>
        <v>13</v>
      </c>
      <c r="M286" s="40" t="e">
        <f t="shared" si="64"/>
        <v>#N/A</v>
      </c>
      <c r="O286" s="41" t="e">
        <f t="shared" si="58"/>
        <v>#N/A</v>
      </c>
    </row>
    <row r="287" spans="1:15">
      <c r="A287" s="42">
        <v>285</v>
      </c>
      <c r="C287" s="43" t="e">
        <f>VLOOKUP(B287,'Client List'!$A:$L,2,FALSE)</f>
        <v>#N/A</v>
      </c>
      <c r="D287" s="33"/>
      <c r="E287" s="33" t="e">
        <f>VLOOKUP(D287,'Interest Rules'!$B$1:$F$7,2,FALSE)</f>
        <v>#N/A</v>
      </c>
      <c r="F287" s="33" t="e">
        <f t="shared" si="59"/>
        <v>#N/A</v>
      </c>
      <c r="G287" s="33" t="e">
        <f t="shared" si="60"/>
        <v>#N/A</v>
      </c>
      <c r="H287" s="33" t="e">
        <f t="shared" si="61"/>
        <v>#N/A</v>
      </c>
      <c r="I287" s="39"/>
      <c r="J287" s="39"/>
      <c r="K287" s="39">
        <f t="shared" si="62"/>
        <v>2</v>
      </c>
      <c r="L287" s="39">
        <f t="shared" si="63"/>
        <v>13</v>
      </c>
      <c r="M287" s="40" t="e">
        <f t="shared" si="64"/>
        <v>#N/A</v>
      </c>
      <c r="O287" s="41" t="e">
        <f t="shared" si="58"/>
        <v>#N/A</v>
      </c>
    </row>
    <row r="288" spans="1:15">
      <c r="A288" s="42">
        <v>286</v>
      </c>
      <c r="C288" s="43" t="e">
        <f>VLOOKUP(B288,'Client List'!$A:$L,2,FALSE)</f>
        <v>#N/A</v>
      </c>
      <c r="D288" s="33"/>
      <c r="E288" s="33" t="e">
        <f>VLOOKUP(D288,'Interest Rules'!$B$1:$F$7,2,FALSE)</f>
        <v>#N/A</v>
      </c>
      <c r="F288" s="33" t="e">
        <f t="shared" si="59"/>
        <v>#N/A</v>
      </c>
      <c r="G288" s="33" t="e">
        <f t="shared" si="60"/>
        <v>#N/A</v>
      </c>
      <c r="H288" s="33" t="e">
        <f t="shared" si="61"/>
        <v>#N/A</v>
      </c>
      <c r="I288" s="39"/>
      <c r="J288" s="39"/>
      <c r="K288" s="39">
        <f t="shared" si="62"/>
        <v>2</v>
      </c>
      <c r="L288" s="39">
        <f t="shared" si="63"/>
        <v>13</v>
      </c>
      <c r="M288" s="40" t="e">
        <f t="shared" si="64"/>
        <v>#N/A</v>
      </c>
      <c r="O288" s="41" t="e">
        <f t="shared" si="58"/>
        <v>#N/A</v>
      </c>
    </row>
    <row r="289" spans="1:15">
      <c r="A289" s="42">
        <v>287</v>
      </c>
      <c r="C289" s="43" t="e">
        <f>VLOOKUP(B289,'Client List'!$A:$L,2,FALSE)</f>
        <v>#N/A</v>
      </c>
      <c r="D289" s="33"/>
      <c r="E289" s="33" t="e">
        <f>VLOOKUP(D289,'Interest Rules'!$B$1:$F$7,2,FALSE)</f>
        <v>#N/A</v>
      </c>
      <c r="F289" s="33" t="e">
        <f t="shared" si="59"/>
        <v>#N/A</v>
      </c>
      <c r="G289" s="33" t="e">
        <f t="shared" si="60"/>
        <v>#N/A</v>
      </c>
      <c r="H289" s="33" t="e">
        <f t="shared" si="61"/>
        <v>#N/A</v>
      </c>
      <c r="I289" s="39"/>
      <c r="J289" s="39"/>
      <c r="K289" s="39">
        <f t="shared" si="62"/>
        <v>2</v>
      </c>
      <c r="L289" s="39">
        <f t="shared" si="63"/>
        <v>13</v>
      </c>
      <c r="M289" s="40" t="e">
        <f t="shared" si="64"/>
        <v>#N/A</v>
      </c>
      <c r="O289" s="41" t="e">
        <f t="shared" si="58"/>
        <v>#N/A</v>
      </c>
    </row>
    <row r="290" spans="1:15">
      <c r="A290" s="42">
        <v>288</v>
      </c>
      <c r="C290" s="43" t="e">
        <f>VLOOKUP(B290,'Client List'!$A:$L,2,FALSE)</f>
        <v>#N/A</v>
      </c>
      <c r="D290" s="33"/>
      <c r="E290" s="33" t="e">
        <f>VLOOKUP(D290,'Interest Rules'!$B$1:$F$7,2,FALSE)</f>
        <v>#N/A</v>
      </c>
      <c r="F290" s="33" t="e">
        <f t="shared" si="59"/>
        <v>#N/A</v>
      </c>
      <c r="G290" s="33" t="e">
        <f t="shared" si="60"/>
        <v>#N/A</v>
      </c>
      <c r="H290" s="33" t="e">
        <f t="shared" si="61"/>
        <v>#N/A</v>
      </c>
      <c r="I290" s="39"/>
      <c r="J290" s="39"/>
      <c r="K290" s="39">
        <f t="shared" si="62"/>
        <v>2</v>
      </c>
      <c r="L290" s="39">
        <f t="shared" si="63"/>
        <v>13</v>
      </c>
      <c r="M290" s="40" t="e">
        <f t="shared" si="64"/>
        <v>#N/A</v>
      </c>
      <c r="O290" s="41" t="e">
        <f t="shared" si="58"/>
        <v>#N/A</v>
      </c>
    </row>
    <row r="291" spans="1:15">
      <c r="A291" s="42">
        <v>289</v>
      </c>
      <c r="C291" s="43" t="e">
        <f>VLOOKUP(B291,'Client List'!$A:$L,2,FALSE)</f>
        <v>#N/A</v>
      </c>
      <c r="D291" s="33"/>
      <c r="E291" s="33" t="e">
        <f>VLOOKUP(D291,'Interest Rules'!$B$1:$F$7,2,FALSE)</f>
        <v>#N/A</v>
      </c>
      <c r="F291" s="33" t="e">
        <f t="shared" si="59"/>
        <v>#N/A</v>
      </c>
      <c r="G291" s="33" t="e">
        <f t="shared" si="60"/>
        <v>#N/A</v>
      </c>
      <c r="H291" s="33" t="e">
        <f t="shared" si="61"/>
        <v>#N/A</v>
      </c>
      <c r="I291" s="39"/>
      <c r="J291" s="39"/>
      <c r="K291" s="39">
        <f t="shared" si="62"/>
        <v>2</v>
      </c>
      <c r="L291" s="39">
        <f t="shared" si="63"/>
        <v>13</v>
      </c>
      <c r="M291" s="40" t="e">
        <f t="shared" si="64"/>
        <v>#N/A</v>
      </c>
      <c r="O291" s="41" t="e">
        <f t="shared" si="58"/>
        <v>#N/A</v>
      </c>
    </row>
    <row r="292" spans="1:15">
      <c r="A292" s="42">
        <v>290</v>
      </c>
      <c r="C292" s="43" t="e">
        <f>VLOOKUP(B292,'Client List'!$A:$L,2,FALSE)</f>
        <v>#N/A</v>
      </c>
      <c r="D292" s="33"/>
      <c r="E292" s="33" t="e">
        <f>VLOOKUP(D292,'Interest Rules'!$B$1:$F$7,2,FALSE)</f>
        <v>#N/A</v>
      </c>
      <c r="F292" s="33" t="e">
        <f t="shared" si="59"/>
        <v>#N/A</v>
      </c>
      <c r="G292" s="33" t="e">
        <f t="shared" si="60"/>
        <v>#N/A</v>
      </c>
      <c r="H292" s="33" t="e">
        <f t="shared" si="61"/>
        <v>#N/A</v>
      </c>
      <c r="I292" s="39"/>
      <c r="J292" s="39"/>
      <c r="K292" s="39">
        <f t="shared" si="62"/>
        <v>2</v>
      </c>
      <c r="L292" s="39">
        <f t="shared" si="63"/>
        <v>13</v>
      </c>
      <c r="M292" s="40" t="e">
        <f t="shared" si="64"/>
        <v>#N/A</v>
      </c>
      <c r="O292" s="41" t="e">
        <f t="shared" si="58"/>
        <v>#N/A</v>
      </c>
    </row>
    <row r="293" spans="1:15">
      <c r="A293" s="42">
        <v>291</v>
      </c>
      <c r="C293" s="43" t="e">
        <f>VLOOKUP(B293,'Client List'!$A:$L,2,FALSE)</f>
        <v>#N/A</v>
      </c>
      <c r="D293" s="33"/>
      <c r="E293" s="33" t="e">
        <f>VLOOKUP(D293,'Interest Rules'!$B$1:$F$7,2,FALSE)</f>
        <v>#N/A</v>
      </c>
      <c r="F293" s="33" t="e">
        <f t="shared" si="59"/>
        <v>#N/A</v>
      </c>
      <c r="G293" s="33" t="e">
        <f t="shared" si="60"/>
        <v>#N/A</v>
      </c>
      <c r="H293" s="33" t="e">
        <f t="shared" si="61"/>
        <v>#N/A</v>
      </c>
      <c r="I293" s="39"/>
      <c r="J293" s="39"/>
      <c r="K293" s="39">
        <f t="shared" si="62"/>
        <v>2</v>
      </c>
      <c r="L293" s="39">
        <f t="shared" si="63"/>
        <v>13</v>
      </c>
      <c r="M293" s="40" t="e">
        <f t="shared" si="64"/>
        <v>#N/A</v>
      </c>
      <c r="O293" s="41" t="e">
        <f t="shared" si="58"/>
        <v>#N/A</v>
      </c>
    </row>
    <row r="294" spans="1:15">
      <c r="A294" s="42">
        <v>292</v>
      </c>
      <c r="C294" s="43" t="e">
        <f>VLOOKUP(B294,'Client List'!$A:$L,2,FALSE)</f>
        <v>#N/A</v>
      </c>
      <c r="D294" s="33"/>
      <c r="E294" s="33" t="e">
        <f>VLOOKUP(D294,'Interest Rules'!$B$1:$F$7,2,FALSE)</f>
        <v>#N/A</v>
      </c>
      <c r="F294" s="33" t="e">
        <f t="shared" si="59"/>
        <v>#N/A</v>
      </c>
      <c r="G294" s="33" t="e">
        <f t="shared" si="60"/>
        <v>#N/A</v>
      </c>
      <c r="H294" s="33" t="e">
        <f t="shared" si="61"/>
        <v>#N/A</v>
      </c>
      <c r="I294" s="39"/>
      <c r="J294" s="39"/>
      <c r="K294" s="39">
        <f t="shared" si="62"/>
        <v>2</v>
      </c>
      <c r="L294" s="39">
        <f t="shared" si="63"/>
        <v>13</v>
      </c>
      <c r="M294" s="40" t="e">
        <f t="shared" si="64"/>
        <v>#N/A</v>
      </c>
      <c r="O294" s="41" t="e">
        <f t="shared" si="58"/>
        <v>#N/A</v>
      </c>
    </row>
    <row r="295" spans="1:15">
      <c r="A295" s="42">
        <v>293</v>
      </c>
      <c r="C295" s="43" t="e">
        <f>VLOOKUP(B295,'Client List'!$A:$L,2,FALSE)</f>
        <v>#N/A</v>
      </c>
      <c r="D295" s="33"/>
      <c r="E295" s="33" t="e">
        <f>VLOOKUP(D295,'Interest Rules'!$B$1:$F$7,2,FALSE)</f>
        <v>#N/A</v>
      </c>
      <c r="F295" s="33" t="e">
        <f t="shared" si="59"/>
        <v>#N/A</v>
      </c>
      <c r="G295" s="33" t="e">
        <f t="shared" si="60"/>
        <v>#N/A</v>
      </c>
      <c r="H295" s="33" t="e">
        <f t="shared" si="61"/>
        <v>#N/A</v>
      </c>
      <c r="I295" s="39"/>
      <c r="J295" s="39"/>
      <c r="K295" s="39">
        <f t="shared" si="62"/>
        <v>2</v>
      </c>
      <c r="L295" s="39">
        <f t="shared" si="63"/>
        <v>13</v>
      </c>
      <c r="M295" s="40" t="e">
        <f t="shared" si="64"/>
        <v>#N/A</v>
      </c>
      <c r="O295" s="41" t="e">
        <f t="shared" si="58"/>
        <v>#N/A</v>
      </c>
    </row>
    <row r="296" spans="1:15">
      <c r="A296" s="42">
        <v>294</v>
      </c>
      <c r="C296" s="43" t="e">
        <f>VLOOKUP(B296,'Client List'!$A:$L,2,FALSE)</f>
        <v>#N/A</v>
      </c>
      <c r="D296" s="33"/>
      <c r="E296" s="33" t="e">
        <f>VLOOKUP(D296,'Interest Rules'!$B$1:$F$7,2,FALSE)</f>
        <v>#N/A</v>
      </c>
      <c r="F296" s="33" t="e">
        <f t="shared" si="59"/>
        <v>#N/A</v>
      </c>
      <c r="G296" s="33" t="e">
        <f t="shared" si="60"/>
        <v>#N/A</v>
      </c>
      <c r="H296" s="33" t="e">
        <f t="shared" si="61"/>
        <v>#N/A</v>
      </c>
      <c r="I296" s="39"/>
      <c r="J296" s="39"/>
      <c r="K296" s="39">
        <f t="shared" si="62"/>
        <v>2</v>
      </c>
      <c r="L296" s="39">
        <f t="shared" si="63"/>
        <v>13</v>
      </c>
      <c r="M296" s="40" t="e">
        <f t="shared" si="64"/>
        <v>#N/A</v>
      </c>
      <c r="O296" s="41" t="e">
        <f t="shared" si="58"/>
        <v>#N/A</v>
      </c>
    </row>
    <row r="297" spans="1:15">
      <c r="A297" s="42">
        <v>295</v>
      </c>
      <c r="C297" s="43" t="e">
        <f>VLOOKUP(B297,'Client List'!$A:$L,2,FALSE)</f>
        <v>#N/A</v>
      </c>
      <c r="D297" s="33"/>
      <c r="E297" s="33" t="e">
        <f>VLOOKUP(D297,'Interest Rules'!$B$1:$F$7,2,FALSE)</f>
        <v>#N/A</v>
      </c>
      <c r="F297" s="33" t="e">
        <f t="shared" si="59"/>
        <v>#N/A</v>
      </c>
      <c r="G297" s="33" t="e">
        <f t="shared" si="60"/>
        <v>#N/A</v>
      </c>
      <c r="H297" s="33" t="e">
        <f t="shared" si="61"/>
        <v>#N/A</v>
      </c>
      <c r="I297" s="39"/>
      <c r="J297" s="39"/>
      <c r="K297" s="39">
        <f t="shared" si="62"/>
        <v>2</v>
      </c>
      <c r="L297" s="39">
        <f t="shared" si="63"/>
        <v>13</v>
      </c>
      <c r="M297" s="40" t="e">
        <f t="shared" si="64"/>
        <v>#N/A</v>
      </c>
      <c r="O297" s="41" t="e">
        <f t="shared" si="58"/>
        <v>#N/A</v>
      </c>
    </row>
    <row r="298" spans="1:15">
      <c r="A298" s="42">
        <v>296</v>
      </c>
      <c r="C298" s="43" t="e">
        <f>VLOOKUP(B298,'Client List'!$A:$L,2,FALSE)</f>
        <v>#N/A</v>
      </c>
      <c r="D298" s="33"/>
      <c r="E298" s="33" t="e">
        <f>VLOOKUP(D298,'Interest Rules'!$B$1:$F$7,2,FALSE)</f>
        <v>#N/A</v>
      </c>
      <c r="F298" s="33" t="e">
        <f t="shared" si="59"/>
        <v>#N/A</v>
      </c>
      <c r="G298" s="33" t="e">
        <f t="shared" si="60"/>
        <v>#N/A</v>
      </c>
      <c r="H298" s="33" t="e">
        <f t="shared" si="61"/>
        <v>#N/A</v>
      </c>
      <c r="I298" s="39"/>
      <c r="J298" s="39"/>
      <c r="K298" s="39">
        <f t="shared" si="62"/>
        <v>2</v>
      </c>
      <c r="L298" s="39">
        <f t="shared" si="63"/>
        <v>13</v>
      </c>
      <c r="M298" s="40" t="e">
        <f t="shared" si="64"/>
        <v>#N/A</v>
      </c>
      <c r="O298" s="41" t="e">
        <f t="shared" si="58"/>
        <v>#N/A</v>
      </c>
    </row>
    <row r="299" spans="1:15">
      <c r="A299" s="42">
        <v>297</v>
      </c>
      <c r="C299" s="43" t="e">
        <f>VLOOKUP(B299,'Client List'!$A:$L,2,FALSE)</f>
        <v>#N/A</v>
      </c>
      <c r="D299" s="33"/>
      <c r="E299" s="33" t="e">
        <f>VLOOKUP(D299,'Interest Rules'!$B$1:$F$7,2,FALSE)</f>
        <v>#N/A</v>
      </c>
      <c r="F299" s="33" t="e">
        <f t="shared" si="59"/>
        <v>#N/A</v>
      </c>
      <c r="G299" s="33" t="e">
        <f t="shared" si="60"/>
        <v>#N/A</v>
      </c>
      <c r="H299" s="33" t="e">
        <f t="shared" si="61"/>
        <v>#N/A</v>
      </c>
      <c r="I299" s="39"/>
      <c r="J299" s="39"/>
      <c r="K299" s="39">
        <f t="shared" si="62"/>
        <v>2</v>
      </c>
      <c r="L299" s="39">
        <f t="shared" si="63"/>
        <v>13</v>
      </c>
      <c r="M299" s="40" t="e">
        <f t="shared" si="64"/>
        <v>#N/A</v>
      </c>
      <c r="O299" s="41" t="e">
        <f t="shared" si="58"/>
        <v>#N/A</v>
      </c>
    </row>
    <row r="300" spans="1:15">
      <c r="A300" s="42">
        <v>298</v>
      </c>
      <c r="C300" s="43" t="e">
        <f>VLOOKUP(B300,'Client List'!$A:$L,2,FALSE)</f>
        <v>#N/A</v>
      </c>
      <c r="D300" s="33"/>
      <c r="E300" s="33" t="e">
        <f>VLOOKUP(D300,'Interest Rules'!$B$1:$F$7,2,FALSE)</f>
        <v>#N/A</v>
      </c>
      <c r="F300" s="33" t="e">
        <f t="shared" si="59"/>
        <v>#N/A</v>
      </c>
      <c r="G300" s="33" t="e">
        <f t="shared" si="60"/>
        <v>#N/A</v>
      </c>
      <c r="H300" s="33" t="e">
        <f t="shared" si="61"/>
        <v>#N/A</v>
      </c>
      <c r="I300" s="39"/>
      <c r="J300" s="39"/>
      <c r="K300" s="39">
        <f t="shared" si="62"/>
        <v>2</v>
      </c>
      <c r="L300" s="39">
        <f t="shared" si="63"/>
        <v>13</v>
      </c>
      <c r="M300" s="40" t="e">
        <f t="shared" si="64"/>
        <v>#N/A</v>
      </c>
      <c r="O300" s="41" t="e">
        <f t="shared" si="58"/>
        <v>#N/A</v>
      </c>
    </row>
    <row r="301" spans="1:15">
      <c r="A301" s="42">
        <v>299</v>
      </c>
      <c r="C301" s="43" t="e">
        <f>VLOOKUP(B301,'Client List'!$A:$L,2,FALSE)</f>
        <v>#N/A</v>
      </c>
      <c r="D301" s="33"/>
      <c r="E301" s="33" t="e">
        <f>VLOOKUP(D301,'Interest Rules'!$B$1:$F$7,2,FALSE)</f>
        <v>#N/A</v>
      </c>
      <c r="F301" s="33" t="e">
        <f t="shared" si="59"/>
        <v>#N/A</v>
      </c>
      <c r="G301" s="33" t="e">
        <f t="shared" si="60"/>
        <v>#N/A</v>
      </c>
      <c r="H301" s="33" t="e">
        <f t="shared" si="61"/>
        <v>#N/A</v>
      </c>
      <c r="I301" s="39"/>
      <c r="J301" s="39"/>
      <c r="K301" s="39">
        <f t="shared" si="62"/>
        <v>2</v>
      </c>
      <c r="L301" s="39">
        <f t="shared" si="63"/>
        <v>13</v>
      </c>
      <c r="M301" s="40" t="e">
        <f t="shared" si="64"/>
        <v>#N/A</v>
      </c>
      <c r="O301" s="41" t="e">
        <f t="shared" si="58"/>
        <v>#N/A</v>
      </c>
    </row>
    <row r="302" spans="1:15">
      <c r="A302" s="42">
        <v>300</v>
      </c>
      <c r="C302" s="43" t="e">
        <f>VLOOKUP(B302,'Client List'!$A:$L,2,FALSE)</f>
        <v>#N/A</v>
      </c>
      <c r="D302" s="33"/>
      <c r="E302" s="33" t="e">
        <f>VLOOKUP(D302,'Interest Rules'!$B$1:$F$7,2,FALSE)</f>
        <v>#N/A</v>
      </c>
      <c r="F302" s="33" t="e">
        <f t="shared" si="59"/>
        <v>#N/A</v>
      </c>
      <c r="G302" s="33" t="e">
        <f t="shared" si="60"/>
        <v>#N/A</v>
      </c>
      <c r="H302" s="33" t="e">
        <f t="shared" si="61"/>
        <v>#N/A</v>
      </c>
      <c r="I302" s="39"/>
      <c r="J302" s="39"/>
      <c r="K302" s="39">
        <f t="shared" si="62"/>
        <v>2</v>
      </c>
      <c r="L302" s="39">
        <f t="shared" si="63"/>
        <v>13</v>
      </c>
      <c r="M302" s="40" t="e">
        <f t="shared" si="64"/>
        <v>#N/A</v>
      </c>
      <c r="O302" s="41" t="e">
        <f t="shared" si="58"/>
        <v>#N/A</v>
      </c>
    </row>
    <row r="303" spans="1:15">
      <c r="A303" s="42">
        <v>301</v>
      </c>
      <c r="C303" s="43" t="e">
        <f>VLOOKUP(B303,'Client List'!$A:$L,2,FALSE)</f>
        <v>#N/A</v>
      </c>
      <c r="D303" s="33"/>
      <c r="E303" s="33" t="e">
        <f>VLOOKUP(D303,'Interest Rules'!$B$1:$F$7,2,FALSE)</f>
        <v>#N/A</v>
      </c>
      <c r="F303" s="33" t="e">
        <f t="shared" si="59"/>
        <v>#N/A</v>
      </c>
      <c r="G303" s="33" t="e">
        <f t="shared" si="60"/>
        <v>#N/A</v>
      </c>
      <c r="H303" s="33" t="e">
        <f t="shared" si="61"/>
        <v>#N/A</v>
      </c>
      <c r="I303" s="39"/>
      <c r="J303" s="39"/>
      <c r="K303" s="39">
        <f t="shared" si="62"/>
        <v>2</v>
      </c>
      <c r="L303" s="39">
        <f t="shared" si="63"/>
        <v>13</v>
      </c>
      <c r="M303" s="40" t="e">
        <f t="shared" si="64"/>
        <v>#N/A</v>
      </c>
      <c r="O303" s="41" t="e">
        <f t="shared" si="58"/>
        <v>#N/A</v>
      </c>
    </row>
    <row r="304" spans="1:15">
      <c r="A304" s="42">
        <v>302</v>
      </c>
      <c r="C304" s="43" t="e">
        <f>VLOOKUP(B304,'Client List'!$A:$L,2,FALSE)</f>
        <v>#N/A</v>
      </c>
      <c r="D304" s="33"/>
      <c r="E304" s="33" t="e">
        <f>VLOOKUP(D304,'Interest Rules'!$B$1:$F$7,2,FALSE)</f>
        <v>#N/A</v>
      </c>
      <c r="F304" s="33" t="e">
        <f t="shared" si="59"/>
        <v>#N/A</v>
      </c>
      <c r="G304" s="33" t="e">
        <f t="shared" si="60"/>
        <v>#N/A</v>
      </c>
      <c r="H304" s="33" t="e">
        <f t="shared" si="61"/>
        <v>#N/A</v>
      </c>
      <c r="I304" s="39"/>
      <c r="J304" s="39"/>
      <c r="K304" s="39">
        <f t="shared" si="62"/>
        <v>2</v>
      </c>
      <c r="L304" s="39">
        <f t="shared" si="63"/>
        <v>13</v>
      </c>
      <c r="M304" s="40" t="e">
        <f t="shared" si="64"/>
        <v>#N/A</v>
      </c>
      <c r="O304" s="41" t="e">
        <f t="shared" si="58"/>
        <v>#N/A</v>
      </c>
    </row>
    <row r="305" spans="1:15">
      <c r="A305" s="42">
        <v>303</v>
      </c>
      <c r="C305" s="43" t="e">
        <f>VLOOKUP(B305,'Client List'!$A:$L,2,FALSE)</f>
        <v>#N/A</v>
      </c>
      <c r="D305" s="33"/>
      <c r="E305" s="33" t="e">
        <f>VLOOKUP(D305,'Interest Rules'!$B$1:$F$7,2,FALSE)</f>
        <v>#N/A</v>
      </c>
      <c r="F305" s="33" t="e">
        <f t="shared" si="59"/>
        <v>#N/A</v>
      </c>
      <c r="G305" s="33" t="e">
        <f t="shared" si="60"/>
        <v>#N/A</v>
      </c>
      <c r="H305" s="33" t="e">
        <f t="shared" si="61"/>
        <v>#N/A</v>
      </c>
      <c r="I305" s="39"/>
      <c r="J305" s="39"/>
      <c r="K305" s="39">
        <f t="shared" si="62"/>
        <v>2</v>
      </c>
      <c r="L305" s="39">
        <f t="shared" si="63"/>
        <v>13</v>
      </c>
      <c r="M305" s="40" t="e">
        <f t="shared" si="64"/>
        <v>#N/A</v>
      </c>
      <c r="O305" s="41" t="e">
        <f t="shared" si="58"/>
        <v>#N/A</v>
      </c>
    </row>
    <row r="306" spans="1:15">
      <c r="A306" s="42">
        <v>304</v>
      </c>
      <c r="C306" s="43" t="e">
        <f>VLOOKUP(B306,'Client List'!$A:$L,2,FALSE)</f>
        <v>#N/A</v>
      </c>
      <c r="D306" s="33"/>
      <c r="E306" s="33" t="e">
        <f>VLOOKUP(D306,'Interest Rules'!$B$1:$F$7,2,FALSE)</f>
        <v>#N/A</v>
      </c>
      <c r="F306" s="33" t="e">
        <f t="shared" si="59"/>
        <v>#N/A</v>
      </c>
      <c r="G306" s="33" t="e">
        <f t="shared" si="60"/>
        <v>#N/A</v>
      </c>
      <c r="H306" s="33" t="e">
        <f t="shared" si="61"/>
        <v>#N/A</v>
      </c>
      <c r="I306" s="39"/>
      <c r="J306" s="39"/>
      <c r="K306" s="39">
        <f t="shared" si="62"/>
        <v>2</v>
      </c>
      <c r="L306" s="39">
        <f t="shared" si="63"/>
        <v>13</v>
      </c>
      <c r="M306" s="40" t="e">
        <f t="shared" si="64"/>
        <v>#N/A</v>
      </c>
      <c r="O306" s="41" t="e">
        <f t="shared" si="58"/>
        <v>#N/A</v>
      </c>
    </row>
    <row r="307" spans="1:15">
      <c r="A307" s="42">
        <v>305</v>
      </c>
      <c r="C307" s="43" t="e">
        <f>VLOOKUP(B307,'Client List'!$A:$L,2,FALSE)</f>
        <v>#N/A</v>
      </c>
      <c r="D307" s="33"/>
      <c r="E307" s="33" t="e">
        <f>VLOOKUP(D307,'Interest Rules'!$B$1:$F$7,2,FALSE)</f>
        <v>#N/A</v>
      </c>
      <c r="F307" s="33" t="e">
        <f t="shared" si="59"/>
        <v>#N/A</v>
      </c>
      <c r="G307" s="33" t="e">
        <f t="shared" si="60"/>
        <v>#N/A</v>
      </c>
      <c r="H307" s="33" t="e">
        <f t="shared" si="61"/>
        <v>#N/A</v>
      </c>
      <c r="I307" s="39"/>
      <c r="J307" s="39"/>
      <c r="K307" s="39">
        <f t="shared" si="62"/>
        <v>2</v>
      </c>
      <c r="L307" s="39">
        <f t="shared" si="63"/>
        <v>13</v>
      </c>
      <c r="M307" s="40" t="e">
        <f t="shared" si="64"/>
        <v>#N/A</v>
      </c>
      <c r="O307" s="41" t="e">
        <f t="shared" si="58"/>
        <v>#N/A</v>
      </c>
    </row>
    <row r="308" spans="1:15">
      <c r="A308" s="42">
        <v>306</v>
      </c>
      <c r="C308" s="43" t="e">
        <f>VLOOKUP(B308,'Client List'!$A:$L,2,FALSE)</f>
        <v>#N/A</v>
      </c>
      <c r="D308" s="33"/>
      <c r="E308" s="33" t="e">
        <f>VLOOKUP(D308,'Interest Rules'!$B$1:$F$7,2,FALSE)</f>
        <v>#N/A</v>
      </c>
      <c r="F308" s="33" t="e">
        <f t="shared" si="59"/>
        <v>#N/A</v>
      </c>
      <c r="G308" s="33" t="e">
        <f t="shared" si="60"/>
        <v>#N/A</v>
      </c>
      <c r="H308" s="33" t="e">
        <f t="shared" si="61"/>
        <v>#N/A</v>
      </c>
      <c r="I308" s="39"/>
      <c r="J308" s="39"/>
      <c r="K308" s="39">
        <f t="shared" si="62"/>
        <v>2</v>
      </c>
      <c r="L308" s="39">
        <f t="shared" si="63"/>
        <v>13</v>
      </c>
      <c r="M308" s="40" t="e">
        <f t="shared" si="64"/>
        <v>#N/A</v>
      </c>
      <c r="O308" s="41" t="e">
        <f t="shared" si="58"/>
        <v>#N/A</v>
      </c>
    </row>
    <row r="309" spans="1:15">
      <c r="A309" s="42">
        <v>307</v>
      </c>
      <c r="C309" s="43" t="e">
        <f>VLOOKUP(B309,'Client List'!$A:$L,2,FALSE)</f>
        <v>#N/A</v>
      </c>
      <c r="D309" s="33"/>
      <c r="E309" s="33" t="e">
        <f>VLOOKUP(D309,'Interest Rules'!$B$1:$F$7,2,FALSE)</f>
        <v>#N/A</v>
      </c>
      <c r="F309" s="33" t="e">
        <f t="shared" si="59"/>
        <v>#N/A</v>
      </c>
      <c r="G309" s="33" t="e">
        <f t="shared" si="60"/>
        <v>#N/A</v>
      </c>
      <c r="H309" s="33" t="e">
        <f t="shared" si="61"/>
        <v>#N/A</v>
      </c>
      <c r="I309" s="39"/>
      <c r="J309" s="39"/>
      <c r="K309" s="39">
        <f t="shared" si="62"/>
        <v>2</v>
      </c>
      <c r="L309" s="39">
        <f t="shared" si="63"/>
        <v>13</v>
      </c>
      <c r="M309" s="40" t="e">
        <f t="shared" si="64"/>
        <v>#N/A</v>
      </c>
      <c r="O309" s="41" t="e">
        <f t="shared" si="58"/>
        <v>#N/A</v>
      </c>
    </row>
    <row r="310" spans="1:15">
      <c r="A310" s="42">
        <v>308</v>
      </c>
      <c r="C310" s="43" t="e">
        <f>VLOOKUP(B310,'Client List'!$A:$L,2,FALSE)</f>
        <v>#N/A</v>
      </c>
      <c r="D310" s="33"/>
      <c r="E310" s="33" t="e">
        <f>VLOOKUP(D310,'Interest Rules'!$B$1:$F$7,2,FALSE)</f>
        <v>#N/A</v>
      </c>
      <c r="F310" s="33" t="e">
        <f t="shared" si="59"/>
        <v>#N/A</v>
      </c>
      <c r="G310" s="33" t="e">
        <f t="shared" si="60"/>
        <v>#N/A</v>
      </c>
      <c r="H310" s="33" t="e">
        <f t="shared" si="61"/>
        <v>#N/A</v>
      </c>
      <c r="I310" s="39"/>
      <c r="J310" s="39"/>
      <c r="K310" s="39">
        <f t="shared" si="62"/>
        <v>2</v>
      </c>
      <c r="L310" s="39">
        <f t="shared" si="63"/>
        <v>13</v>
      </c>
      <c r="M310" s="40" t="e">
        <f t="shared" si="64"/>
        <v>#N/A</v>
      </c>
      <c r="O310" s="41" t="e">
        <f t="shared" si="58"/>
        <v>#N/A</v>
      </c>
    </row>
    <row r="311" spans="1:15">
      <c r="A311" s="42">
        <v>309</v>
      </c>
      <c r="C311" s="43" t="e">
        <f>VLOOKUP(B311,'Client List'!$A:$L,2,FALSE)</f>
        <v>#N/A</v>
      </c>
      <c r="D311" s="33"/>
      <c r="E311" s="33" t="e">
        <f>VLOOKUP(D311,'Interest Rules'!$B$1:$F$7,2,FALSE)</f>
        <v>#N/A</v>
      </c>
      <c r="F311" s="33" t="e">
        <f t="shared" si="59"/>
        <v>#N/A</v>
      </c>
      <c r="G311" s="33" t="e">
        <f t="shared" si="60"/>
        <v>#N/A</v>
      </c>
      <c r="H311" s="33" t="e">
        <f t="shared" si="61"/>
        <v>#N/A</v>
      </c>
      <c r="I311" s="39"/>
      <c r="J311" s="39"/>
      <c r="K311" s="39">
        <f t="shared" si="62"/>
        <v>2</v>
      </c>
      <c r="L311" s="39">
        <f t="shared" si="63"/>
        <v>13</v>
      </c>
      <c r="M311" s="40" t="e">
        <f t="shared" si="64"/>
        <v>#N/A</v>
      </c>
      <c r="O311" s="41" t="e">
        <f t="shared" si="58"/>
        <v>#N/A</v>
      </c>
    </row>
    <row r="312" spans="1:15">
      <c r="A312" s="42">
        <v>310</v>
      </c>
      <c r="C312" s="43" t="e">
        <f>VLOOKUP(B312,'Client List'!$A:$L,2,FALSE)</f>
        <v>#N/A</v>
      </c>
      <c r="D312" s="33"/>
      <c r="E312" s="33" t="e">
        <f>VLOOKUP(D312,'Interest Rules'!$B$1:$F$7,2,FALSE)</f>
        <v>#N/A</v>
      </c>
      <c r="F312" s="33" t="e">
        <f t="shared" si="59"/>
        <v>#N/A</v>
      </c>
      <c r="G312" s="33" t="e">
        <f t="shared" si="60"/>
        <v>#N/A</v>
      </c>
      <c r="H312" s="33" t="e">
        <f t="shared" si="61"/>
        <v>#N/A</v>
      </c>
      <c r="I312" s="39"/>
      <c r="J312" s="39"/>
      <c r="K312" s="39">
        <f t="shared" si="62"/>
        <v>2</v>
      </c>
      <c r="L312" s="39">
        <f t="shared" si="63"/>
        <v>13</v>
      </c>
      <c r="M312" s="40" t="e">
        <f t="shared" si="64"/>
        <v>#N/A</v>
      </c>
      <c r="O312" s="41" t="e">
        <f t="shared" si="58"/>
        <v>#N/A</v>
      </c>
    </row>
    <row r="313" spans="1:15">
      <c r="A313" s="42">
        <v>311</v>
      </c>
      <c r="C313" s="43" t="e">
        <f>VLOOKUP(B313,'Client List'!$A:$L,2,FALSE)</f>
        <v>#N/A</v>
      </c>
      <c r="D313" s="33"/>
      <c r="E313" s="33" t="e">
        <f>VLOOKUP(D313,'Interest Rules'!$B$1:$F$7,2,FALSE)</f>
        <v>#N/A</v>
      </c>
      <c r="F313" s="33" t="e">
        <f t="shared" si="59"/>
        <v>#N/A</v>
      </c>
      <c r="G313" s="33" t="e">
        <f t="shared" si="60"/>
        <v>#N/A</v>
      </c>
      <c r="H313" s="33" t="e">
        <f t="shared" si="61"/>
        <v>#N/A</v>
      </c>
      <c r="I313" s="39"/>
      <c r="J313" s="39"/>
      <c r="K313" s="39">
        <f t="shared" si="62"/>
        <v>2</v>
      </c>
      <c r="L313" s="39">
        <f t="shared" si="63"/>
        <v>13</v>
      </c>
      <c r="M313" s="40" t="e">
        <f t="shared" si="64"/>
        <v>#N/A</v>
      </c>
      <c r="O313" s="41" t="e">
        <f t="shared" si="58"/>
        <v>#N/A</v>
      </c>
    </row>
    <row r="314" spans="1:15">
      <c r="A314" s="42">
        <v>312</v>
      </c>
      <c r="C314" s="43" t="e">
        <f>VLOOKUP(B314,'Client List'!$A:$L,2,FALSE)</f>
        <v>#N/A</v>
      </c>
      <c r="D314" s="33"/>
      <c r="E314" s="33" t="e">
        <f>VLOOKUP(D314,'Interest Rules'!$B$1:$F$7,2,FALSE)</f>
        <v>#N/A</v>
      </c>
      <c r="F314" s="33" t="e">
        <f t="shared" si="59"/>
        <v>#N/A</v>
      </c>
      <c r="G314" s="33" t="e">
        <f t="shared" si="60"/>
        <v>#N/A</v>
      </c>
      <c r="H314" s="33" t="e">
        <f t="shared" si="61"/>
        <v>#N/A</v>
      </c>
      <c r="I314" s="39"/>
      <c r="J314" s="39"/>
      <c r="K314" s="39">
        <f t="shared" si="62"/>
        <v>2</v>
      </c>
      <c r="L314" s="39">
        <f t="shared" si="63"/>
        <v>13</v>
      </c>
      <c r="M314" s="40" t="e">
        <f t="shared" si="64"/>
        <v>#N/A</v>
      </c>
      <c r="O314" s="41" t="e">
        <f t="shared" si="58"/>
        <v>#N/A</v>
      </c>
    </row>
    <row r="315" spans="1:15">
      <c r="A315" s="42">
        <v>313</v>
      </c>
      <c r="C315" s="43" t="e">
        <f>VLOOKUP(B315,'Client List'!$A:$L,2,FALSE)</f>
        <v>#N/A</v>
      </c>
      <c r="D315" s="33"/>
      <c r="E315" s="33" t="e">
        <f>VLOOKUP(D315,'Interest Rules'!$B$1:$F$7,2,FALSE)</f>
        <v>#N/A</v>
      </c>
      <c r="F315" s="33" t="e">
        <f t="shared" si="59"/>
        <v>#N/A</v>
      </c>
      <c r="G315" s="33" t="e">
        <f t="shared" si="60"/>
        <v>#N/A</v>
      </c>
      <c r="H315" s="33" t="e">
        <f t="shared" si="61"/>
        <v>#N/A</v>
      </c>
      <c r="I315" s="39"/>
      <c r="J315" s="39"/>
      <c r="K315" s="39">
        <f t="shared" si="62"/>
        <v>2</v>
      </c>
      <c r="L315" s="39">
        <f t="shared" si="63"/>
        <v>13</v>
      </c>
      <c r="M315" s="40" t="e">
        <f t="shared" si="64"/>
        <v>#N/A</v>
      </c>
      <c r="O315" s="41" t="e">
        <f t="shared" si="58"/>
        <v>#N/A</v>
      </c>
    </row>
    <row r="316" spans="1:15">
      <c r="A316" s="42">
        <v>314</v>
      </c>
      <c r="C316" s="43" t="e">
        <f>VLOOKUP(B316,'Client List'!$A:$L,2,FALSE)</f>
        <v>#N/A</v>
      </c>
      <c r="D316" s="33"/>
      <c r="E316" s="33" t="e">
        <f>VLOOKUP(D316,'Interest Rules'!$B$1:$F$7,2,FALSE)</f>
        <v>#N/A</v>
      </c>
      <c r="F316" s="33" t="e">
        <f t="shared" si="59"/>
        <v>#N/A</v>
      </c>
      <c r="G316" s="33" t="e">
        <f t="shared" si="60"/>
        <v>#N/A</v>
      </c>
      <c r="H316" s="33" t="e">
        <f t="shared" si="61"/>
        <v>#N/A</v>
      </c>
      <c r="I316" s="39"/>
      <c r="J316" s="39"/>
      <c r="K316" s="39">
        <f t="shared" si="62"/>
        <v>2</v>
      </c>
      <c r="L316" s="39">
        <f t="shared" si="63"/>
        <v>13</v>
      </c>
      <c r="M316" s="40" t="e">
        <f t="shared" si="64"/>
        <v>#N/A</v>
      </c>
      <c r="O316" s="41" t="e">
        <f t="shared" si="58"/>
        <v>#N/A</v>
      </c>
    </row>
    <row r="317" spans="1:15">
      <c r="A317" s="42">
        <v>315</v>
      </c>
      <c r="C317" s="43" t="e">
        <f>VLOOKUP(B317,'Client List'!$A:$L,2,FALSE)</f>
        <v>#N/A</v>
      </c>
      <c r="D317" s="33"/>
      <c r="E317" s="33" t="e">
        <f>VLOOKUP(D317,'Interest Rules'!$B$1:$F$7,2,FALSE)</f>
        <v>#N/A</v>
      </c>
      <c r="F317" s="33" t="e">
        <f t="shared" si="59"/>
        <v>#N/A</v>
      </c>
      <c r="G317" s="33" t="e">
        <f t="shared" si="60"/>
        <v>#N/A</v>
      </c>
      <c r="H317" s="33" t="e">
        <f t="shared" si="61"/>
        <v>#N/A</v>
      </c>
      <c r="I317" s="39"/>
      <c r="J317" s="39"/>
      <c r="K317" s="39">
        <f t="shared" si="62"/>
        <v>2</v>
      </c>
      <c r="L317" s="39">
        <f t="shared" si="63"/>
        <v>13</v>
      </c>
      <c r="M317" s="40" t="e">
        <f t="shared" si="64"/>
        <v>#N/A</v>
      </c>
      <c r="O317" s="41" t="e">
        <f t="shared" si="58"/>
        <v>#N/A</v>
      </c>
    </row>
    <row r="318" spans="1:15">
      <c r="A318" s="42">
        <v>316</v>
      </c>
      <c r="C318" s="43" t="e">
        <f>VLOOKUP(B318,'Client List'!$A:$L,2,FALSE)</f>
        <v>#N/A</v>
      </c>
      <c r="D318" s="33"/>
      <c r="E318" s="33" t="e">
        <f>VLOOKUP(D318,'Interest Rules'!$B$1:$F$7,2,FALSE)</f>
        <v>#N/A</v>
      </c>
      <c r="F318" s="33" t="e">
        <f t="shared" si="59"/>
        <v>#N/A</v>
      </c>
      <c r="G318" s="33" t="e">
        <f t="shared" si="60"/>
        <v>#N/A</v>
      </c>
      <c r="H318" s="33" t="e">
        <f t="shared" si="61"/>
        <v>#N/A</v>
      </c>
      <c r="I318" s="39"/>
      <c r="J318" s="39"/>
      <c r="K318" s="39">
        <f t="shared" si="62"/>
        <v>2</v>
      </c>
      <c r="L318" s="39">
        <f t="shared" si="63"/>
        <v>13</v>
      </c>
      <c r="M318" s="40" t="e">
        <f t="shared" si="64"/>
        <v>#N/A</v>
      </c>
      <c r="O318" s="41" t="e">
        <f t="shared" si="58"/>
        <v>#N/A</v>
      </c>
    </row>
    <row r="319" spans="1:15">
      <c r="A319" s="42">
        <v>317</v>
      </c>
      <c r="C319" s="43" t="e">
        <f>VLOOKUP(B319,'Client List'!$A:$L,2,FALSE)</f>
        <v>#N/A</v>
      </c>
      <c r="D319" s="33"/>
      <c r="E319" s="33" t="e">
        <f>VLOOKUP(D319,'Interest Rules'!$B$1:$F$7,2,FALSE)</f>
        <v>#N/A</v>
      </c>
      <c r="F319" s="33" t="e">
        <f t="shared" si="59"/>
        <v>#N/A</v>
      </c>
      <c r="G319" s="33" t="e">
        <f t="shared" si="60"/>
        <v>#N/A</v>
      </c>
      <c r="H319" s="33" t="e">
        <f t="shared" si="61"/>
        <v>#N/A</v>
      </c>
      <c r="I319" s="39"/>
      <c r="J319" s="39"/>
      <c r="K319" s="39">
        <f t="shared" si="62"/>
        <v>2</v>
      </c>
      <c r="L319" s="39">
        <f t="shared" si="63"/>
        <v>13</v>
      </c>
      <c r="M319" s="40" t="e">
        <f t="shared" si="64"/>
        <v>#N/A</v>
      </c>
      <c r="O319" s="41" t="e">
        <f t="shared" si="58"/>
        <v>#N/A</v>
      </c>
    </row>
    <row r="320" spans="1:15">
      <c r="A320" s="42">
        <v>318</v>
      </c>
      <c r="C320" s="43" t="e">
        <f>VLOOKUP(B320,'Client List'!$A:$L,2,FALSE)</f>
        <v>#N/A</v>
      </c>
      <c r="D320" s="33"/>
      <c r="E320" s="33" t="e">
        <f>VLOOKUP(D320,'Interest Rules'!$B$1:$F$7,2,FALSE)</f>
        <v>#N/A</v>
      </c>
      <c r="F320" s="33" t="e">
        <f t="shared" si="59"/>
        <v>#N/A</v>
      </c>
      <c r="G320" s="33" t="e">
        <f t="shared" si="60"/>
        <v>#N/A</v>
      </c>
      <c r="H320" s="33" t="e">
        <f t="shared" si="61"/>
        <v>#N/A</v>
      </c>
      <c r="I320" s="39"/>
      <c r="J320" s="39"/>
      <c r="K320" s="39">
        <f t="shared" si="62"/>
        <v>2</v>
      </c>
      <c r="L320" s="39">
        <f t="shared" si="63"/>
        <v>13</v>
      </c>
      <c r="M320" s="40" t="e">
        <f t="shared" si="64"/>
        <v>#N/A</v>
      </c>
      <c r="O320" s="41" t="e">
        <f t="shared" si="58"/>
        <v>#N/A</v>
      </c>
    </row>
    <row r="321" spans="1:15">
      <c r="A321" s="42">
        <v>319</v>
      </c>
      <c r="C321" s="43" t="e">
        <f>VLOOKUP(B321,'Client List'!$A:$L,2,FALSE)</f>
        <v>#N/A</v>
      </c>
      <c r="D321" s="33"/>
      <c r="E321" s="33" t="e">
        <f>VLOOKUP(D321,'Interest Rules'!$B$1:$F$7,2,FALSE)</f>
        <v>#N/A</v>
      </c>
      <c r="F321" s="33" t="e">
        <f t="shared" si="59"/>
        <v>#N/A</v>
      </c>
      <c r="G321" s="33" t="e">
        <f t="shared" si="60"/>
        <v>#N/A</v>
      </c>
      <c r="H321" s="33" t="e">
        <f t="shared" si="61"/>
        <v>#N/A</v>
      </c>
      <c r="I321" s="39"/>
      <c r="J321" s="39"/>
      <c r="K321" s="39">
        <f t="shared" si="62"/>
        <v>2</v>
      </c>
      <c r="L321" s="39">
        <f t="shared" si="63"/>
        <v>13</v>
      </c>
      <c r="M321" s="40" t="e">
        <f t="shared" si="64"/>
        <v>#N/A</v>
      </c>
      <c r="O321" s="41" t="e">
        <f t="shared" si="58"/>
        <v>#N/A</v>
      </c>
    </row>
    <row r="322" spans="1:15">
      <c r="A322" s="42">
        <v>320</v>
      </c>
      <c r="C322" s="43" t="e">
        <f>VLOOKUP(B322,'Client List'!$A:$L,2,FALSE)</f>
        <v>#N/A</v>
      </c>
      <c r="D322" s="33"/>
      <c r="E322" s="33" t="e">
        <f>VLOOKUP(D322,'Interest Rules'!$B$1:$F$7,2,FALSE)</f>
        <v>#N/A</v>
      </c>
      <c r="F322" s="33" t="e">
        <f t="shared" si="59"/>
        <v>#N/A</v>
      </c>
      <c r="G322" s="33" t="e">
        <f t="shared" si="60"/>
        <v>#N/A</v>
      </c>
      <c r="H322" s="33" t="e">
        <f t="shared" si="61"/>
        <v>#N/A</v>
      </c>
      <c r="I322" s="39"/>
      <c r="J322" s="39"/>
      <c r="K322" s="39">
        <f t="shared" si="62"/>
        <v>2</v>
      </c>
      <c r="L322" s="39">
        <f t="shared" si="63"/>
        <v>13</v>
      </c>
      <c r="M322" s="40" t="e">
        <f t="shared" si="64"/>
        <v>#N/A</v>
      </c>
      <c r="O322" s="41" t="e">
        <f t="shared" si="58"/>
        <v>#N/A</v>
      </c>
    </row>
    <row r="323" spans="1:15">
      <c r="A323" s="42">
        <v>321</v>
      </c>
      <c r="C323" s="43" t="e">
        <f>VLOOKUP(B323,'Client List'!$A:$L,2,FALSE)</f>
        <v>#N/A</v>
      </c>
      <c r="D323" s="33"/>
      <c r="E323" s="33" t="e">
        <f>VLOOKUP(D323,'Interest Rules'!$B$1:$F$7,2,FALSE)</f>
        <v>#N/A</v>
      </c>
      <c r="F323" s="33" t="e">
        <f t="shared" si="59"/>
        <v>#N/A</v>
      </c>
      <c r="G323" s="33" t="e">
        <f t="shared" si="60"/>
        <v>#N/A</v>
      </c>
      <c r="H323" s="33" t="e">
        <f t="shared" si="61"/>
        <v>#N/A</v>
      </c>
      <c r="I323" s="39"/>
      <c r="J323" s="39"/>
      <c r="K323" s="39">
        <f t="shared" si="62"/>
        <v>2</v>
      </c>
      <c r="L323" s="39">
        <f t="shared" si="63"/>
        <v>13</v>
      </c>
      <c r="M323" s="40" t="e">
        <f t="shared" si="64"/>
        <v>#N/A</v>
      </c>
      <c r="O323" s="41" t="e">
        <f t="shared" si="58"/>
        <v>#N/A</v>
      </c>
    </row>
    <row r="324" spans="1:15">
      <c r="A324" s="42">
        <v>322</v>
      </c>
      <c r="C324" s="43" t="e">
        <f>VLOOKUP(B324,'Client List'!$A:$L,2,FALSE)</f>
        <v>#N/A</v>
      </c>
      <c r="D324" s="33"/>
      <c r="E324" s="33" t="e">
        <f>VLOOKUP(D324,'Interest Rules'!$B$1:$F$7,2,FALSE)</f>
        <v>#N/A</v>
      </c>
      <c r="F324" s="33" t="e">
        <f t="shared" si="59"/>
        <v>#N/A</v>
      </c>
      <c r="G324" s="33" t="e">
        <f t="shared" si="60"/>
        <v>#N/A</v>
      </c>
      <c r="H324" s="33" t="e">
        <f t="shared" si="61"/>
        <v>#N/A</v>
      </c>
      <c r="I324" s="39"/>
      <c r="J324" s="39"/>
      <c r="K324" s="39">
        <f t="shared" si="62"/>
        <v>2</v>
      </c>
      <c r="L324" s="39">
        <f t="shared" si="63"/>
        <v>13</v>
      </c>
      <c r="M324" s="40" t="e">
        <f t="shared" si="64"/>
        <v>#N/A</v>
      </c>
      <c r="O324" s="41" t="e">
        <f t="shared" si="58"/>
        <v>#N/A</v>
      </c>
    </row>
    <row r="325" spans="1:15">
      <c r="A325" s="42">
        <v>323</v>
      </c>
      <c r="C325" s="43" t="e">
        <f>VLOOKUP(B325,'Client List'!$A:$L,2,FALSE)</f>
        <v>#N/A</v>
      </c>
      <c r="D325" s="33"/>
      <c r="E325" s="33" t="e">
        <f>VLOOKUP(D325,'Interest Rules'!$B$1:$F$7,2,FALSE)</f>
        <v>#N/A</v>
      </c>
      <c r="F325" s="33" t="e">
        <f t="shared" si="59"/>
        <v>#N/A</v>
      </c>
      <c r="G325" s="33" t="e">
        <f t="shared" si="60"/>
        <v>#N/A</v>
      </c>
      <c r="H325" s="33" t="e">
        <f t="shared" si="61"/>
        <v>#N/A</v>
      </c>
      <c r="I325" s="39"/>
      <c r="J325" s="39"/>
      <c r="K325" s="39">
        <f t="shared" si="62"/>
        <v>2</v>
      </c>
      <c r="L325" s="39">
        <f t="shared" si="63"/>
        <v>13</v>
      </c>
      <c r="M325" s="40" t="e">
        <f t="shared" si="64"/>
        <v>#N/A</v>
      </c>
      <c r="O325" s="41" t="e">
        <f t="shared" si="58"/>
        <v>#N/A</v>
      </c>
    </row>
    <row r="326" spans="1:15">
      <c r="A326" s="42">
        <v>324</v>
      </c>
      <c r="C326" s="43" t="e">
        <f>VLOOKUP(B326,'Client List'!$A:$L,2,FALSE)</f>
        <v>#N/A</v>
      </c>
      <c r="D326" s="33"/>
      <c r="E326" s="33" t="e">
        <f>VLOOKUP(D326,'Interest Rules'!$B$1:$F$7,2,FALSE)</f>
        <v>#N/A</v>
      </c>
      <c r="F326" s="33" t="e">
        <f t="shared" si="59"/>
        <v>#N/A</v>
      </c>
      <c r="G326" s="33" t="e">
        <f t="shared" si="60"/>
        <v>#N/A</v>
      </c>
      <c r="H326" s="33" t="e">
        <f t="shared" si="61"/>
        <v>#N/A</v>
      </c>
      <c r="I326" s="39"/>
      <c r="J326" s="39"/>
      <c r="K326" s="39">
        <f t="shared" si="62"/>
        <v>2</v>
      </c>
      <c r="L326" s="39">
        <f t="shared" si="63"/>
        <v>13</v>
      </c>
      <c r="M326" s="40" t="e">
        <f t="shared" si="64"/>
        <v>#N/A</v>
      </c>
      <c r="O326" s="41" t="e">
        <f t="shared" si="58"/>
        <v>#N/A</v>
      </c>
    </row>
    <row r="327" spans="1:15">
      <c r="A327" s="42">
        <v>325</v>
      </c>
      <c r="C327" s="43" t="e">
        <f>VLOOKUP(B327,'Client List'!$A:$L,2,FALSE)</f>
        <v>#N/A</v>
      </c>
      <c r="D327" s="33"/>
      <c r="E327" s="33" t="e">
        <f>VLOOKUP(D327,'Interest Rules'!$B$1:$F$7,2,FALSE)</f>
        <v>#N/A</v>
      </c>
      <c r="F327" s="33" t="e">
        <f t="shared" si="59"/>
        <v>#N/A</v>
      </c>
      <c r="G327" s="33" t="e">
        <f t="shared" si="60"/>
        <v>#N/A</v>
      </c>
      <c r="H327" s="33" t="e">
        <f t="shared" si="61"/>
        <v>#N/A</v>
      </c>
      <c r="I327" s="39"/>
      <c r="J327" s="39"/>
      <c r="K327" s="39">
        <f t="shared" si="62"/>
        <v>2</v>
      </c>
      <c r="L327" s="39">
        <f t="shared" si="63"/>
        <v>13</v>
      </c>
      <c r="M327" s="40" t="e">
        <f t="shared" si="64"/>
        <v>#N/A</v>
      </c>
      <c r="O327" s="41" t="e">
        <f t="shared" si="58"/>
        <v>#N/A</v>
      </c>
    </row>
    <row r="328" spans="1:15">
      <c r="A328" s="42">
        <v>326</v>
      </c>
      <c r="C328" s="43" t="e">
        <f>VLOOKUP(B328,'Client List'!$A:$L,2,FALSE)</f>
        <v>#N/A</v>
      </c>
      <c r="D328" s="33"/>
      <c r="E328" s="33" t="e">
        <f>VLOOKUP(D328,'Interest Rules'!$B$1:$F$7,2,FALSE)</f>
        <v>#N/A</v>
      </c>
      <c r="F328" s="33" t="e">
        <f t="shared" si="59"/>
        <v>#N/A</v>
      </c>
      <c r="G328" s="33" t="e">
        <f t="shared" si="60"/>
        <v>#N/A</v>
      </c>
      <c r="H328" s="33" t="e">
        <f t="shared" si="61"/>
        <v>#N/A</v>
      </c>
      <c r="I328" s="39"/>
      <c r="J328" s="39"/>
      <c r="K328" s="39">
        <f t="shared" si="62"/>
        <v>2</v>
      </c>
      <c r="L328" s="39">
        <f t="shared" si="63"/>
        <v>13</v>
      </c>
      <c r="M328" s="40" t="e">
        <f t="shared" si="64"/>
        <v>#N/A</v>
      </c>
      <c r="O328" s="41" t="e">
        <f t="shared" si="58"/>
        <v>#N/A</v>
      </c>
    </row>
    <row r="329" spans="1:15">
      <c r="A329" s="42">
        <v>327</v>
      </c>
      <c r="C329" s="43" t="e">
        <f>VLOOKUP(B329,'Client List'!$A:$L,2,FALSE)</f>
        <v>#N/A</v>
      </c>
      <c r="D329" s="33"/>
      <c r="E329" s="33" t="e">
        <f>VLOOKUP(D329,'Interest Rules'!$B$1:$F$7,2,FALSE)</f>
        <v>#N/A</v>
      </c>
      <c r="F329" s="33" t="e">
        <f t="shared" si="59"/>
        <v>#N/A</v>
      </c>
      <c r="G329" s="33" t="e">
        <f t="shared" si="60"/>
        <v>#N/A</v>
      </c>
      <c r="H329" s="33" t="e">
        <f t="shared" si="61"/>
        <v>#N/A</v>
      </c>
      <c r="I329" s="39"/>
      <c r="J329" s="39"/>
      <c r="K329" s="39">
        <f t="shared" si="62"/>
        <v>2</v>
      </c>
      <c r="L329" s="39">
        <f t="shared" si="63"/>
        <v>13</v>
      </c>
      <c r="M329" s="40" t="e">
        <f t="shared" si="64"/>
        <v>#N/A</v>
      </c>
      <c r="O329" s="41" t="e">
        <f t="shared" si="58"/>
        <v>#N/A</v>
      </c>
    </row>
    <row r="330" spans="1:15">
      <c r="A330" s="42">
        <v>328</v>
      </c>
      <c r="C330" s="43" t="e">
        <f>VLOOKUP(B330,'Client List'!$A:$L,2,FALSE)</f>
        <v>#N/A</v>
      </c>
      <c r="D330" s="33"/>
      <c r="E330" s="33" t="e">
        <f>VLOOKUP(D330,'Interest Rules'!$B$1:$F$7,2,FALSE)</f>
        <v>#N/A</v>
      </c>
      <c r="F330" s="33" t="e">
        <f t="shared" si="59"/>
        <v>#N/A</v>
      </c>
      <c r="G330" s="33" t="e">
        <f t="shared" si="60"/>
        <v>#N/A</v>
      </c>
      <c r="H330" s="33" t="e">
        <f t="shared" si="61"/>
        <v>#N/A</v>
      </c>
      <c r="I330" s="39"/>
      <c r="J330" s="39"/>
      <c r="K330" s="39">
        <f t="shared" si="62"/>
        <v>2</v>
      </c>
      <c r="L330" s="39">
        <f t="shared" si="63"/>
        <v>13</v>
      </c>
      <c r="M330" s="40" t="e">
        <f t="shared" si="64"/>
        <v>#N/A</v>
      </c>
      <c r="O330" s="41" t="e">
        <f t="shared" si="58"/>
        <v>#N/A</v>
      </c>
    </row>
    <row r="331" spans="1:15">
      <c r="A331" s="42">
        <v>329</v>
      </c>
      <c r="C331" s="43" t="e">
        <f>VLOOKUP(B331,'Client List'!$A:$L,2,FALSE)</f>
        <v>#N/A</v>
      </c>
      <c r="D331" s="33"/>
      <c r="E331" s="33" t="e">
        <f>VLOOKUP(D331,'Interest Rules'!$B$1:$F$7,2,FALSE)</f>
        <v>#N/A</v>
      </c>
      <c r="F331" s="33" t="e">
        <f t="shared" si="59"/>
        <v>#N/A</v>
      </c>
      <c r="G331" s="33" t="e">
        <f t="shared" si="60"/>
        <v>#N/A</v>
      </c>
      <c r="H331" s="33" t="e">
        <f t="shared" si="61"/>
        <v>#N/A</v>
      </c>
      <c r="I331" s="39"/>
      <c r="J331" s="39"/>
      <c r="K331" s="39">
        <f t="shared" si="62"/>
        <v>2</v>
      </c>
      <c r="L331" s="39">
        <f t="shared" si="63"/>
        <v>13</v>
      </c>
      <c r="M331" s="40" t="e">
        <f t="shared" si="64"/>
        <v>#N/A</v>
      </c>
      <c r="O331" s="41" t="e">
        <f t="shared" si="58"/>
        <v>#N/A</v>
      </c>
    </row>
    <row r="332" spans="1:15">
      <c r="A332" s="42">
        <v>330</v>
      </c>
      <c r="C332" s="43" t="e">
        <f>VLOOKUP(B332,'Client List'!$A:$L,2,FALSE)</f>
        <v>#N/A</v>
      </c>
      <c r="D332" s="33"/>
      <c r="E332" s="33" t="e">
        <f>VLOOKUP(D332,'Interest Rules'!$B$1:$F$7,2,FALSE)</f>
        <v>#N/A</v>
      </c>
      <c r="F332" s="33" t="e">
        <f t="shared" si="59"/>
        <v>#N/A</v>
      </c>
      <c r="G332" s="33" t="e">
        <f t="shared" si="60"/>
        <v>#N/A</v>
      </c>
      <c r="H332" s="33" t="e">
        <f t="shared" si="61"/>
        <v>#N/A</v>
      </c>
      <c r="I332" s="39"/>
      <c r="J332" s="39"/>
      <c r="K332" s="39">
        <f t="shared" si="62"/>
        <v>2</v>
      </c>
      <c r="L332" s="39">
        <f t="shared" si="63"/>
        <v>13</v>
      </c>
      <c r="M332" s="40" t="e">
        <f t="shared" si="64"/>
        <v>#N/A</v>
      </c>
      <c r="O332" s="41" t="e">
        <f t="shared" si="58"/>
        <v>#N/A</v>
      </c>
    </row>
    <row r="333" spans="1:15">
      <c r="A333" s="42">
        <v>331</v>
      </c>
      <c r="C333" s="43" t="e">
        <f>VLOOKUP(B333,'Client List'!$A:$L,2,FALSE)</f>
        <v>#N/A</v>
      </c>
      <c r="D333" s="33"/>
      <c r="E333" s="33" t="e">
        <f>VLOOKUP(D333,'Interest Rules'!$B$1:$F$7,2,FALSE)</f>
        <v>#N/A</v>
      </c>
      <c r="F333" s="33" t="e">
        <f t="shared" si="59"/>
        <v>#N/A</v>
      </c>
      <c r="G333" s="33" t="e">
        <f t="shared" si="60"/>
        <v>#N/A</v>
      </c>
      <c r="H333" s="33" t="e">
        <f t="shared" si="61"/>
        <v>#N/A</v>
      </c>
      <c r="I333" s="39"/>
      <c r="J333" s="39"/>
      <c r="K333" s="39">
        <f t="shared" si="62"/>
        <v>2</v>
      </c>
      <c r="L333" s="39">
        <f t="shared" si="63"/>
        <v>13</v>
      </c>
      <c r="M333" s="40" t="e">
        <f t="shared" si="64"/>
        <v>#N/A</v>
      </c>
      <c r="O333" s="41" t="e">
        <f t="shared" si="58"/>
        <v>#N/A</v>
      </c>
    </row>
    <row r="334" spans="1:15">
      <c r="A334" s="42">
        <v>332</v>
      </c>
      <c r="C334" s="43" t="e">
        <f>VLOOKUP(B334,'Client List'!$A:$L,2,FALSE)</f>
        <v>#N/A</v>
      </c>
      <c r="D334" s="33"/>
      <c r="E334" s="33" t="e">
        <f>VLOOKUP(D334,'Interest Rules'!$B$1:$F$7,2,FALSE)</f>
        <v>#N/A</v>
      </c>
      <c r="F334" s="33" t="e">
        <f t="shared" si="59"/>
        <v>#N/A</v>
      </c>
      <c r="G334" s="33" t="e">
        <f t="shared" si="60"/>
        <v>#N/A</v>
      </c>
      <c r="H334" s="33" t="e">
        <f t="shared" si="61"/>
        <v>#N/A</v>
      </c>
      <c r="I334" s="39"/>
      <c r="J334" s="39"/>
      <c r="K334" s="39">
        <f t="shared" si="62"/>
        <v>2</v>
      </c>
      <c r="L334" s="39">
        <f t="shared" si="63"/>
        <v>13</v>
      </c>
      <c r="M334" s="40" t="e">
        <f t="shared" si="64"/>
        <v>#N/A</v>
      </c>
      <c r="O334" s="41" t="e">
        <f t="shared" si="58"/>
        <v>#N/A</v>
      </c>
    </row>
    <row r="335" spans="1:15">
      <c r="A335" s="42">
        <v>333</v>
      </c>
      <c r="C335" s="43" t="e">
        <f>VLOOKUP(B335,'Client List'!$A:$L,2,FALSE)</f>
        <v>#N/A</v>
      </c>
      <c r="D335" s="33"/>
      <c r="E335" s="33" t="e">
        <f>VLOOKUP(D335,'Interest Rules'!$B$1:$F$7,2,FALSE)</f>
        <v>#N/A</v>
      </c>
      <c r="F335" s="33" t="e">
        <f t="shared" si="59"/>
        <v>#N/A</v>
      </c>
      <c r="G335" s="33" t="e">
        <f t="shared" si="60"/>
        <v>#N/A</v>
      </c>
      <c r="H335" s="33" t="e">
        <f t="shared" si="61"/>
        <v>#N/A</v>
      </c>
      <c r="I335" s="39"/>
      <c r="J335" s="39"/>
      <c r="K335" s="39">
        <f t="shared" si="62"/>
        <v>2</v>
      </c>
      <c r="L335" s="39">
        <f t="shared" si="63"/>
        <v>13</v>
      </c>
      <c r="M335" s="40" t="e">
        <f t="shared" si="64"/>
        <v>#N/A</v>
      </c>
      <c r="O335" s="41" t="e">
        <f t="shared" si="58"/>
        <v>#N/A</v>
      </c>
    </row>
    <row r="336" spans="1:15">
      <c r="A336" s="42">
        <v>334</v>
      </c>
      <c r="C336" s="43" t="e">
        <f>VLOOKUP(B336,'Client List'!$A:$L,2,FALSE)</f>
        <v>#N/A</v>
      </c>
      <c r="D336" s="33"/>
      <c r="E336" s="33" t="e">
        <f>VLOOKUP(D336,'Interest Rules'!$B$1:$F$7,2,FALSE)</f>
        <v>#N/A</v>
      </c>
      <c r="F336" s="33" t="e">
        <f t="shared" si="59"/>
        <v>#N/A</v>
      </c>
      <c r="G336" s="33" t="e">
        <f t="shared" si="60"/>
        <v>#N/A</v>
      </c>
      <c r="H336" s="33" t="e">
        <f t="shared" si="61"/>
        <v>#N/A</v>
      </c>
      <c r="I336" s="39"/>
      <c r="J336" s="39"/>
      <c r="K336" s="39">
        <f t="shared" si="62"/>
        <v>2</v>
      </c>
      <c r="L336" s="39">
        <f t="shared" si="63"/>
        <v>13</v>
      </c>
      <c r="M336" s="40" t="e">
        <f t="shared" si="64"/>
        <v>#N/A</v>
      </c>
      <c r="O336" s="41" t="e">
        <f t="shared" si="58"/>
        <v>#N/A</v>
      </c>
    </row>
    <row r="337" spans="1:15">
      <c r="A337" s="42">
        <v>335</v>
      </c>
      <c r="C337" s="43" t="e">
        <f>VLOOKUP(B337,'Client List'!$A:$L,2,FALSE)</f>
        <v>#N/A</v>
      </c>
      <c r="D337" s="33"/>
      <c r="E337" s="33" t="e">
        <f>VLOOKUP(D337,'Interest Rules'!$B$1:$F$7,2,FALSE)</f>
        <v>#N/A</v>
      </c>
      <c r="F337" s="33" t="e">
        <f t="shared" si="59"/>
        <v>#N/A</v>
      </c>
      <c r="G337" s="33" t="e">
        <f t="shared" si="60"/>
        <v>#N/A</v>
      </c>
      <c r="H337" s="33" t="e">
        <f t="shared" si="61"/>
        <v>#N/A</v>
      </c>
      <c r="I337" s="39"/>
      <c r="J337" s="39"/>
      <c r="K337" s="39">
        <f t="shared" si="62"/>
        <v>2</v>
      </c>
      <c r="L337" s="39">
        <f t="shared" si="63"/>
        <v>13</v>
      </c>
      <c r="M337" s="40" t="e">
        <f t="shared" si="64"/>
        <v>#N/A</v>
      </c>
      <c r="O337" s="41" t="e">
        <f t="shared" si="58"/>
        <v>#N/A</v>
      </c>
    </row>
    <row r="338" spans="1:15">
      <c r="A338" s="42">
        <v>336</v>
      </c>
      <c r="C338" s="43" t="e">
        <f>VLOOKUP(B338,'Client List'!$A:$L,2,FALSE)</f>
        <v>#N/A</v>
      </c>
      <c r="D338" s="33"/>
      <c r="E338" s="33" t="e">
        <f>VLOOKUP(D338,'Interest Rules'!$B$1:$F$7,2,FALSE)</f>
        <v>#N/A</v>
      </c>
      <c r="F338" s="33" t="e">
        <f t="shared" si="59"/>
        <v>#N/A</v>
      </c>
      <c r="G338" s="33" t="e">
        <f t="shared" si="60"/>
        <v>#N/A</v>
      </c>
      <c r="H338" s="33" t="e">
        <f t="shared" si="61"/>
        <v>#N/A</v>
      </c>
      <c r="I338" s="39"/>
      <c r="J338" s="39"/>
      <c r="K338" s="39">
        <f t="shared" si="62"/>
        <v>2</v>
      </c>
      <c r="L338" s="39">
        <f t="shared" si="63"/>
        <v>13</v>
      </c>
      <c r="M338" s="40" t="e">
        <f t="shared" si="64"/>
        <v>#N/A</v>
      </c>
      <c r="O338" s="41" t="e">
        <f t="shared" si="58"/>
        <v>#N/A</v>
      </c>
    </row>
    <row r="339" spans="1:15">
      <c r="A339" s="42">
        <v>337</v>
      </c>
      <c r="C339" s="43" t="e">
        <f>VLOOKUP(B339,'Client List'!$A:$L,2,FALSE)</f>
        <v>#N/A</v>
      </c>
      <c r="D339" s="33"/>
      <c r="E339" s="33" t="e">
        <f>VLOOKUP(D339,'Interest Rules'!$B$1:$F$7,2,FALSE)</f>
        <v>#N/A</v>
      </c>
      <c r="F339" s="33" t="e">
        <f t="shared" si="59"/>
        <v>#N/A</v>
      </c>
      <c r="G339" s="33" t="e">
        <f t="shared" si="60"/>
        <v>#N/A</v>
      </c>
      <c r="H339" s="33" t="e">
        <f t="shared" si="61"/>
        <v>#N/A</v>
      </c>
      <c r="I339" s="39"/>
      <c r="J339" s="39"/>
      <c r="K339" s="39">
        <f t="shared" si="62"/>
        <v>2</v>
      </c>
      <c r="L339" s="39">
        <f t="shared" si="63"/>
        <v>13</v>
      </c>
      <c r="M339" s="40" t="e">
        <f t="shared" si="64"/>
        <v>#N/A</v>
      </c>
      <c r="O339" s="41" t="e">
        <f t="shared" si="58"/>
        <v>#N/A</v>
      </c>
    </row>
    <row r="340" spans="1:15">
      <c r="A340" s="42">
        <v>338</v>
      </c>
      <c r="C340" s="43" t="e">
        <f>VLOOKUP(B340,'Client List'!$A:$L,2,FALSE)</f>
        <v>#N/A</v>
      </c>
      <c r="D340" s="33"/>
      <c r="E340" s="33" t="e">
        <f>VLOOKUP(D340,'Interest Rules'!$B$1:$F$7,2,FALSE)</f>
        <v>#N/A</v>
      </c>
      <c r="F340" s="33" t="e">
        <f t="shared" si="59"/>
        <v>#N/A</v>
      </c>
      <c r="G340" s="33" t="e">
        <f t="shared" si="60"/>
        <v>#N/A</v>
      </c>
      <c r="H340" s="33" t="e">
        <f t="shared" si="61"/>
        <v>#N/A</v>
      </c>
      <c r="I340" s="39"/>
      <c r="J340" s="39"/>
      <c r="K340" s="39">
        <f t="shared" si="62"/>
        <v>2</v>
      </c>
      <c r="L340" s="39">
        <f t="shared" si="63"/>
        <v>13</v>
      </c>
      <c r="M340" s="40" t="e">
        <f t="shared" si="64"/>
        <v>#N/A</v>
      </c>
      <c r="O340" s="41" t="e">
        <f t="shared" si="58"/>
        <v>#N/A</v>
      </c>
    </row>
    <row r="341" spans="1:15">
      <c r="A341" s="42">
        <v>339</v>
      </c>
      <c r="C341" s="43" t="e">
        <f>VLOOKUP(B341,'Client List'!$A:$L,2,FALSE)</f>
        <v>#N/A</v>
      </c>
      <c r="D341" s="33"/>
      <c r="E341" s="33" t="e">
        <f>VLOOKUP(D341,'Interest Rules'!$B$1:$F$7,2,FALSE)</f>
        <v>#N/A</v>
      </c>
      <c r="F341" s="33" t="e">
        <f t="shared" si="59"/>
        <v>#N/A</v>
      </c>
      <c r="G341" s="33" t="e">
        <f t="shared" si="60"/>
        <v>#N/A</v>
      </c>
      <c r="H341" s="33" t="e">
        <f t="shared" si="61"/>
        <v>#N/A</v>
      </c>
      <c r="I341" s="39"/>
      <c r="J341" s="39"/>
      <c r="K341" s="39">
        <f t="shared" si="62"/>
        <v>2</v>
      </c>
      <c r="L341" s="39">
        <f t="shared" si="63"/>
        <v>13</v>
      </c>
      <c r="M341" s="40" t="e">
        <f t="shared" si="64"/>
        <v>#N/A</v>
      </c>
      <c r="O341" s="41" t="e">
        <f t="shared" si="58"/>
        <v>#N/A</v>
      </c>
    </row>
    <row r="342" spans="1:15">
      <c r="A342" s="42">
        <v>340</v>
      </c>
      <c r="C342" s="43" t="e">
        <f>VLOOKUP(B342,'Client List'!$A:$L,2,FALSE)</f>
        <v>#N/A</v>
      </c>
      <c r="D342" s="33"/>
      <c r="E342" s="33" t="e">
        <f>VLOOKUP(D342,'Interest Rules'!$B$1:$F$7,2,FALSE)</f>
        <v>#N/A</v>
      </c>
      <c r="F342" s="33" t="e">
        <f t="shared" si="59"/>
        <v>#N/A</v>
      </c>
      <c r="G342" s="33" t="e">
        <f t="shared" si="60"/>
        <v>#N/A</v>
      </c>
      <c r="H342" s="33" t="e">
        <f t="shared" si="61"/>
        <v>#N/A</v>
      </c>
      <c r="I342" s="39"/>
      <c r="J342" s="39"/>
      <c r="K342" s="39">
        <f t="shared" si="62"/>
        <v>2</v>
      </c>
      <c r="L342" s="39">
        <f t="shared" si="63"/>
        <v>13</v>
      </c>
      <c r="M342" s="40" t="e">
        <f t="shared" si="64"/>
        <v>#N/A</v>
      </c>
      <c r="O342" s="41" t="e">
        <f t="shared" si="58"/>
        <v>#N/A</v>
      </c>
    </row>
    <row r="343" spans="1:15">
      <c r="A343" s="42">
        <v>341</v>
      </c>
      <c r="C343" s="43" t="e">
        <f>VLOOKUP(B343,'Client List'!$A:$L,2,FALSE)</f>
        <v>#N/A</v>
      </c>
      <c r="D343" s="33"/>
      <c r="E343" s="33" t="e">
        <f>VLOOKUP(D343,'Interest Rules'!$B$1:$F$7,2,FALSE)</f>
        <v>#N/A</v>
      </c>
      <c r="F343" s="33" t="e">
        <f t="shared" si="59"/>
        <v>#N/A</v>
      </c>
      <c r="G343" s="33" t="e">
        <f t="shared" si="60"/>
        <v>#N/A</v>
      </c>
      <c r="H343" s="33" t="e">
        <f t="shared" si="61"/>
        <v>#N/A</v>
      </c>
      <c r="I343" s="39"/>
      <c r="J343" s="39"/>
      <c r="K343" s="39">
        <f t="shared" si="62"/>
        <v>2</v>
      </c>
      <c r="L343" s="39">
        <f t="shared" si="63"/>
        <v>13</v>
      </c>
      <c r="M343" s="40" t="e">
        <f t="shared" si="64"/>
        <v>#N/A</v>
      </c>
      <c r="O343" s="41" t="e">
        <f t="shared" si="58"/>
        <v>#N/A</v>
      </c>
    </row>
    <row r="344" spans="1:15">
      <c r="A344" s="42">
        <v>342</v>
      </c>
      <c r="C344" s="43" t="e">
        <f>VLOOKUP(B344,'Client List'!$A:$L,2,FALSE)</f>
        <v>#N/A</v>
      </c>
      <c r="D344" s="33"/>
      <c r="E344" s="33" t="e">
        <f>VLOOKUP(D344,'Interest Rules'!$B$1:$F$7,2,FALSE)</f>
        <v>#N/A</v>
      </c>
      <c r="F344" s="33" t="e">
        <f t="shared" si="59"/>
        <v>#N/A</v>
      </c>
      <c r="G344" s="33" t="e">
        <f t="shared" si="60"/>
        <v>#N/A</v>
      </c>
      <c r="H344" s="33" t="e">
        <f t="shared" si="61"/>
        <v>#N/A</v>
      </c>
      <c r="I344" s="39"/>
      <c r="J344" s="39"/>
      <c r="K344" s="39">
        <f t="shared" si="62"/>
        <v>2</v>
      </c>
      <c r="L344" s="39">
        <f t="shared" si="63"/>
        <v>13</v>
      </c>
      <c r="M344" s="40" t="e">
        <f t="shared" si="64"/>
        <v>#N/A</v>
      </c>
      <c r="O344" s="41" t="e">
        <f t="shared" si="58"/>
        <v>#N/A</v>
      </c>
    </row>
    <row r="345" spans="1:15">
      <c r="A345" s="42">
        <v>343</v>
      </c>
      <c r="C345" s="43" t="e">
        <f>VLOOKUP(B345,'Client List'!$A:$L,2,FALSE)</f>
        <v>#N/A</v>
      </c>
      <c r="D345" s="33"/>
      <c r="E345" s="33" t="e">
        <f>VLOOKUP(D345,'Interest Rules'!$B$1:$F$7,2,FALSE)</f>
        <v>#N/A</v>
      </c>
      <c r="F345" s="33" t="e">
        <f t="shared" si="59"/>
        <v>#N/A</v>
      </c>
      <c r="G345" s="33" t="e">
        <f t="shared" si="60"/>
        <v>#N/A</v>
      </c>
      <c r="H345" s="33" t="e">
        <f t="shared" si="61"/>
        <v>#N/A</v>
      </c>
      <c r="I345" s="39"/>
      <c r="J345" s="39"/>
      <c r="K345" s="39">
        <f t="shared" si="62"/>
        <v>2</v>
      </c>
      <c r="L345" s="39">
        <f t="shared" si="63"/>
        <v>13</v>
      </c>
      <c r="M345" s="40" t="e">
        <f t="shared" si="64"/>
        <v>#N/A</v>
      </c>
      <c r="O345" s="41" t="e">
        <f t="shared" si="58"/>
        <v>#N/A</v>
      </c>
    </row>
    <row r="346" spans="1:15">
      <c r="A346" s="42">
        <v>344</v>
      </c>
      <c r="C346" s="43" t="e">
        <f>VLOOKUP(B346,'Client List'!$A:$L,2,FALSE)</f>
        <v>#N/A</v>
      </c>
      <c r="D346" s="33"/>
      <c r="E346" s="33" t="e">
        <f>VLOOKUP(D346,'Interest Rules'!$B$1:$F$7,2,FALSE)</f>
        <v>#N/A</v>
      </c>
      <c r="F346" s="33" t="e">
        <f t="shared" si="59"/>
        <v>#N/A</v>
      </c>
      <c r="G346" s="33" t="e">
        <f t="shared" si="60"/>
        <v>#N/A</v>
      </c>
      <c r="H346" s="33" t="e">
        <f t="shared" si="61"/>
        <v>#N/A</v>
      </c>
      <c r="I346" s="39"/>
      <c r="J346" s="39"/>
      <c r="K346" s="39">
        <f t="shared" si="62"/>
        <v>2</v>
      </c>
      <c r="L346" s="39">
        <f t="shared" si="63"/>
        <v>13</v>
      </c>
      <c r="M346" s="40" t="e">
        <f t="shared" si="64"/>
        <v>#N/A</v>
      </c>
      <c r="O346" s="41" t="e">
        <f t="shared" ref="O346:O409" si="65">$F346-SUM($P346:$XFD346)</f>
        <v>#N/A</v>
      </c>
    </row>
    <row r="347" spans="1:15">
      <c r="A347" s="42">
        <v>345</v>
      </c>
      <c r="C347" s="43" t="e">
        <f>VLOOKUP(B347,'Client List'!$A:$L,2,FALSE)</f>
        <v>#N/A</v>
      </c>
      <c r="D347" s="33"/>
      <c r="E347" s="33" t="e">
        <f>VLOOKUP(D347,'Interest Rules'!$B$1:$F$7,2,FALSE)</f>
        <v>#N/A</v>
      </c>
      <c r="F347" s="33" t="e">
        <f t="shared" si="59"/>
        <v>#N/A</v>
      </c>
      <c r="G347" s="33" t="e">
        <f t="shared" si="60"/>
        <v>#N/A</v>
      </c>
      <c r="H347" s="33" t="e">
        <f t="shared" si="61"/>
        <v>#N/A</v>
      </c>
      <c r="I347" s="39"/>
      <c r="J347" s="39"/>
      <c r="K347" s="39">
        <f t="shared" si="62"/>
        <v>2</v>
      </c>
      <c r="L347" s="39">
        <f t="shared" si="63"/>
        <v>13</v>
      </c>
      <c r="M347" s="40" t="e">
        <f t="shared" si="64"/>
        <v>#N/A</v>
      </c>
      <c r="O347" s="41" t="e">
        <f t="shared" si="65"/>
        <v>#N/A</v>
      </c>
    </row>
    <row r="348" spans="1:15">
      <c r="A348" s="42">
        <v>346</v>
      </c>
      <c r="C348" s="43" t="e">
        <f>VLOOKUP(B348,'Client List'!$A:$L,2,FALSE)</f>
        <v>#N/A</v>
      </c>
      <c r="D348" s="33"/>
      <c r="E348" s="33" t="e">
        <f>VLOOKUP(D348,'Interest Rules'!$B$1:$F$7,2,FALSE)</f>
        <v>#N/A</v>
      </c>
      <c r="F348" s="33" t="e">
        <f t="shared" ref="F348:F411" si="66">$D348+$E348</f>
        <v>#N/A</v>
      </c>
      <c r="G348" s="33" t="e">
        <f t="shared" ref="G348:G411" si="67">IF($F348&gt;4800,48,$F348/100)</f>
        <v>#N/A</v>
      </c>
      <c r="H348" s="33" t="e">
        <f t="shared" ref="H348:H411" si="68">IF(F348&gt;4800,F348/48,100)</f>
        <v>#N/A</v>
      </c>
      <c r="I348" s="39"/>
      <c r="J348" s="39"/>
      <c r="K348" s="39">
        <f t="shared" ref="K348:K411" si="69">IF(WEEKDAY(I348,2)=6,I348+2,IF(WEEKDAY(I348,2)=7,"Signed date Sunday!",I348))</f>
        <v>2</v>
      </c>
      <c r="L348" s="39">
        <f t="shared" ref="L348:L411" si="70">$K348+7-WEEKDAY(K348,2)+5</f>
        <v>13</v>
      </c>
      <c r="M348" s="40" t="e">
        <f t="shared" ref="M348:M411" si="71">L348+(G348-1)*7</f>
        <v>#N/A</v>
      </c>
      <c r="O348" s="41" t="e">
        <f t="shared" si="65"/>
        <v>#N/A</v>
      </c>
    </row>
    <row r="349" spans="1:15">
      <c r="A349" s="42">
        <v>347</v>
      </c>
      <c r="C349" s="43" t="e">
        <f>VLOOKUP(B349,'Client List'!$A:$L,2,FALSE)</f>
        <v>#N/A</v>
      </c>
      <c r="D349" s="33"/>
      <c r="E349" s="33" t="e">
        <f>VLOOKUP(D349,'Interest Rules'!$B$1:$F$7,2,FALSE)</f>
        <v>#N/A</v>
      </c>
      <c r="F349" s="33" t="e">
        <f t="shared" si="66"/>
        <v>#N/A</v>
      </c>
      <c r="G349" s="33" t="e">
        <f t="shared" si="67"/>
        <v>#N/A</v>
      </c>
      <c r="H349" s="33" t="e">
        <f t="shared" si="68"/>
        <v>#N/A</v>
      </c>
      <c r="I349" s="39"/>
      <c r="J349" s="39"/>
      <c r="K349" s="39">
        <f t="shared" si="69"/>
        <v>2</v>
      </c>
      <c r="L349" s="39">
        <f t="shared" si="70"/>
        <v>13</v>
      </c>
      <c r="M349" s="40" t="e">
        <f t="shared" si="71"/>
        <v>#N/A</v>
      </c>
      <c r="O349" s="41" t="e">
        <f t="shared" si="65"/>
        <v>#N/A</v>
      </c>
    </row>
    <row r="350" spans="1:15">
      <c r="A350" s="42">
        <v>348</v>
      </c>
      <c r="C350" s="43" t="e">
        <f>VLOOKUP(B350,'Client List'!$A:$L,2,FALSE)</f>
        <v>#N/A</v>
      </c>
      <c r="D350" s="33"/>
      <c r="E350" s="33" t="e">
        <f>VLOOKUP(D350,'Interest Rules'!$B$1:$F$7,2,FALSE)</f>
        <v>#N/A</v>
      </c>
      <c r="F350" s="33" t="e">
        <f t="shared" si="66"/>
        <v>#N/A</v>
      </c>
      <c r="G350" s="33" t="e">
        <f t="shared" si="67"/>
        <v>#N/A</v>
      </c>
      <c r="H350" s="33" t="e">
        <f t="shared" si="68"/>
        <v>#N/A</v>
      </c>
      <c r="I350" s="39"/>
      <c r="J350" s="39"/>
      <c r="K350" s="39">
        <f t="shared" si="69"/>
        <v>2</v>
      </c>
      <c r="L350" s="39">
        <f t="shared" si="70"/>
        <v>13</v>
      </c>
      <c r="M350" s="40" t="e">
        <f t="shared" si="71"/>
        <v>#N/A</v>
      </c>
      <c r="O350" s="41" t="e">
        <f t="shared" si="65"/>
        <v>#N/A</v>
      </c>
    </row>
    <row r="351" spans="1:15">
      <c r="A351" s="42">
        <v>349</v>
      </c>
      <c r="C351" s="43" t="e">
        <f>VLOOKUP(B351,'Client List'!$A:$L,2,FALSE)</f>
        <v>#N/A</v>
      </c>
      <c r="D351" s="33"/>
      <c r="E351" s="33" t="e">
        <f>VLOOKUP(D351,'Interest Rules'!$B$1:$F$7,2,FALSE)</f>
        <v>#N/A</v>
      </c>
      <c r="F351" s="33" t="e">
        <f t="shared" si="66"/>
        <v>#N/A</v>
      </c>
      <c r="G351" s="33" t="e">
        <f t="shared" si="67"/>
        <v>#N/A</v>
      </c>
      <c r="H351" s="33" t="e">
        <f t="shared" si="68"/>
        <v>#N/A</v>
      </c>
      <c r="I351" s="39"/>
      <c r="J351" s="39"/>
      <c r="K351" s="39">
        <f t="shared" si="69"/>
        <v>2</v>
      </c>
      <c r="L351" s="39">
        <f t="shared" si="70"/>
        <v>13</v>
      </c>
      <c r="M351" s="40" t="e">
        <f t="shared" si="71"/>
        <v>#N/A</v>
      </c>
      <c r="O351" s="41" t="e">
        <f t="shared" si="65"/>
        <v>#N/A</v>
      </c>
    </row>
    <row r="352" spans="1:15">
      <c r="A352" s="42">
        <v>350</v>
      </c>
      <c r="C352" s="43" t="e">
        <f>VLOOKUP(B352,'Client List'!$A:$L,2,FALSE)</f>
        <v>#N/A</v>
      </c>
      <c r="D352" s="33"/>
      <c r="E352" s="33" t="e">
        <f>VLOOKUP(D352,'Interest Rules'!$B$1:$F$7,2,FALSE)</f>
        <v>#N/A</v>
      </c>
      <c r="F352" s="33" t="e">
        <f t="shared" si="66"/>
        <v>#N/A</v>
      </c>
      <c r="G352" s="33" t="e">
        <f t="shared" si="67"/>
        <v>#N/A</v>
      </c>
      <c r="H352" s="33" t="e">
        <f t="shared" si="68"/>
        <v>#N/A</v>
      </c>
      <c r="I352" s="39"/>
      <c r="J352" s="39"/>
      <c r="K352" s="39">
        <f t="shared" si="69"/>
        <v>2</v>
      </c>
      <c r="L352" s="39">
        <f t="shared" si="70"/>
        <v>13</v>
      </c>
      <c r="M352" s="40" t="e">
        <f t="shared" si="71"/>
        <v>#N/A</v>
      </c>
      <c r="O352" s="41" t="e">
        <f t="shared" si="65"/>
        <v>#N/A</v>
      </c>
    </row>
    <row r="353" spans="1:15">
      <c r="A353" s="42">
        <v>351</v>
      </c>
      <c r="C353" s="43" t="e">
        <f>VLOOKUP(B353,'Client List'!$A:$L,2,FALSE)</f>
        <v>#N/A</v>
      </c>
      <c r="D353" s="33"/>
      <c r="E353" s="33" t="e">
        <f>VLOOKUP(D353,'Interest Rules'!$B$1:$F$7,2,FALSE)</f>
        <v>#N/A</v>
      </c>
      <c r="F353" s="33" t="e">
        <f t="shared" si="66"/>
        <v>#N/A</v>
      </c>
      <c r="G353" s="33" t="e">
        <f t="shared" si="67"/>
        <v>#N/A</v>
      </c>
      <c r="H353" s="33" t="e">
        <f t="shared" si="68"/>
        <v>#N/A</v>
      </c>
      <c r="I353" s="39"/>
      <c r="J353" s="39"/>
      <c r="K353" s="39">
        <f t="shared" si="69"/>
        <v>2</v>
      </c>
      <c r="L353" s="39">
        <f t="shared" si="70"/>
        <v>13</v>
      </c>
      <c r="M353" s="40" t="e">
        <f t="shared" si="71"/>
        <v>#N/A</v>
      </c>
      <c r="O353" s="41" t="e">
        <f t="shared" si="65"/>
        <v>#N/A</v>
      </c>
    </row>
    <row r="354" spans="1:15">
      <c r="A354" s="42">
        <v>352</v>
      </c>
      <c r="C354" s="43" t="e">
        <f>VLOOKUP(B354,'Client List'!$A:$L,2,FALSE)</f>
        <v>#N/A</v>
      </c>
      <c r="D354" s="33"/>
      <c r="E354" s="33" t="e">
        <f>VLOOKUP(D354,'Interest Rules'!$B$1:$F$7,2,FALSE)</f>
        <v>#N/A</v>
      </c>
      <c r="F354" s="33" t="e">
        <f t="shared" si="66"/>
        <v>#N/A</v>
      </c>
      <c r="G354" s="33" t="e">
        <f t="shared" si="67"/>
        <v>#N/A</v>
      </c>
      <c r="H354" s="33" t="e">
        <f t="shared" si="68"/>
        <v>#N/A</v>
      </c>
      <c r="I354" s="39"/>
      <c r="J354" s="39"/>
      <c r="K354" s="39">
        <f t="shared" si="69"/>
        <v>2</v>
      </c>
      <c r="L354" s="39">
        <f t="shared" si="70"/>
        <v>13</v>
      </c>
      <c r="M354" s="40" t="e">
        <f t="shared" si="71"/>
        <v>#N/A</v>
      </c>
      <c r="O354" s="41" t="e">
        <f t="shared" si="65"/>
        <v>#N/A</v>
      </c>
    </row>
    <row r="355" spans="1:15">
      <c r="A355" s="42">
        <v>353</v>
      </c>
      <c r="C355" s="43" t="e">
        <f>VLOOKUP(B355,'Client List'!$A:$L,2,FALSE)</f>
        <v>#N/A</v>
      </c>
      <c r="D355" s="33"/>
      <c r="E355" s="33" t="e">
        <f>VLOOKUP(D355,'Interest Rules'!$B$1:$F$7,2,FALSE)</f>
        <v>#N/A</v>
      </c>
      <c r="F355" s="33" t="e">
        <f t="shared" si="66"/>
        <v>#N/A</v>
      </c>
      <c r="G355" s="33" t="e">
        <f t="shared" si="67"/>
        <v>#N/A</v>
      </c>
      <c r="H355" s="33" t="e">
        <f t="shared" si="68"/>
        <v>#N/A</v>
      </c>
      <c r="I355" s="39"/>
      <c r="J355" s="39"/>
      <c r="K355" s="39">
        <f t="shared" si="69"/>
        <v>2</v>
      </c>
      <c r="L355" s="39">
        <f t="shared" si="70"/>
        <v>13</v>
      </c>
      <c r="M355" s="40" t="e">
        <f t="shared" si="71"/>
        <v>#N/A</v>
      </c>
      <c r="O355" s="41" t="e">
        <f t="shared" si="65"/>
        <v>#N/A</v>
      </c>
    </row>
    <row r="356" spans="1:15">
      <c r="A356" s="42">
        <v>354</v>
      </c>
      <c r="C356" s="43" t="e">
        <f>VLOOKUP(B356,'Client List'!$A:$L,2,FALSE)</f>
        <v>#N/A</v>
      </c>
      <c r="D356" s="33"/>
      <c r="E356" s="33" t="e">
        <f>VLOOKUP(D356,'Interest Rules'!$B$1:$F$7,2,FALSE)</f>
        <v>#N/A</v>
      </c>
      <c r="F356" s="33" t="e">
        <f t="shared" si="66"/>
        <v>#N/A</v>
      </c>
      <c r="G356" s="33" t="e">
        <f t="shared" si="67"/>
        <v>#N/A</v>
      </c>
      <c r="H356" s="33" t="e">
        <f t="shared" si="68"/>
        <v>#N/A</v>
      </c>
      <c r="I356" s="39"/>
      <c r="J356" s="39"/>
      <c r="K356" s="39">
        <f t="shared" si="69"/>
        <v>2</v>
      </c>
      <c r="L356" s="39">
        <f t="shared" si="70"/>
        <v>13</v>
      </c>
      <c r="M356" s="40" t="e">
        <f t="shared" si="71"/>
        <v>#N/A</v>
      </c>
      <c r="O356" s="41" t="e">
        <f t="shared" si="65"/>
        <v>#N/A</v>
      </c>
    </row>
    <row r="357" spans="1:15">
      <c r="A357" s="42">
        <v>355</v>
      </c>
      <c r="C357" s="43" t="e">
        <f>VLOOKUP(B357,'Client List'!$A:$L,2,FALSE)</f>
        <v>#N/A</v>
      </c>
      <c r="D357" s="33"/>
      <c r="E357" s="33" t="e">
        <f>VLOOKUP(D357,'Interest Rules'!$B$1:$F$7,2,FALSE)</f>
        <v>#N/A</v>
      </c>
      <c r="F357" s="33" t="e">
        <f t="shared" si="66"/>
        <v>#N/A</v>
      </c>
      <c r="G357" s="33" t="e">
        <f t="shared" si="67"/>
        <v>#N/A</v>
      </c>
      <c r="H357" s="33" t="e">
        <f t="shared" si="68"/>
        <v>#N/A</v>
      </c>
      <c r="I357" s="39"/>
      <c r="J357" s="39"/>
      <c r="K357" s="39">
        <f t="shared" si="69"/>
        <v>2</v>
      </c>
      <c r="L357" s="39">
        <f t="shared" si="70"/>
        <v>13</v>
      </c>
      <c r="M357" s="40" t="e">
        <f t="shared" si="71"/>
        <v>#N/A</v>
      </c>
      <c r="O357" s="41" t="e">
        <f t="shared" si="65"/>
        <v>#N/A</v>
      </c>
    </row>
    <row r="358" spans="1:15">
      <c r="A358" s="42">
        <v>356</v>
      </c>
      <c r="C358" s="43" t="e">
        <f>VLOOKUP(B358,'Client List'!$A:$L,2,FALSE)</f>
        <v>#N/A</v>
      </c>
      <c r="D358" s="33"/>
      <c r="E358" s="33" t="e">
        <f>VLOOKUP(D358,'Interest Rules'!$B$1:$F$7,2,FALSE)</f>
        <v>#N/A</v>
      </c>
      <c r="F358" s="33" t="e">
        <f t="shared" si="66"/>
        <v>#N/A</v>
      </c>
      <c r="G358" s="33" t="e">
        <f t="shared" si="67"/>
        <v>#N/A</v>
      </c>
      <c r="H358" s="33" t="e">
        <f t="shared" si="68"/>
        <v>#N/A</v>
      </c>
      <c r="I358" s="39"/>
      <c r="J358" s="39"/>
      <c r="K358" s="39">
        <f t="shared" si="69"/>
        <v>2</v>
      </c>
      <c r="L358" s="39">
        <f t="shared" si="70"/>
        <v>13</v>
      </c>
      <c r="M358" s="40" t="e">
        <f t="shared" si="71"/>
        <v>#N/A</v>
      </c>
      <c r="O358" s="41" t="e">
        <f t="shared" si="65"/>
        <v>#N/A</v>
      </c>
    </row>
    <row r="359" spans="1:15">
      <c r="A359" s="42">
        <v>357</v>
      </c>
      <c r="C359" s="43" t="e">
        <f>VLOOKUP(B359,'Client List'!$A:$L,2,FALSE)</f>
        <v>#N/A</v>
      </c>
      <c r="D359" s="33"/>
      <c r="E359" s="33" t="e">
        <f>VLOOKUP(D359,'Interest Rules'!$B$1:$F$7,2,FALSE)</f>
        <v>#N/A</v>
      </c>
      <c r="F359" s="33" t="e">
        <f t="shared" si="66"/>
        <v>#N/A</v>
      </c>
      <c r="G359" s="33" t="e">
        <f t="shared" si="67"/>
        <v>#N/A</v>
      </c>
      <c r="H359" s="33" t="e">
        <f t="shared" si="68"/>
        <v>#N/A</v>
      </c>
      <c r="I359" s="39"/>
      <c r="J359" s="39"/>
      <c r="K359" s="39">
        <f t="shared" si="69"/>
        <v>2</v>
      </c>
      <c r="L359" s="39">
        <f t="shared" si="70"/>
        <v>13</v>
      </c>
      <c r="M359" s="40" t="e">
        <f t="shared" si="71"/>
        <v>#N/A</v>
      </c>
      <c r="O359" s="41" t="e">
        <f t="shared" si="65"/>
        <v>#N/A</v>
      </c>
    </row>
    <row r="360" spans="1:15">
      <c r="A360" s="42">
        <v>358</v>
      </c>
      <c r="C360" s="43" t="e">
        <f>VLOOKUP(B360,'Client List'!$A:$L,2,FALSE)</f>
        <v>#N/A</v>
      </c>
      <c r="D360" s="33"/>
      <c r="E360" s="33" t="e">
        <f>VLOOKUP(D360,'Interest Rules'!$B$1:$F$7,2,FALSE)</f>
        <v>#N/A</v>
      </c>
      <c r="F360" s="33" t="e">
        <f t="shared" si="66"/>
        <v>#N/A</v>
      </c>
      <c r="G360" s="33" t="e">
        <f t="shared" si="67"/>
        <v>#N/A</v>
      </c>
      <c r="H360" s="33" t="e">
        <f t="shared" si="68"/>
        <v>#N/A</v>
      </c>
      <c r="I360" s="39"/>
      <c r="J360" s="39"/>
      <c r="K360" s="39">
        <f t="shared" si="69"/>
        <v>2</v>
      </c>
      <c r="L360" s="39">
        <f t="shared" si="70"/>
        <v>13</v>
      </c>
      <c r="M360" s="40" t="e">
        <f t="shared" si="71"/>
        <v>#N/A</v>
      </c>
      <c r="O360" s="41" t="e">
        <f t="shared" si="65"/>
        <v>#N/A</v>
      </c>
    </row>
    <row r="361" spans="1:15">
      <c r="A361" s="42">
        <v>359</v>
      </c>
      <c r="C361" s="43" t="e">
        <f>VLOOKUP(B361,'Client List'!$A:$L,2,FALSE)</f>
        <v>#N/A</v>
      </c>
      <c r="D361" s="33"/>
      <c r="E361" s="33" t="e">
        <f>VLOOKUP(D361,'Interest Rules'!$B$1:$F$7,2,FALSE)</f>
        <v>#N/A</v>
      </c>
      <c r="F361" s="33" t="e">
        <f t="shared" si="66"/>
        <v>#N/A</v>
      </c>
      <c r="G361" s="33" t="e">
        <f t="shared" si="67"/>
        <v>#N/A</v>
      </c>
      <c r="H361" s="33" t="e">
        <f t="shared" si="68"/>
        <v>#N/A</v>
      </c>
      <c r="I361" s="39"/>
      <c r="J361" s="39"/>
      <c r="K361" s="39">
        <f t="shared" si="69"/>
        <v>2</v>
      </c>
      <c r="L361" s="39">
        <f t="shared" si="70"/>
        <v>13</v>
      </c>
      <c r="M361" s="40" t="e">
        <f t="shared" si="71"/>
        <v>#N/A</v>
      </c>
      <c r="O361" s="41" t="e">
        <f t="shared" si="65"/>
        <v>#N/A</v>
      </c>
    </row>
    <row r="362" spans="1:15">
      <c r="A362" s="42">
        <v>360</v>
      </c>
      <c r="C362" s="43" t="e">
        <f>VLOOKUP(B362,'Client List'!$A:$L,2,FALSE)</f>
        <v>#N/A</v>
      </c>
      <c r="D362" s="33"/>
      <c r="E362" s="33" t="e">
        <f>VLOOKUP(D362,'Interest Rules'!$B$1:$F$7,2,FALSE)</f>
        <v>#N/A</v>
      </c>
      <c r="F362" s="33" t="e">
        <f t="shared" si="66"/>
        <v>#N/A</v>
      </c>
      <c r="G362" s="33" t="e">
        <f t="shared" si="67"/>
        <v>#N/A</v>
      </c>
      <c r="H362" s="33" t="e">
        <f t="shared" si="68"/>
        <v>#N/A</v>
      </c>
      <c r="I362" s="39"/>
      <c r="J362" s="39"/>
      <c r="K362" s="39">
        <f t="shared" si="69"/>
        <v>2</v>
      </c>
      <c r="L362" s="39">
        <f t="shared" si="70"/>
        <v>13</v>
      </c>
      <c r="M362" s="40" t="e">
        <f t="shared" si="71"/>
        <v>#N/A</v>
      </c>
      <c r="O362" s="41" t="e">
        <f t="shared" si="65"/>
        <v>#N/A</v>
      </c>
    </row>
    <row r="363" spans="1:15">
      <c r="A363" s="42">
        <v>361</v>
      </c>
      <c r="C363" s="43" t="e">
        <f>VLOOKUP(B363,'Client List'!$A:$L,2,FALSE)</f>
        <v>#N/A</v>
      </c>
      <c r="D363" s="33"/>
      <c r="E363" s="33" t="e">
        <f>VLOOKUP(D363,'Interest Rules'!$B$1:$F$7,2,FALSE)</f>
        <v>#N/A</v>
      </c>
      <c r="F363" s="33" t="e">
        <f t="shared" si="66"/>
        <v>#N/A</v>
      </c>
      <c r="G363" s="33" t="e">
        <f t="shared" si="67"/>
        <v>#N/A</v>
      </c>
      <c r="H363" s="33" t="e">
        <f t="shared" si="68"/>
        <v>#N/A</v>
      </c>
      <c r="I363" s="39"/>
      <c r="J363" s="39"/>
      <c r="K363" s="39">
        <f t="shared" si="69"/>
        <v>2</v>
      </c>
      <c r="L363" s="39">
        <f t="shared" si="70"/>
        <v>13</v>
      </c>
      <c r="M363" s="40" t="e">
        <f t="shared" si="71"/>
        <v>#N/A</v>
      </c>
      <c r="O363" s="41" t="e">
        <f t="shared" si="65"/>
        <v>#N/A</v>
      </c>
    </row>
    <row r="364" spans="1:15">
      <c r="A364" s="42">
        <v>362</v>
      </c>
      <c r="C364" s="43" t="e">
        <f>VLOOKUP(B364,'Client List'!$A:$L,2,FALSE)</f>
        <v>#N/A</v>
      </c>
      <c r="D364" s="33"/>
      <c r="E364" s="33" t="e">
        <f>VLOOKUP(D364,'Interest Rules'!$B$1:$F$7,2,FALSE)</f>
        <v>#N/A</v>
      </c>
      <c r="F364" s="33" t="e">
        <f t="shared" si="66"/>
        <v>#N/A</v>
      </c>
      <c r="G364" s="33" t="e">
        <f t="shared" si="67"/>
        <v>#N/A</v>
      </c>
      <c r="H364" s="33" t="e">
        <f t="shared" si="68"/>
        <v>#N/A</v>
      </c>
      <c r="I364" s="39"/>
      <c r="J364" s="39"/>
      <c r="K364" s="39">
        <f t="shared" si="69"/>
        <v>2</v>
      </c>
      <c r="L364" s="39">
        <f t="shared" si="70"/>
        <v>13</v>
      </c>
      <c r="M364" s="40" t="e">
        <f t="shared" si="71"/>
        <v>#N/A</v>
      </c>
      <c r="O364" s="41" t="e">
        <f t="shared" si="65"/>
        <v>#N/A</v>
      </c>
    </row>
    <row r="365" spans="1:15">
      <c r="A365" s="42">
        <v>363</v>
      </c>
      <c r="C365" s="43" t="e">
        <f>VLOOKUP(B365,'Client List'!$A:$L,2,FALSE)</f>
        <v>#N/A</v>
      </c>
      <c r="D365" s="33"/>
      <c r="E365" s="33" t="e">
        <f>VLOOKUP(D365,'Interest Rules'!$B$1:$F$7,2,FALSE)</f>
        <v>#N/A</v>
      </c>
      <c r="F365" s="33" t="e">
        <f t="shared" si="66"/>
        <v>#N/A</v>
      </c>
      <c r="G365" s="33" t="e">
        <f t="shared" si="67"/>
        <v>#N/A</v>
      </c>
      <c r="H365" s="33" t="e">
        <f t="shared" si="68"/>
        <v>#N/A</v>
      </c>
      <c r="I365" s="39"/>
      <c r="J365" s="39"/>
      <c r="K365" s="39">
        <f t="shared" si="69"/>
        <v>2</v>
      </c>
      <c r="L365" s="39">
        <f t="shared" si="70"/>
        <v>13</v>
      </c>
      <c r="M365" s="40" t="e">
        <f t="shared" si="71"/>
        <v>#N/A</v>
      </c>
      <c r="O365" s="41" t="e">
        <f t="shared" si="65"/>
        <v>#N/A</v>
      </c>
    </row>
    <row r="366" spans="1:15">
      <c r="A366" s="42">
        <v>364</v>
      </c>
      <c r="C366" s="43" t="e">
        <f>VLOOKUP(B366,'Client List'!$A:$L,2,FALSE)</f>
        <v>#N/A</v>
      </c>
      <c r="D366" s="33"/>
      <c r="E366" s="33" t="e">
        <f>VLOOKUP(D366,'Interest Rules'!$B$1:$F$7,2,FALSE)</f>
        <v>#N/A</v>
      </c>
      <c r="F366" s="33" t="e">
        <f t="shared" si="66"/>
        <v>#N/A</v>
      </c>
      <c r="G366" s="33" t="e">
        <f t="shared" si="67"/>
        <v>#N/A</v>
      </c>
      <c r="H366" s="33" t="e">
        <f t="shared" si="68"/>
        <v>#N/A</v>
      </c>
      <c r="I366" s="39"/>
      <c r="J366" s="39"/>
      <c r="K366" s="39">
        <f t="shared" si="69"/>
        <v>2</v>
      </c>
      <c r="L366" s="39">
        <f t="shared" si="70"/>
        <v>13</v>
      </c>
      <c r="M366" s="40" t="e">
        <f t="shared" si="71"/>
        <v>#N/A</v>
      </c>
      <c r="O366" s="41" t="e">
        <f t="shared" si="65"/>
        <v>#N/A</v>
      </c>
    </row>
    <row r="367" spans="1:15">
      <c r="A367" s="42">
        <v>365</v>
      </c>
      <c r="C367" s="43" t="e">
        <f>VLOOKUP(B367,'Client List'!$A:$L,2,FALSE)</f>
        <v>#N/A</v>
      </c>
      <c r="D367" s="33"/>
      <c r="E367" s="33" t="e">
        <f>VLOOKUP(D367,'Interest Rules'!$B$1:$F$7,2,FALSE)</f>
        <v>#N/A</v>
      </c>
      <c r="F367" s="33" t="e">
        <f t="shared" si="66"/>
        <v>#N/A</v>
      </c>
      <c r="G367" s="33" t="e">
        <f t="shared" si="67"/>
        <v>#N/A</v>
      </c>
      <c r="H367" s="33" t="e">
        <f t="shared" si="68"/>
        <v>#N/A</v>
      </c>
      <c r="I367" s="39"/>
      <c r="J367" s="39"/>
      <c r="K367" s="39">
        <f t="shared" si="69"/>
        <v>2</v>
      </c>
      <c r="L367" s="39">
        <f t="shared" si="70"/>
        <v>13</v>
      </c>
      <c r="M367" s="40" t="e">
        <f t="shared" si="71"/>
        <v>#N/A</v>
      </c>
      <c r="O367" s="41" t="e">
        <f t="shared" si="65"/>
        <v>#N/A</v>
      </c>
    </row>
    <row r="368" spans="1:15">
      <c r="A368" s="42">
        <v>366</v>
      </c>
      <c r="C368" s="43" t="e">
        <f>VLOOKUP(B368,'Client List'!$A:$L,2,FALSE)</f>
        <v>#N/A</v>
      </c>
      <c r="D368" s="33"/>
      <c r="E368" s="33" t="e">
        <f>VLOOKUP(D368,'Interest Rules'!$B$1:$F$7,2,FALSE)</f>
        <v>#N/A</v>
      </c>
      <c r="F368" s="33" t="e">
        <f t="shared" si="66"/>
        <v>#N/A</v>
      </c>
      <c r="G368" s="33" t="e">
        <f t="shared" si="67"/>
        <v>#N/A</v>
      </c>
      <c r="H368" s="33" t="e">
        <f t="shared" si="68"/>
        <v>#N/A</v>
      </c>
      <c r="I368" s="39"/>
      <c r="J368" s="39"/>
      <c r="K368" s="39">
        <f t="shared" si="69"/>
        <v>2</v>
      </c>
      <c r="L368" s="39">
        <f t="shared" si="70"/>
        <v>13</v>
      </c>
      <c r="M368" s="40" t="e">
        <f t="shared" si="71"/>
        <v>#N/A</v>
      </c>
      <c r="O368" s="41" t="e">
        <f t="shared" si="65"/>
        <v>#N/A</v>
      </c>
    </row>
    <row r="369" spans="1:15">
      <c r="A369" s="42">
        <v>367</v>
      </c>
      <c r="C369" s="43" t="e">
        <f>VLOOKUP(B369,'Client List'!$A:$L,2,FALSE)</f>
        <v>#N/A</v>
      </c>
      <c r="D369" s="33"/>
      <c r="E369" s="33" t="e">
        <f>VLOOKUP(D369,'Interest Rules'!$B$1:$F$7,2,FALSE)</f>
        <v>#N/A</v>
      </c>
      <c r="F369" s="33" t="e">
        <f t="shared" si="66"/>
        <v>#N/A</v>
      </c>
      <c r="G369" s="33" t="e">
        <f t="shared" si="67"/>
        <v>#N/A</v>
      </c>
      <c r="H369" s="33" t="e">
        <f t="shared" si="68"/>
        <v>#N/A</v>
      </c>
      <c r="I369" s="39"/>
      <c r="J369" s="39"/>
      <c r="K369" s="39">
        <f t="shared" si="69"/>
        <v>2</v>
      </c>
      <c r="L369" s="39">
        <f t="shared" si="70"/>
        <v>13</v>
      </c>
      <c r="M369" s="40" t="e">
        <f t="shared" si="71"/>
        <v>#N/A</v>
      </c>
      <c r="O369" s="41" t="e">
        <f t="shared" si="65"/>
        <v>#N/A</v>
      </c>
    </row>
    <row r="370" spans="1:15">
      <c r="A370" s="42">
        <v>368</v>
      </c>
      <c r="C370" s="43" t="e">
        <f>VLOOKUP(B370,'Client List'!$A:$L,2,FALSE)</f>
        <v>#N/A</v>
      </c>
      <c r="D370" s="33"/>
      <c r="E370" s="33" t="e">
        <f>VLOOKUP(D370,'Interest Rules'!$B$1:$F$7,2,FALSE)</f>
        <v>#N/A</v>
      </c>
      <c r="F370" s="33" t="e">
        <f t="shared" si="66"/>
        <v>#N/A</v>
      </c>
      <c r="G370" s="33" t="e">
        <f t="shared" si="67"/>
        <v>#N/A</v>
      </c>
      <c r="H370" s="33" t="e">
        <f t="shared" si="68"/>
        <v>#N/A</v>
      </c>
      <c r="I370" s="39"/>
      <c r="J370" s="39"/>
      <c r="K370" s="39">
        <f t="shared" si="69"/>
        <v>2</v>
      </c>
      <c r="L370" s="39">
        <f t="shared" si="70"/>
        <v>13</v>
      </c>
      <c r="M370" s="40" t="e">
        <f t="shared" si="71"/>
        <v>#N/A</v>
      </c>
      <c r="O370" s="41" t="e">
        <f t="shared" si="65"/>
        <v>#N/A</v>
      </c>
    </row>
    <row r="371" spans="1:15">
      <c r="A371" s="42">
        <v>369</v>
      </c>
      <c r="C371" s="43" t="e">
        <f>VLOOKUP(B371,'Client List'!$A:$L,2,FALSE)</f>
        <v>#N/A</v>
      </c>
      <c r="D371" s="33"/>
      <c r="E371" s="33" t="e">
        <f>VLOOKUP(D371,'Interest Rules'!$B$1:$F$7,2,FALSE)</f>
        <v>#N/A</v>
      </c>
      <c r="F371" s="33" t="e">
        <f t="shared" si="66"/>
        <v>#N/A</v>
      </c>
      <c r="G371" s="33" t="e">
        <f t="shared" si="67"/>
        <v>#N/A</v>
      </c>
      <c r="H371" s="33" t="e">
        <f t="shared" si="68"/>
        <v>#N/A</v>
      </c>
      <c r="I371" s="39"/>
      <c r="J371" s="39"/>
      <c r="K371" s="39">
        <f t="shared" si="69"/>
        <v>2</v>
      </c>
      <c r="L371" s="39">
        <f t="shared" si="70"/>
        <v>13</v>
      </c>
      <c r="M371" s="40" t="e">
        <f t="shared" si="71"/>
        <v>#N/A</v>
      </c>
      <c r="O371" s="41" t="e">
        <f t="shared" si="65"/>
        <v>#N/A</v>
      </c>
    </row>
    <row r="372" spans="1:15">
      <c r="A372" s="42">
        <v>370</v>
      </c>
      <c r="C372" s="43" t="e">
        <f>VLOOKUP(B372,'Client List'!$A:$L,2,FALSE)</f>
        <v>#N/A</v>
      </c>
      <c r="D372" s="33"/>
      <c r="E372" s="33" t="e">
        <f>VLOOKUP(D372,'Interest Rules'!$B$1:$F$7,2,FALSE)</f>
        <v>#N/A</v>
      </c>
      <c r="F372" s="33" t="e">
        <f t="shared" si="66"/>
        <v>#N/A</v>
      </c>
      <c r="G372" s="33" t="e">
        <f t="shared" si="67"/>
        <v>#N/A</v>
      </c>
      <c r="H372" s="33" t="e">
        <f t="shared" si="68"/>
        <v>#N/A</v>
      </c>
      <c r="I372" s="39"/>
      <c r="J372" s="39"/>
      <c r="K372" s="39">
        <f t="shared" si="69"/>
        <v>2</v>
      </c>
      <c r="L372" s="39">
        <f t="shared" si="70"/>
        <v>13</v>
      </c>
      <c r="M372" s="40" t="e">
        <f t="shared" si="71"/>
        <v>#N/A</v>
      </c>
      <c r="O372" s="41" t="e">
        <f t="shared" si="65"/>
        <v>#N/A</v>
      </c>
    </row>
    <row r="373" spans="1:15">
      <c r="A373" s="42">
        <v>371</v>
      </c>
      <c r="C373" s="43" t="e">
        <f>VLOOKUP(B373,'Client List'!$A:$L,2,FALSE)</f>
        <v>#N/A</v>
      </c>
      <c r="D373" s="33"/>
      <c r="E373" s="33" t="e">
        <f>VLOOKUP(D373,'Interest Rules'!$B$1:$F$7,2,FALSE)</f>
        <v>#N/A</v>
      </c>
      <c r="F373" s="33" t="e">
        <f t="shared" si="66"/>
        <v>#N/A</v>
      </c>
      <c r="G373" s="33" t="e">
        <f t="shared" si="67"/>
        <v>#N/A</v>
      </c>
      <c r="H373" s="33" t="e">
        <f t="shared" si="68"/>
        <v>#N/A</v>
      </c>
      <c r="I373" s="39"/>
      <c r="J373" s="39"/>
      <c r="K373" s="39">
        <f t="shared" si="69"/>
        <v>2</v>
      </c>
      <c r="L373" s="39">
        <f t="shared" si="70"/>
        <v>13</v>
      </c>
      <c r="M373" s="40" t="e">
        <f t="shared" si="71"/>
        <v>#N/A</v>
      </c>
      <c r="O373" s="41" t="e">
        <f t="shared" si="65"/>
        <v>#N/A</v>
      </c>
    </row>
    <row r="374" spans="1:15">
      <c r="A374" s="42">
        <v>372</v>
      </c>
      <c r="C374" s="43" t="e">
        <f>VLOOKUP(B374,'Client List'!$A:$L,2,FALSE)</f>
        <v>#N/A</v>
      </c>
      <c r="D374" s="33"/>
      <c r="E374" s="33" t="e">
        <f>VLOOKUP(D374,'Interest Rules'!$B$1:$F$7,2,FALSE)</f>
        <v>#N/A</v>
      </c>
      <c r="F374" s="33" t="e">
        <f t="shared" si="66"/>
        <v>#N/A</v>
      </c>
      <c r="G374" s="33" t="e">
        <f t="shared" si="67"/>
        <v>#N/A</v>
      </c>
      <c r="H374" s="33" t="e">
        <f t="shared" si="68"/>
        <v>#N/A</v>
      </c>
      <c r="I374" s="39"/>
      <c r="J374" s="39"/>
      <c r="K374" s="39">
        <f t="shared" si="69"/>
        <v>2</v>
      </c>
      <c r="L374" s="39">
        <f t="shared" si="70"/>
        <v>13</v>
      </c>
      <c r="M374" s="40" t="e">
        <f t="shared" si="71"/>
        <v>#N/A</v>
      </c>
      <c r="O374" s="41" t="e">
        <f t="shared" si="65"/>
        <v>#N/A</v>
      </c>
    </row>
    <row r="375" spans="1:15">
      <c r="A375" s="42">
        <v>373</v>
      </c>
      <c r="C375" s="43" t="e">
        <f>VLOOKUP(B375,'Client List'!$A:$L,2,FALSE)</f>
        <v>#N/A</v>
      </c>
      <c r="D375" s="33"/>
      <c r="E375" s="33" t="e">
        <f>VLOOKUP(D375,'Interest Rules'!$B$1:$F$7,2,FALSE)</f>
        <v>#N/A</v>
      </c>
      <c r="F375" s="33" t="e">
        <f t="shared" si="66"/>
        <v>#N/A</v>
      </c>
      <c r="G375" s="33" t="e">
        <f t="shared" si="67"/>
        <v>#N/A</v>
      </c>
      <c r="H375" s="33" t="e">
        <f t="shared" si="68"/>
        <v>#N/A</v>
      </c>
      <c r="I375" s="39"/>
      <c r="J375" s="39"/>
      <c r="K375" s="39">
        <f t="shared" si="69"/>
        <v>2</v>
      </c>
      <c r="L375" s="39">
        <f t="shared" si="70"/>
        <v>13</v>
      </c>
      <c r="M375" s="40" t="e">
        <f t="shared" si="71"/>
        <v>#N/A</v>
      </c>
      <c r="O375" s="41" t="e">
        <f t="shared" si="65"/>
        <v>#N/A</v>
      </c>
    </row>
    <row r="376" spans="1:15">
      <c r="A376" s="42">
        <v>374</v>
      </c>
      <c r="C376" s="43" t="e">
        <f>VLOOKUP(B376,'Client List'!$A:$L,2,FALSE)</f>
        <v>#N/A</v>
      </c>
      <c r="D376" s="33"/>
      <c r="E376" s="33" t="e">
        <f>VLOOKUP(D376,'Interest Rules'!$B$1:$F$7,2,FALSE)</f>
        <v>#N/A</v>
      </c>
      <c r="F376" s="33" t="e">
        <f t="shared" si="66"/>
        <v>#N/A</v>
      </c>
      <c r="G376" s="33" t="e">
        <f t="shared" si="67"/>
        <v>#N/A</v>
      </c>
      <c r="H376" s="33" t="e">
        <f t="shared" si="68"/>
        <v>#N/A</v>
      </c>
      <c r="I376" s="39"/>
      <c r="J376" s="39"/>
      <c r="K376" s="39">
        <f t="shared" si="69"/>
        <v>2</v>
      </c>
      <c r="L376" s="39">
        <f t="shared" si="70"/>
        <v>13</v>
      </c>
      <c r="M376" s="40" t="e">
        <f t="shared" si="71"/>
        <v>#N/A</v>
      </c>
      <c r="O376" s="41" t="e">
        <f t="shared" si="65"/>
        <v>#N/A</v>
      </c>
    </row>
    <row r="377" spans="1:15">
      <c r="A377" s="42">
        <v>375</v>
      </c>
      <c r="C377" s="43" t="e">
        <f>VLOOKUP(B377,'Client List'!$A:$L,2,FALSE)</f>
        <v>#N/A</v>
      </c>
      <c r="D377" s="33"/>
      <c r="E377" s="33" t="e">
        <f>VLOOKUP(D377,'Interest Rules'!$B$1:$F$7,2,FALSE)</f>
        <v>#N/A</v>
      </c>
      <c r="F377" s="33" t="e">
        <f t="shared" si="66"/>
        <v>#N/A</v>
      </c>
      <c r="G377" s="33" t="e">
        <f t="shared" si="67"/>
        <v>#N/A</v>
      </c>
      <c r="H377" s="33" t="e">
        <f t="shared" si="68"/>
        <v>#N/A</v>
      </c>
      <c r="I377" s="39"/>
      <c r="J377" s="39"/>
      <c r="K377" s="39">
        <f t="shared" si="69"/>
        <v>2</v>
      </c>
      <c r="L377" s="39">
        <f t="shared" si="70"/>
        <v>13</v>
      </c>
      <c r="M377" s="40" t="e">
        <f t="shared" si="71"/>
        <v>#N/A</v>
      </c>
      <c r="O377" s="41" t="e">
        <f t="shared" si="65"/>
        <v>#N/A</v>
      </c>
    </row>
    <row r="378" spans="1:15">
      <c r="A378" s="42">
        <v>376</v>
      </c>
      <c r="C378" s="43" t="e">
        <f>VLOOKUP(B378,'Client List'!$A:$L,2,FALSE)</f>
        <v>#N/A</v>
      </c>
      <c r="D378" s="33"/>
      <c r="E378" s="33" t="e">
        <f>VLOOKUP(D378,'Interest Rules'!$B$1:$F$7,2,FALSE)</f>
        <v>#N/A</v>
      </c>
      <c r="F378" s="33" t="e">
        <f t="shared" si="66"/>
        <v>#N/A</v>
      </c>
      <c r="G378" s="33" t="e">
        <f t="shared" si="67"/>
        <v>#N/A</v>
      </c>
      <c r="H378" s="33" t="e">
        <f t="shared" si="68"/>
        <v>#N/A</v>
      </c>
      <c r="I378" s="39"/>
      <c r="J378" s="39"/>
      <c r="K378" s="39">
        <f t="shared" si="69"/>
        <v>2</v>
      </c>
      <c r="L378" s="39">
        <f t="shared" si="70"/>
        <v>13</v>
      </c>
      <c r="M378" s="40" t="e">
        <f t="shared" si="71"/>
        <v>#N/A</v>
      </c>
      <c r="O378" s="41" t="e">
        <f t="shared" si="65"/>
        <v>#N/A</v>
      </c>
    </row>
    <row r="379" spans="1:15">
      <c r="A379" s="42">
        <v>377</v>
      </c>
      <c r="C379" s="43" t="e">
        <f>VLOOKUP(B379,'Client List'!$A:$L,2,FALSE)</f>
        <v>#N/A</v>
      </c>
      <c r="D379" s="33"/>
      <c r="E379" s="33" t="e">
        <f>VLOOKUP(D379,'Interest Rules'!$B$1:$F$7,2,FALSE)</f>
        <v>#N/A</v>
      </c>
      <c r="F379" s="33" t="e">
        <f t="shared" si="66"/>
        <v>#N/A</v>
      </c>
      <c r="G379" s="33" t="e">
        <f t="shared" si="67"/>
        <v>#N/A</v>
      </c>
      <c r="H379" s="33" t="e">
        <f t="shared" si="68"/>
        <v>#N/A</v>
      </c>
      <c r="I379" s="39"/>
      <c r="J379" s="39"/>
      <c r="K379" s="39">
        <f t="shared" si="69"/>
        <v>2</v>
      </c>
      <c r="L379" s="39">
        <f t="shared" si="70"/>
        <v>13</v>
      </c>
      <c r="M379" s="40" t="e">
        <f t="shared" si="71"/>
        <v>#N/A</v>
      </c>
      <c r="O379" s="41" t="e">
        <f t="shared" si="65"/>
        <v>#N/A</v>
      </c>
    </row>
    <row r="380" spans="1:15">
      <c r="A380" s="42">
        <v>378</v>
      </c>
      <c r="C380" s="43" t="e">
        <f>VLOOKUP(B380,'Client List'!$A:$L,2,FALSE)</f>
        <v>#N/A</v>
      </c>
      <c r="D380" s="33"/>
      <c r="E380" s="33" t="e">
        <f>VLOOKUP(D380,'Interest Rules'!$B$1:$F$7,2,FALSE)</f>
        <v>#N/A</v>
      </c>
      <c r="F380" s="33" t="e">
        <f t="shared" si="66"/>
        <v>#N/A</v>
      </c>
      <c r="G380" s="33" t="e">
        <f t="shared" si="67"/>
        <v>#N/A</v>
      </c>
      <c r="H380" s="33" t="e">
        <f t="shared" si="68"/>
        <v>#N/A</v>
      </c>
      <c r="I380" s="39"/>
      <c r="J380" s="39"/>
      <c r="K380" s="39">
        <f t="shared" si="69"/>
        <v>2</v>
      </c>
      <c r="L380" s="39">
        <f t="shared" si="70"/>
        <v>13</v>
      </c>
      <c r="M380" s="40" t="e">
        <f t="shared" si="71"/>
        <v>#N/A</v>
      </c>
      <c r="O380" s="41" t="e">
        <f t="shared" si="65"/>
        <v>#N/A</v>
      </c>
    </row>
    <row r="381" spans="1:15">
      <c r="A381" s="42">
        <v>379</v>
      </c>
      <c r="C381" s="43" t="e">
        <f>VLOOKUP(B381,'Client List'!$A:$L,2,FALSE)</f>
        <v>#N/A</v>
      </c>
      <c r="D381" s="33"/>
      <c r="E381" s="33" t="e">
        <f>VLOOKUP(D381,'Interest Rules'!$B$1:$F$7,2,FALSE)</f>
        <v>#N/A</v>
      </c>
      <c r="F381" s="33" t="e">
        <f t="shared" si="66"/>
        <v>#N/A</v>
      </c>
      <c r="G381" s="33" t="e">
        <f t="shared" si="67"/>
        <v>#N/A</v>
      </c>
      <c r="H381" s="33" t="e">
        <f t="shared" si="68"/>
        <v>#N/A</v>
      </c>
      <c r="I381" s="39"/>
      <c r="J381" s="39"/>
      <c r="K381" s="39">
        <f t="shared" si="69"/>
        <v>2</v>
      </c>
      <c r="L381" s="39">
        <f t="shared" si="70"/>
        <v>13</v>
      </c>
      <c r="M381" s="40" t="e">
        <f t="shared" si="71"/>
        <v>#N/A</v>
      </c>
      <c r="O381" s="41" t="e">
        <f t="shared" si="65"/>
        <v>#N/A</v>
      </c>
    </row>
    <row r="382" spans="1:15">
      <c r="A382" s="42">
        <v>380</v>
      </c>
      <c r="C382" s="43" t="e">
        <f>VLOOKUP(B382,'Client List'!$A:$L,2,FALSE)</f>
        <v>#N/A</v>
      </c>
      <c r="D382" s="33"/>
      <c r="E382" s="33" t="e">
        <f>VLOOKUP(D382,'Interest Rules'!$B$1:$F$7,2,FALSE)</f>
        <v>#N/A</v>
      </c>
      <c r="F382" s="33" t="e">
        <f t="shared" si="66"/>
        <v>#N/A</v>
      </c>
      <c r="G382" s="33" t="e">
        <f t="shared" si="67"/>
        <v>#N/A</v>
      </c>
      <c r="H382" s="33" t="e">
        <f t="shared" si="68"/>
        <v>#N/A</v>
      </c>
      <c r="I382" s="39"/>
      <c r="J382" s="39"/>
      <c r="K382" s="39">
        <f t="shared" si="69"/>
        <v>2</v>
      </c>
      <c r="L382" s="39">
        <f t="shared" si="70"/>
        <v>13</v>
      </c>
      <c r="M382" s="40" t="e">
        <f t="shared" si="71"/>
        <v>#N/A</v>
      </c>
      <c r="O382" s="41" t="e">
        <f t="shared" si="65"/>
        <v>#N/A</v>
      </c>
    </row>
    <row r="383" spans="1:15">
      <c r="A383" s="42">
        <v>381</v>
      </c>
      <c r="C383" s="43" t="e">
        <f>VLOOKUP(B383,'Client List'!$A:$L,2,FALSE)</f>
        <v>#N/A</v>
      </c>
      <c r="D383" s="33"/>
      <c r="E383" s="33" t="e">
        <f>VLOOKUP(D383,'Interest Rules'!$B$1:$F$7,2,FALSE)</f>
        <v>#N/A</v>
      </c>
      <c r="F383" s="33" t="e">
        <f t="shared" si="66"/>
        <v>#N/A</v>
      </c>
      <c r="G383" s="33" t="e">
        <f t="shared" si="67"/>
        <v>#N/A</v>
      </c>
      <c r="H383" s="33" t="e">
        <f t="shared" si="68"/>
        <v>#N/A</v>
      </c>
      <c r="I383" s="39"/>
      <c r="J383" s="39"/>
      <c r="K383" s="39">
        <f t="shared" si="69"/>
        <v>2</v>
      </c>
      <c r="L383" s="39">
        <f t="shared" si="70"/>
        <v>13</v>
      </c>
      <c r="M383" s="40" t="e">
        <f t="shared" si="71"/>
        <v>#N/A</v>
      </c>
      <c r="O383" s="41" t="e">
        <f t="shared" si="65"/>
        <v>#N/A</v>
      </c>
    </row>
    <row r="384" spans="1:15">
      <c r="A384" s="42">
        <v>382</v>
      </c>
      <c r="C384" s="43" t="e">
        <f>VLOOKUP(B384,'Client List'!$A:$L,2,FALSE)</f>
        <v>#N/A</v>
      </c>
      <c r="D384" s="33"/>
      <c r="E384" s="33" t="e">
        <f>VLOOKUP(D384,'Interest Rules'!$B$1:$F$7,2,FALSE)</f>
        <v>#N/A</v>
      </c>
      <c r="F384" s="33" t="e">
        <f t="shared" si="66"/>
        <v>#N/A</v>
      </c>
      <c r="G384" s="33" t="e">
        <f t="shared" si="67"/>
        <v>#N/A</v>
      </c>
      <c r="H384" s="33" t="e">
        <f t="shared" si="68"/>
        <v>#N/A</v>
      </c>
      <c r="I384" s="39"/>
      <c r="J384" s="39"/>
      <c r="K384" s="39">
        <f t="shared" si="69"/>
        <v>2</v>
      </c>
      <c r="L384" s="39">
        <f t="shared" si="70"/>
        <v>13</v>
      </c>
      <c r="M384" s="40" t="e">
        <f t="shared" si="71"/>
        <v>#N/A</v>
      </c>
      <c r="O384" s="41" t="e">
        <f t="shared" si="65"/>
        <v>#N/A</v>
      </c>
    </row>
    <row r="385" spans="1:15">
      <c r="A385" s="42">
        <v>383</v>
      </c>
      <c r="C385" s="43" t="e">
        <f>VLOOKUP(B385,'Client List'!$A:$L,2,FALSE)</f>
        <v>#N/A</v>
      </c>
      <c r="D385" s="33"/>
      <c r="E385" s="33" t="e">
        <f>VLOOKUP(D385,'Interest Rules'!$B$1:$F$7,2,FALSE)</f>
        <v>#N/A</v>
      </c>
      <c r="F385" s="33" t="e">
        <f t="shared" si="66"/>
        <v>#N/A</v>
      </c>
      <c r="G385" s="33" t="e">
        <f t="shared" si="67"/>
        <v>#N/A</v>
      </c>
      <c r="H385" s="33" t="e">
        <f t="shared" si="68"/>
        <v>#N/A</v>
      </c>
      <c r="I385" s="39"/>
      <c r="J385" s="39"/>
      <c r="K385" s="39">
        <f t="shared" si="69"/>
        <v>2</v>
      </c>
      <c r="L385" s="39">
        <f t="shared" si="70"/>
        <v>13</v>
      </c>
      <c r="M385" s="40" t="e">
        <f t="shared" si="71"/>
        <v>#N/A</v>
      </c>
      <c r="O385" s="41" t="e">
        <f t="shared" si="65"/>
        <v>#N/A</v>
      </c>
    </row>
    <row r="386" spans="1:15">
      <c r="A386" s="42">
        <v>384</v>
      </c>
      <c r="C386" s="43" t="e">
        <f>VLOOKUP(B386,'Client List'!$A:$L,2,FALSE)</f>
        <v>#N/A</v>
      </c>
      <c r="D386" s="33"/>
      <c r="E386" s="33" t="e">
        <f>VLOOKUP(D386,'Interest Rules'!$B$1:$F$7,2,FALSE)</f>
        <v>#N/A</v>
      </c>
      <c r="F386" s="33" t="e">
        <f t="shared" si="66"/>
        <v>#N/A</v>
      </c>
      <c r="G386" s="33" t="e">
        <f t="shared" si="67"/>
        <v>#N/A</v>
      </c>
      <c r="H386" s="33" t="e">
        <f t="shared" si="68"/>
        <v>#N/A</v>
      </c>
      <c r="I386" s="39"/>
      <c r="J386" s="39"/>
      <c r="K386" s="39">
        <f t="shared" si="69"/>
        <v>2</v>
      </c>
      <c r="L386" s="39">
        <f t="shared" si="70"/>
        <v>13</v>
      </c>
      <c r="M386" s="40" t="e">
        <f t="shared" si="71"/>
        <v>#N/A</v>
      </c>
      <c r="O386" s="41" t="e">
        <f t="shared" si="65"/>
        <v>#N/A</v>
      </c>
    </row>
    <row r="387" spans="1:15">
      <c r="A387" s="42">
        <v>385</v>
      </c>
      <c r="C387" s="43" t="e">
        <f>VLOOKUP(B387,'Client List'!$A:$L,2,FALSE)</f>
        <v>#N/A</v>
      </c>
      <c r="D387" s="33"/>
      <c r="E387" s="33" t="e">
        <f>VLOOKUP(D387,'Interest Rules'!$B$1:$F$7,2,FALSE)</f>
        <v>#N/A</v>
      </c>
      <c r="F387" s="33" t="e">
        <f t="shared" si="66"/>
        <v>#N/A</v>
      </c>
      <c r="G387" s="33" t="e">
        <f t="shared" si="67"/>
        <v>#N/A</v>
      </c>
      <c r="H387" s="33" t="e">
        <f t="shared" si="68"/>
        <v>#N/A</v>
      </c>
      <c r="I387" s="39"/>
      <c r="J387" s="39"/>
      <c r="K387" s="39">
        <f t="shared" si="69"/>
        <v>2</v>
      </c>
      <c r="L387" s="39">
        <f t="shared" si="70"/>
        <v>13</v>
      </c>
      <c r="M387" s="40" t="e">
        <f t="shared" si="71"/>
        <v>#N/A</v>
      </c>
      <c r="O387" s="41" t="e">
        <f t="shared" si="65"/>
        <v>#N/A</v>
      </c>
    </row>
    <row r="388" spans="1:15">
      <c r="A388" s="42">
        <v>386</v>
      </c>
      <c r="C388" s="43" t="e">
        <f>VLOOKUP(B388,'Client List'!$A:$L,2,FALSE)</f>
        <v>#N/A</v>
      </c>
      <c r="D388" s="33"/>
      <c r="E388" s="33" t="e">
        <f>VLOOKUP(D388,'Interest Rules'!$B$1:$F$7,2,FALSE)</f>
        <v>#N/A</v>
      </c>
      <c r="F388" s="33" t="e">
        <f t="shared" si="66"/>
        <v>#N/A</v>
      </c>
      <c r="G388" s="33" t="e">
        <f t="shared" si="67"/>
        <v>#N/A</v>
      </c>
      <c r="H388" s="33" t="e">
        <f t="shared" si="68"/>
        <v>#N/A</v>
      </c>
      <c r="I388" s="39"/>
      <c r="J388" s="39"/>
      <c r="K388" s="39">
        <f t="shared" si="69"/>
        <v>2</v>
      </c>
      <c r="L388" s="39">
        <f t="shared" si="70"/>
        <v>13</v>
      </c>
      <c r="M388" s="40" t="e">
        <f t="shared" si="71"/>
        <v>#N/A</v>
      </c>
      <c r="O388" s="41" t="e">
        <f t="shared" si="65"/>
        <v>#N/A</v>
      </c>
    </row>
    <row r="389" spans="1:15">
      <c r="A389" s="42">
        <v>387</v>
      </c>
      <c r="C389" s="43" t="e">
        <f>VLOOKUP(B389,'Client List'!$A:$L,2,FALSE)</f>
        <v>#N/A</v>
      </c>
      <c r="D389" s="33"/>
      <c r="E389" s="33" t="e">
        <f>VLOOKUP(D389,'Interest Rules'!$B$1:$F$7,2,FALSE)</f>
        <v>#N/A</v>
      </c>
      <c r="F389" s="33" t="e">
        <f t="shared" si="66"/>
        <v>#N/A</v>
      </c>
      <c r="G389" s="33" t="e">
        <f t="shared" si="67"/>
        <v>#N/A</v>
      </c>
      <c r="H389" s="33" t="e">
        <f t="shared" si="68"/>
        <v>#N/A</v>
      </c>
      <c r="I389" s="39"/>
      <c r="J389" s="39"/>
      <c r="K389" s="39">
        <f t="shared" si="69"/>
        <v>2</v>
      </c>
      <c r="L389" s="39">
        <f t="shared" si="70"/>
        <v>13</v>
      </c>
      <c r="M389" s="40" t="e">
        <f t="shared" si="71"/>
        <v>#N/A</v>
      </c>
      <c r="O389" s="41" t="e">
        <f t="shared" si="65"/>
        <v>#N/A</v>
      </c>
    </row>
    <row r="390" spans="1:15">
      <c r="A390" s="42">
        <v>388</v>
      </c>
      <c r="C390" s="43" t="e">
        <f>VLOOKUP(B390,'Client List'!$A:$L,2,FALSE)</f>
        <v>#N/A</v>
      </c>
      <c r="D390" s="33"/>
      <c r="E390" s="33" t="e">
        <f>VLOOKUP(D390,'Interest Rules'!$B$1:$F$7,2,FALSE)</f>
        <v>#N/A</v>
      </c>
      <c r="F390" s="33" t="e">
        <f t="shared" si="66"/>
        <v>#N/A</v>
      </c>
      <c r="G390" s="33" t="e">
        <f t="shared" si="67"/>
        <v>#N/A</v>
      </c>
      <c r="H390" s="33" t="e">
        <f t="shared" si="68"/>
        <v>#N/A</v>
      </c>
      <c r="I390" s="39"/>
      <c r="J390" s="39"/>
      <c r="K390" s="39">
        <f t="shared" si="69"/>
        <v>2</v>
      </c>
      <c r="L390" s="39">
        <f t="shared" si="70"/>
        <v>13</v>
      </c>
      <c r="M390" s="40" t="e">
        <f t="shared" si="71"/>
        <v>#N/A</v>
      </c>
      <c r="O390" s="41" t="e">
        <f t="shared" si="65"/>
        <v>#N/A</v>
      </c>
    </row>
    <row r="391" spans="1:15">
      <c r="A391" s="42">
        <v>389</v>
      </c>
      <c r="C391" s="43" t="e">
        <f>VLOOKUP(B391,'Client List'!$A:$L,2,FALSE)</f>
        <v>#N/A</v>
      </c>
      <c r="D391" s="33"/>
      <c r="E391" s="33" t="e">
        <f>VLOOKUP(D391,'Interest Rules'!$B$1:$F$7,2,FALSE)</f>
        <v>#N/A</v>
      </c>
      <c r="F391" s="33" t="e">
        <f t="shared" si="66"/>
        <v>#N/A</v>
      </c>
      <c r="G391" s="33" t="e">
        <f t="shared" si="67"/>
        <v>#N/A</v>
      </c>
      <c r="H391" s="33" t="e">
        <f t="shared" si="68"/>
        <v>#N/A</v>
      </c>
      <c r="I391" s="39"/>
      <c r="J391" s="39"/>
      <c r="K391" s="39">
        <f t="shared" si="69"/>
        <v>2</v>
      </c>
      <c r="L391" s="39">
        <f t="shared" si="70"/>
        <v>13</v>
      </c>
      <c r="M391" s="40" t="e">
        <f t="shared" si="71"/>
        <v>#N/A</v>
      </c>
      <c r="O391" s="41" t="e">
        <f t="shared" si="65"/>
        <v>#N/A</v>
      </c>
    </row>
    <row r="392" spans="1:15">
      <c r="A392" s="42">
        <v>390</v>
      </c>
      <c r="C392" s="43" t="e">
        <f>VLOOKUP(B392,'Client List'!$A:$L,2,FALSE)</f>
        <v>#N/A</v>
      </c>
      <c r="D392" s="33"/>
      <c r="E392" s="33" t="e">
        <f>VLOOKUP(D392,'Interest Rules'!$B$1:$F$7,2,FALSE)</f>
        <v>#N/A</v>
      </c>
      <c r="F392" s="33" t="e">
        <f t="shared" si="66"/>
        <v>#N/A</v>
      </c>
      <c r="G392" s="33" t="e">
        <f t="shared" si="67"/>
        <v>#N/A</v>
      </c>
      <c r="H392" s="33" t="e">
        <f t="shared" si="68"/>
        <v>#N/A</v>
      </c>
      <c r="I392" s="39"/>
      <c r="J392" s="39"/>
      <c r="K392" s="39">
        <f t="shared" si="69"/>
        <v>2</v>
      </c>
      <c r="L392" s="39">
        <f t="shared" si="70"/>
        <v>13</v>
      </c>
      <c r="M392" s="40" t="e">
        <f t="shared" si="71"/>
        <v>#N/A</v>
      </c>
      <c r="O392" s="41" t="e">
        <f t="shared" si="65"/>
        <v>#N/A</v>
      </c>
    </row>
    <row r="393" spans="1:15">
      <c r="A393" s="42">
        <v>391</v>
      </c>
      <c r="C393" s="43" t="e">
        <f>VLOOKUP(B393,'Client List'!$A:$L,2,FALSE)</f>
        <v>#N/A</v>
      </c>
      <c r="D393" s="33"/>
      <c r="E393" s="33" t="e">
        <f>VLOOKUP(D393,'Interest Rules'!$B$1:$F$7,2,FALSE)</f>
        <v>#N/A</v>
      </c>
      <c r="F393" s="33" t="e">
        <f t="shared" si="66"/>
        <v>#N/A</v>
      </c>
      <c r="G393" s="33" t="e">
        <f t="shared" si="67"/>
        <v>#N/A</v>
      </c>
      <c r="H393" s="33" t="e">
        <f t="shared" si="68"/>
        <v>#N/A</v>
      </c>
      <c r="I393" s="39"/>
      <c r="J393" s="39"/>
      <c r="K393" s="39">
        <f t="shared" si="69"/>
        <v>2</v>
      </c>
      <c r="L393" s="39">
        <f t="shared" si="70"/>
        <v>13</v>
      </c>
      <c r="M393" s="40" t="e">
        <f t="shared" si="71"/>
        <v>#N/A</v>
      </c>
      <c r="O393" s="41" t="e">
        <f t="shared" si="65"/>
        <v>#N/A</v>
      </c>
    </row>
    <row r="394" spans="1:15">
      <c r="A394" s="42">
        <v>392</v>
      </c>
      <c r="C394" s="43" t="e">
        <f>VLOOKUP(B394,'Client List'!$A:$L,2,FALSE)</f>
        <v>#N/A</v>
      </c>
      <c r="D394" s="33"/>
      <c r="E394" s="33" t="e">
        <f>VLOOKUP(D394,'Interest Rules'!$B$1:$F$7,2,FALSE)</f>
        <v>#N/A</v>
      </c>
      <c r="F394" s="33" t="e">
        <f t="shared" si="66"/>
        <v>#N/A</v>
      </c>
      <c r="G394" s="33" t="e">
        <f t="shared" si="67"/>
        <v>#N/A</v>
      </c>
      <c r="H394" s="33" t="e">
        <f t="shared" si="68"/>
        <v>#N/A</v>
      </c>
      <c r="I394" s="39"/>
      <c r="J394" s="39"/>
      <c r="K394" s="39">
        <f t="shared" si="69"/>
        <v>2</v>
      </c>
      <c r="L394" s="39">
        <f t="shared" si="70"/>
        <v>13</v>
      </c>
      <c r="M394" s="40" t="e">
        <f t="shared" si="71"/>
        <v>#N/A</v>
      </c>
      <c r="O394" s="41" t="e">
        <f t="shared" si="65"/>
        <v>#N/A</v>
      </c>
    </row>
    <row r="395" spans="1:15">
      <c r="A395" s="42">
        <v>393</v>
      </c>
      <c r="C395" s="43" t="e">
        <f>VLOOKUP(B395,'Client List'!$A:$L,2,FALSE)</f>
        <v>#N/A</v>
      </c>
      <c r="D395" s="33"/>
      <c r="E395" s="33" t="e">
        <f>VLOOKUP(D395,'Interest Rules'!$B$1:$F$7,2,FALSE)</f>
        <v>#N/A</v>
      </c>
      <c r="F395" s="33" t="e">
        <f t="shared" si="66"/>
        <v>#N/A</v>
      </c>
      <c r="G395" s="33" t="e">
        <f t="shared" si="67"/>
        <v>#N/A</v>
      </c>
      <c r="H395" s="33" t="e">
        <f t="shared" si="68"/>
        <v>#N/A</v>
      </c>
      <c r="I395" s="39"/>
      <c r="J395" s="39"/>
      <c r="K395" s="39">
        <f t="shared" si="69"/>
        <v>2</v>
      </c>
      <c r="L395" s="39">
        <f t="shared" si="70"/>
        <v>13</v>
      </c>
      <c r="M395" s="40" t="e">
        <f t="shared" si="71"/>
        <v>#N/A</v>
      </c>
      <c r="O395" s="41" t="e">
        <f t="shared" si="65"/>
        <v>#N/A</v>
      </c>
    </row>
    <row r="396" spans="1:15">
      <c r="A396" s="42">
        <v>394</v>
      </c>
      <c r="C396" s="43" t="e">
        <f>VLOOKUP(B396,'Client List'!$A:$L,2,FALSE)</f>
        <v>#N/A</v>
      </c>
      <c r="D396" s="33"/>
      <c r="E396" s="33" t="e">
        <f>VLOOKUP(D396,'Interest Rules'!$B$1:$F$7,2,FALSE)</f>
        <v>#N/A</v>
      </c>
      <c r="F396" s="33" t="e">
        <f t="shared" si="66"/>
        <v>#N/A</v>
      </c>
      <c r="G396" s="33" t="e">
        <f t="shared" si="67"/>
        <v>#N/A</v>
      </c>
      <c r="H396" s="33" t="e">
        <f t="shared" si="68"/>
        <v>#N/A</v>
      </c>
      <c r="I396" s="39"/>
      <c r="J396" s="39"/>
      <c r="K396" s="39">
        <f t="shared" si="69"/>
        <v>2</v>
      </c>
      <c r="L396" s="39">
        <f t="shared" si="70"/>
        <v>13</v>
      </c>
      <c r="M396" s="40" t="e">
        <f t="shared" si="71"/>
        <v>#N/A</v>
      </c>
      <c r="O396" s="41" t="e">
        <f t="shared" si="65"/>
        <v>#N/A</v>
      </c>
    </row>
    <row r="397" spans="1:15">
      <c r="A397" s="42">
        <v>395</v>
      </c>
      <c r="C397" s="43" t="e">
        <f>VLOOKUP(B397,'Client List'!$A:$L,2,FALSE)</f>
        <v>#N/A</v>
      </c>
      <c r="D397" s="33"/>
      <c r="E397" s="33" t="e">
        <f>VLOOKUP(D397,'Interest Rules'!$B$1:$F$7,2,FALSE)</f>
        <v>#N/A</v>
      </c>
      <c r="F397" s="33" t="e">
        <f t="shared" si="66"/>
        <v>#N/A</v>
      </c>
      <c r="G397" s="33" t="e">
        <f t="shared" si="67"/>
        <v>#N/A</v>
      </c>
      <c r="H397" s="33" t="e">
        <f t="shared" si="68"/>
        <v>#N/A</v>
      </c>
      <c r="I397" s="39"/>
      <c r="J397" s="39"/>
      <c r="K397" s="39">
        <f t="shared" si="69"/>
        <v>2</v>
      </c>
      <c r="L397" s="39">
        <f t="shared" si="70"/>
        <v>13</v>
      </c>
      <c r="M397" s="40" t="e">
        <f t="shared" si="71"/>
        <v>#N/A</v>
      </c>
      <c r="O397" s="41" t="e">
        <f t="shared" si="65"/>
        <v>#N/A</v>
      </c>
    </row>
    <row r="398" spans="1:15">
      <c r="A398" s="42">
        <v>396</v>
      </c>
      <c r="C398" s="43" t="e">
        <f>VLOOKUP(B398,'Client List'!$A:$L,2,FALSE)</f>
        <v>#N/A</v>
      </c>
      <c r="D398" s="33"/>
      <c r="E398" s="33" t="e">
        <f>VLOOKUP(D398,'Interest Rules'!$B$1:$F$7,2,FALSE)</f>
        <v>#N/A</v>
      </c>
      <c r="F398" s="33" t="e">
        <f t="shared" si="66"/>
        <v>#N/A</v>
      </c>
      <c r="G398" s="33" t="e">
        <f t="shared" si="67"/>
        <v>#N/A</v>
      </c>
      <c r="H398" s="33" t="e">
        <f t="shared" si="68"/>
        <v>#N/A</v>
      </c>
      <c r="I398" s="39"/>
      <c r="J398" s="39"/>
      <c r="K398" s="39">
        <f t="shared" si="69"/>
        <v>2</v>
      </c>
      <c r="L398" s="39">
        <f t="shared" si="70"/>
        <v>13</v>
      </c>
      <c r="M398" s="40" t="e">
        <f t="shared" si="71"/>
        <v>#N/A</v>
      </c>
      <c r="O398" s="41" t="e">
        <f t="shared" si="65"/>
        <v>#N/A</v>
      </c>
    </row>
    <row r="399" spans="1:15">
      <c r="A399" s="42">
        <v>397</v>
      </c>
      <c r="C399" s="43" t="e">
        <f>VLOOKUP(B399,'Client List'!$A:$L,2,FALSE)</f>
        <v>#N/A</v>
      </c>
      <c r="D399" s="33"/>
      <c r="E399" s="33" t="e">
        <f>VLOOKUP(D399,'Interest Rules'!$B$1:$F$7,2,FALSE)</f>
        <v>#N/A</v>
      </c>
      <c r="F399" s="33" t="e">
        <f t="shared" si="66"/>
        <v>#N/A</v>
      </c>
      <c r="G399" s="33" t="e">
        <f t="shared" si="67"/>
        <v>#N/A</v>
      </c>
      <c r="H399" s="33" t="e">
        <f t="shared" si="68"/>
        <v>#N/A</v>
      </c>
      <c r="I399" s="39"/>
      <c r="J399" s="39"/>
      <c r="K399" s="39">
        <f t="shared" si="69"/>
        <v>2</v>
      </c>
      <c r="L399" s="39">
        <f t="shared" si="70"/>
        <v>13</v>
      </c>
      <c r="M399" s="40" t="e">
        <f t="shared" si="71"/>
        <v>#N/A</v>
      </c>
      <c r="O399" s="41" t="e">
        <f t="shared" si="65"/>
        <v>#N/A</v>
      </c>
    </row>
    <row r="400" spans="1:15">
      <c r="A400" s="42">
        <v>398</v>
      </c>
      <c r="C400" s="43" t="e">
        <f>VLOOKUP(B400,'Client List'!$A:$L,2,FALSE)</f>
        <v>#N/A</v>
      </c>
      <c r="D400" s="33"/>
      <c r="E400" s="33" t="e">
        <f>VLOOKUP(D400,'Interest Rules'!$B$1:$F$7,2,FALSE)</f>
        <v>#N/A</v>
      </c>
      <c r="F400" s="33" t="e">
        <f t="shared" si="66"/>
        <v>#N/A</v>
      </c>
      <c r="G400" s="33" t="e">
        <f t="shared" si="67"/>
        <v>#N/A</v>
      </c>
      <c r="H400" s="33" t="e">
        <f t="shared" si="68"/>
        <v>#N/A</v>
      </c>
      <c r="I400" s="39"/>
      <c r="J400" s="39"/>
      <c r="K400" s="39">
        <f t="shared" si="69"/>
        <v>2</v>
      </c>
      <c r="L400" s="39">
        <f t="shared" si="70"/>
        <v>13</v>
      </c>
      <c r="M400" s="40" t="e">
        <f t="shared" si="71"/>
        <v>#N/A</v>
      </c>
      <c r="O400" s="41" t="e">
        <f t="shared" si="65"/>
        <v>#N/A</v>
      </c>
    </row>
    <row r="401" spans="1:15">
      <c r="A401" s="42">
        <v>399</v>
      </c>
      <c r="C401" s="43" t="e">
        <f>VLOOKUP(B401,'Client List'!$A:$L,2,FALSE)</f>
        <v>#N/A</v>
      </c>
      <c r="D401" s="33"/>
      <c r="E401" s="33" t="e">
        <f>VLOOKUP(D401,'Interest Rules'!$B$1:$F$7,2,FALSE)</f>
        <v>#N/A</v>
      </c>
      <c r="F401" s="33" t="e">
        <f t="shared" si="66"/>
        <v>#N/A</v>
      </c>
      <c r="G401" s="33" t="e">
        <f t="shared" si="67"/>
        <v>#N/A</v>
      </c>
      <c r="H401" s="33" t="e">
        <f t="shared" si="68"/>
        <v>#N/A</v>
      </c>
      <c r="I401" s="39"/>
      <c r="J401" s="39"/>
      <c r="K401" s="39">
        <f t="shared" si="69"/>
        <v>2</v>
      </c>
      <c r="L401" s="39">
        <f t="shared" si="70"/>
        <v>13</v>
      </c>
      <c r="M401" s="40" t="e">
        <f t="shared" si="71"/>
        <v>#N/A</v>
      </c>
      <c r="O401" s="41" t="e">
        <f t="shared" si="65"/>
        <v>#N/A</v>
      </c>
    </row>
    <row r="402" spans="1:15">
      <c r="A402" s="42">
        <v>400</v>
      </c>
      <c r="C402" s="43" t="e">
        <f>VLOOKUP(B402,'Client List'!$A:$L,2,FALSE)</f>
        <v>#N/A</v>
      </c>
      <c r="D402" s="33"/>
      <c r="E402" s="33" t="e">
        <f>VLOOKUP(D402,'Interest Rules'!$B$1:$F$7,2,FALSE)</f>
        <v>#N/A</v>
      </c>
      <c r="F402" s="33" t="e">
        <f t="shared" si="66"/>
        <v>#N/A</v>
      </c>
      <c r="G402" s="33" t="e">
        <f t="shared" si="67"/>
        <v>#N/A</v>
      </c>
      <c r="H402" s="33" t="e">
        <f t="shared" si="68"/>
        <v>#N/A</v>
      </c>
      <c r="I402" s="39"/>
      <c r="J402" s="39"/>
      <c r="K402" s="39">
        <f t="shared" si="69"/>
        <v>2</v>
      </c>
      <c r="L402" s="39">
        <f t="shared" si="70"/>
        <v>13</v>
      </c>
      <c r="M402" s="40" t="e">
        <f t="shared" si="71"/>
        <v>#N/A</v>
      </c>
      <c r="O402" s="41" t="e">
        <f t="shared" si="65"/>
        <v>#N/A</v>
      </c>
    </row>
    <row r="403" spans="1:15">
      <c r="A403" s="42">
        <v>401</v>
      </c>
      <c r="C403" s="43" t="e">
        <f>VLOOKUP(B403,'Client List'!$A:$L,2,FALSE)</f>
        <v>#N/A</v>
      </c>
      <c r="D403" s="33"/>
      <c r="E403" s="33" t="e">
        <f>VLOOKUP(D403,'Interest Rules'!$B$1:$F$7,2,FALSE)</f>
        <v>#N/A</v>
      </c>
      <c r="F403" s="33" t="e">
        <f t="shared" si="66"/>
        <v>#N/A</v>
      </c>
      <c r="G403" s="33" t="e">
        <f t="shared" si="67"/>
        <v>#N/A</v>
      </c>
      <c r="H403" s="33" t="e">
        <f t="shared" si="68"/>
        <v>#N/A</v>
      </c>
      <c r="I403" s="39"/>
      <c r="J403" s="39"/>
      <c r="K403" s="39">
        <f t="shared" si="69"/>
        <v>2</v>
      </c>
      <c r="L403" s="39">
        <f t="shared" si="70"/>
        <v>13</v>
      </c>
      <c r="M403" s="40" t="e">
        <f t="shared" si="71"/>
        <v>#N/A</v>
      </c>
      <c r="O403" s="41" t="e">
        <f t="shared" si="65"/>
        <v>#N/A</v>
      </c>
    </row>
    <row r="404" spans="1:15">
      <c r="A404" s="42">
        <v>402</v>
      </c>
      <c r="C404" s="43" t="e">
        <f>VLOOKUP(B404,'Client List'!$A:$L,2,FALSE)</f>
        <v>#N/A</v>
      </c>
      <c r="D404" s="33"/>
      <c r="E404" s="33" t="e">
        <f>VLOOKUP(D404,'Interest Rules'!$B$1:$F$7,2,FALSE)</f>
        <v>#N/A</v>
      </c>
      <c r="F404" s="33" t="e">
        <f t="shared" si="66"/>
        <v>#N/A</v>
      </c>
      <c r="G404" s="33" t="e">
        <f t="shared" si="67"/>
        <v>#N/A</v>
      </c>
      <c r="H404" s="33" t="e">
        <f t="shared" si="68"/>
        <v>#N/A</v>
      </c>
      <c r="I404" s="39"/>
      <c r="J404" s="39"/>
      <c r="K404" s="39">
        <f t="shared" si="69"/>
        <v>2</v>
      </c>
      <c r="L404" s="39">
        <f t="shared" si="70"/>
        <v>13</v>
      </c>
      <c r="M404" s="40" t="e">
        <f t="shared" si="71"/>
        <v>#N/A</v>
      </c>
      <c r="O404" s="41" t="e">
        <f t="shared" si="65"/>
        <v>#N/A</v>
      </c>
    </row>
    <row r="405" spans="1:15">
      <c r="A405" s="42">
        <v>403</v>
      </c>
      <c r="C405" s="43" t="e">
        <f>VLOOKUP(B405,'Client List'!$A:$L,2,FALSE)</f>
        <v>#N/A</v>
      </c>
      <c r="D405" s="33"/>
      <c r="E405" s="33" t="e">
        <f>VLOOKUP(D405,'Interest Rules'!$B$1:$F$7,2,FALSE)</f>
        <v>#N/A</v>
      </c>
      <c r="F405" s="33" t="e">
        <f t="shared" si="66"/>
        <v>#N/A</v>
      </c>
      <c r="G405" s="33" t="e">
        <f t="shared" si="67"/>
        <v>#N/A</v>
      </c>
      <c r="H405" s="33" t="e">
        <f t="shared" si="68"/>
        <v>#N/A</v>
      </c>
      <c r="I405" s="39"/>
      <c r="J405" s="39"/>
      <c r="K405" s="39">
        <f t="shared" si="69"/>
        <v>2</v>
      </c>
      <c r="L405" s="39">
        <f t="shared" si="70"/>
        <v>13</v>
      </c>
      <c r="M405" s="40" t="e">
        <f t="shared" si="71"/>
        <v>#N/A</v>
      </c>
      <c r="O405" s="41" t="e">
        <f t="shared" si="65"/>
        <v>#N/A</v>
      </c>
    </row>
    <row r="406" spans="1:15">
      <c r="A406" s="42">
        <v>404</v>
      </c>
      <c r="C406" s="43" t="e">
        <f>VLOOKUP(B406,'Client List'!$A:$L,2,FALSE)</f>
        <v>#N/A</v>
      </c>
      <c r="D406" s="33"/>
      <c r="E406" s="33" t="e">
        <f>VLOOKUP(D406,'Interest Rules'!$B$1:$F$7,2,FALSE)</f>
        <v>#N/A</v>
      </c>
      <c r="F406" s="33" t="e">
        <f t="shared" si="66"/>
        <v>#N/A</v>
      </c>
      <c r="G406" s="33" t="e">
        <f t="shared" si="67"/>
        <v>#N/A</v>
      </c>
      <c r="H406" s="33" t="e">
        <f t="shared" si="68"/>
        <v>#N/A</v>
      </c>
      <c r="I406" s="39"/>
      <c r="J406" s="39"/>
      <c r="K406" s="39">
        <f t="shared" si="69"/>
        <v>2</v>
      </c>
      <c r="L406" s="39">
        <f t="shared" si="70"/>
        <v>13</v>
      </c>
      <c r="M406" s="40" t="e">
        <f t="shared" si="71"/>
        <v>#N/A</v>
      </c>
      <c r="O406" s="41" t="e">
        <f t="shared" si="65"/>
        <v>#N/A</v>
      </c>
    </row>
    <row r="407" spans="1:15">
      <c r="A407" s="42">
        <v>405</v>
      </c>
      <c r="C407" s="43" t="e">
        <f>VLOOKUP(B407,'Client List'!$A:$L,2,FALSE)</f>
        <v>#N/A</v>
      </c>
      <c r="D407" s="33"/>
      <c r="E407" s="33" t="e">
        <f>VLOOKUP(D407,'Interest Rules'!$B$1:$F$7,2,FALSE)</f>
        <v>#N/A</v>
      </c>
      <c r="F407" s="33" t="e">
        <f t="shared" si="66"/>
        <v>#N/A</v>
      </c>
      <c r="G407" s="33" t="e">
        <f t="shared" si="67"/>
        <v>#N/A</v>
      </c>
      <c r="H407" s="33" t="e">
        <f t="shared" si="68"/>
        <v>#N/A</v>
      </c>
      <c r="I407" s="39"/>
      <c r="J407" s="39"/>
      <c r="K407" s="39">
        <f t="shared" si="69"/>
        <v>2</v>
      </c>
      <c r="L407" s="39">
        <f t="shared" si="70"/>
        <v>13</v>
      </c>
      <c r="M407" s="40" t="e">
        <f t="shared" si="71"/>
        <v>#N/A</v>
      </c>
      <c r="O407" s="41" t="e">
        <f t="shared" si="65"/>
        <v>#N/A</v>
      </c>
    </row>
    <row r="408" spans="1:15">
      <c r="A408" s="42">
        <v>406</v>
      </c>
      <c r="C408" s="43" t="e">
        <f>VLOOKUP(B408,'Client List'!$A:$L,2,FALSE)</f>
        <v>#N/A</v>
      </c>
      <c r="D408" s="33"/>
      <c r="E408" s="33" t="e">
        <f>VLOOKUP(D408,'Interest Rules'!$B$1:$F$7,2,FALSE)</f>
        <v>#N/A</v>
      </c>
      <c r="F408" s="33" t="e">
        <f t="shared" si="66"/>
        <v>#N/A</v>
      </c>
      <c r="G408" s="33" t="e">
        <f t="shared" si="67"/>
        <v>#N/A</v>
      </c>
      <c r="H408" s="33" t="e">
        <f t="shared" si="68"/>
        <v>#N/A</v>
      </c>
      <c r="I408" s="39"/>
      <c r="J408" s="39"/>
      <c r="K408" s="39">
        <f t="shared" si="69"/>
        <v>2</v>
      </c>
      <c r="L408" s="39">
        <f t="shared" si="70"/>
        <v>13</v>
      </c>
      <c r="M408" s="40" t="e">
        <f t="shared" si="71"/>
        <v>#N/A</v>
      </c>
      <c r="O408" s="41" t="e">
        <f t="shared" si="65"/>
        <v>#N/A</v>
      </c>
    </row>
    <row r="409" spans="1:15">
      <c r="A409" s="42">
        <v>407</v>
      </c>
      <c r="C409" s="43" t="e">
        <f>VLOOKUP(B409,'Client List'!$A:$L,2,FALSE)</f>
        <v>#N/A</v>
      </c>
      <c r="D409" s="33"/>
      <c r="E409" s="33" t="e">
        <f>VLOOKUP(D409,'Interest Rules'!$B$1:$F$7,2,FALSE)</f>
        <v>#N/A</v>
      </c>
      <c r="F409" s="33" t="e">
        <f t="shared" si="66"/>
        <v>#N/A</v>
      </c>
      <c r="G409" s="33" t="e">
        <f t="shared" si="67"/>
        <v>#N/A</v>
      </c>
      <c r="H409" s="33" t="e">
        <f t="shared" si="68"/>
        <v>#N/A</v>
      </c>
      <c r="I409" s="39"/>
      <c r="J409" s="39"/>
      <c r="K409" s="39">
        <f t="shared" si="69"/>
        <v>2</v>
      </c>
      <c r="L409" s="39">
        <f t="shared" si="70"/>
        <v>13</v>
      </c>
      <c r="M409" s="40" t="e">
        <f t="shared" si="71"/>
        <v>#N/A</v>
      </c>
      <c r="O409" s="41" t="e">
        <f t="shared" si="65"/>
        <v>#N/A</v>
      </c>
    </row>
    <row r="410" spans="1:15">
      <c r="A410" s="42">
        <v>408</v>
      </c>
      <c r="C410" s="43" t="e">
        <f>VLOOKUP(B410,'Client List'!$A:$L,2,FALSE)</f>
        <v>#N/A</v>
      </c>
      <c r="D410" s="33"/>
      <c r="E410" s="33" t="e">
        <f>VLOOKUP(D410,'Interest Rules'!$B$1:$F$7,2,FALSE)</f>
        <v>#N/A</v>
      </c>
      <c r="F410" s="33" t="e">
        <f t="shared" si="66"/>
        <v>#N/A</v>
      </c>
      <c r="G410" s="33" t="e">
        <f t="shared" si="67"/>
        <v>#N/A</v>
      </c>
      <c r="H410" s="33" t="e">
        <f t="shared" si="68"/>
        <v>#N/A</v>
      </c>
      <c r="I410" s="39"/>
      <c r="J410" s="39"/>
      <c r="K410" s="39">
        <f t="shared" si="69"/>
        <v>2</v>
      </c>
      <c r="L410" s="39">
        <f t="shared" si="70"/>
        <v>13</v>
      </c>
      <c r="M410" s="40" t="e">
        <f t="shared" si="71"/>
        <v>#N/A</v>
      </c>
      <c r="O410" s="41" t="e">
        <f t="shared" ref="O410:O473" si="72">$F410-SUM($P410:$XFD410)</f>
        <v>#N/A</v>
      </c>
    </row>
    <row r="411" spans="1:15">
      <c r="A411" s="42">
        <v>409</v>
      </c>
      <c r="C411" s="43" t="e">
        <f>VLOOKUP(B411,'Client List'!$A:$L,2,FALSE)</f>
        <v>#N/A</v>
      </c>
      <c r="D411" s="33"/>
      <c r="E411" s="33" t="e">
        <f>VLOOKUP(D411,'Interest Rules'!$B$1:$F$7,2,FALSE)</f>
        <v>#N/A</v>
      </c>
      <c r="F411" s="33" t="e">
        <f t="shared" si="66"/>
        <v>#N/A</v>
      </c>
      <c r="G411" s="33" t="e">
        <f t="shared" si="67"/>
        <v>#N/A</v>
      </c>
      <c r="H411" s="33" t="e">
        <f t="shared" si="68"/>
        <v>#N/A</v>
      </c>
      <c r="I411" s="39"/>
      <c r="J411" s="39"/>
      <c r="K411" s="39">
        <f t="shared" si="69"/>
        <v>2</v>
      </c>
      <c r="L411" s="39">
        <f t="shared" si="70"/>
        <v>13</v>
      </c>
      <c r="M411" s="40" t="e">
        <f t="shared" si="71"/>
        <v>#N/A</v>
      </c>
      <c r="O411" s="41" t="e">
        <f t="shared" si="72"/>
        <v>#N/A</v>
      </c>
    </row>
    <row r="412" spans="1:15">
      <c r="A412" s="42">
        <v>410</v>
      </c>
      <c r="C412" s="43" t="e">
        <f>VLOOKUP(B412,'Client List'!$A:$L,2,FALSE)</f>
        <v>#N/A</v>
      </c>
      <c r="D412" s="33"/>
      <c r="E412" s="33" t="e">
        <f>VLOOKUP(D412,'Interest Rules'!$B$1:$F$7,2,FALSE)</f>
        <v>#N/A</v>
      </c>
      <c r="F412" s="33" t="e">
        <f t="shared" ref="F412:F475" si="73">$D412+$E412</f>
        <v>#N/A</v>
      </c>
      <c r="G412" s="33" t="e">
        <f t="shared" ref="G412:G475" si="74">IF($F412&gt;4800,48,$F412/100)</f>
        <v>#N/A</v>
      </c>
      <c r="H412" s="33" t="e">
        <f t="shared" ref="H412:H475" si="75">IF(F412&gt;4800,F412/48,100)</f>
        <v>#N/A</v>
      </c>
      <c r="I412" s="39"/>
      <c r="J412" s="39"/>
      <c r="K412" s="39">
        <f t="shared" ref="K412:K475" si="76">IF(WEEKDAY(I412,2)=6,I412+2,IF(WEEKDAY(I412,2)=7,"Signed date Sunday!",I412))</f>
        <v>2</v>
      </c>
      <c r="L412" s="39">
        <f t="shared" ref="L412:L475" si="77">$K412+7-WEEKDAY(K412,2)+5</f>
        <v>13</v>
      </c>
      <c r="M412" s="40" t="e">
        <f t="shared" ref="M412:M475" si="78">L412+(G412-1)*7</f>
        <v>#N/A</v>
      </c>
      <c r="O412" s="41" t="e">
        <f t="shared" si="72"/>
        <v>#N/A</v>
      </c>
    </row>
    <row r="413" spans="1:15">
      <c r="A413" s="42">
        <v>411</v>
      </c>
      <c r="C413" s="43" t="e">
        <f>VLOOKUP(B413,'Client List'!$A:$L,2,FALSE)</f>
        <v>#N/A</v>
      </c>
      <c r="D413" s="33"/>
      <c r="E413" s="33" t="e">
        <f>VLOOKUP(D413,'Interest Rules'!$B$1:$F$7,2,FALSE)</f>
        <v>#N/A</v>
      </c>
      <c r="F413" s="33" t="e">
        <f t="shared" si="73"/>
        <v>#N/A</v>
      </c>
      <c r="G413" s="33" t="e">
        <f t="shared" si="74"/>
        <v>#N/A</v>
      </c>
      <c r="H413" s="33" t="e">
        <f t="shared" si="75"/>
        <v>#N/A</v>
      </c>
      <c r="I413" s="39"/>
      <c r="J413" s="39"/>
      <c r="K413" s="39">
        <f t="shared" si="76"/>
        <v>2</v>
      </c>
      <c r="L413" s="39">
        <f t="shared" si="77"/>
        <v>13</v>
      </c>
      <c r="M413" s="40" t="e">
        <f t="shared" si="78"/>
        <v>#N/A</v>
      </c>
      <c r="O413" s="41" t="e">
        <f t="shared" si="72"/>
        <v>#N/A</v>
      </c>
    </row>
    <row r="414" spans="1:15">
      <c r="A414" s="42">
        <v>412</v>
      </c>
      <c r="C414" s="43" t="e">
        <f>VLOOKUP(B414,'Client List'!$A:$L,2,FALSE)</f>
        <v>#N/A</v>
      </c>
      <c r="D414" s="33"/>
      <c r="E414" s="33" t="e">
        <f>VLOOKUP(D414,'Interest Rules'!$B$1:$F$7,2,FALSE)</f>
        <v>#N/A</v>
      </c>
      <c r="F414" s="33" t="e">
        <f t="shared" si="73"/>
        <v>#N/A</v>
      </c>
      <c r="G414" s="33" t="e">
        <f t="shared" si="74"/>
        <v>#N/A</v>
      </c>
      <c r="H414" s="33" t="e">
        <f t="shared" si="75"/>
        <v>#N/A</v>
      </c>
      <c r="I414" s="39"/>
      <c r="J414" s="39"/>
      <c r="K414" s="39">
        <f t="shared" si="76"/>
        <v>2</v>
      </c>
      <c r="L414" s="39">
        <f t="shared" si="77"/>
        <v>13</v>
      </c>
      <c r="M414" s="40" t="e">
        <f t="shared" si="78"/>
        <v>#N/A</v>
      </c>
      <c r="O414" s="41" t="e">
        <f t="shared" si="72"/>
        <v>#N/A</v>
      </c>
    </row>
    <row r="415" spans="1:15">
      <c r="A415" s="42">
        <v>413</v>
      </c>
      <c r="C415" s="43" t="e">
        <f>VLOOKUP(B415,'Client List'!$A:$L,2,FALSE)</f>
        <v>#N/A</v>
      </c>
      <c r="D415" s="33"/>
      <c r="E415" s="33" t="e">
        <f>VLOOKUP(D415,'Interest Rules'!$B$1:$F$7,2,FALSE)</f>
        <v>#N/A</v>
      </c>
      <c r="F415" s="33" t="e">
        <f t="shared" si="73"/>
        <v>#N/A</v>
      </c>
      <c r="G415" s="33" t="e">
        <f t="shared" si="74"/>
        <v>#N/A</v>
      </c>
      <c r="H415" s="33" t="e">
        <f t="shared" si="75"/>
        <v>#N/A</v>
      </c>
      <c r="I415" s="39"/>
      <c r="J415" s="39"/>
      <c r="K415" s="39">
        <f t="shared" si="76"/>
        <v>2</v>
      </c>
      <c r="L415" s="39">
        <f t="shared" si="77"/>
        <v>13</v>
      </c>
      <c r="M415" s="40" t="e">
        <f t="shared" si="78"/>
        <v>#N/A</v>
      </c>
      <c r="O415" s="41" t="e">
        <f t="shared" si="72"/>
        <v>#N/A</v>
      </c>
    </row>
    <row r="416" spans="1:15">
      <c r="A416" s="42">
        <v>414</v>
      </c>
      <c r="C416" s="43" t="e">
        <f>VLOOKUP(B416,'Client List'!$A:$L,2,FALSE)</f>
        <v>#N/A</v>
      </c>
      <c r="D416" s="33"/>
      <c r="E416" s="33" t="e">
        <f>VLOOKUP(D416,'Interest Rules'!$B$1:$F$7,2,FALSE)</f>
        <v>#N/A</v>
      </c>
      <c r="F416" s="33" t="e">
        <f t="shared" si="73"/>
        <v>#N/A</v>
      </c>
      <c r="G416" s="33" t="e">
        <f t="shared" si="74"/>
        <v>#N/A</v>
      </c>
      <c r="H416" s="33" t="e">
        <f t="shared" si="75"/>
        <v>#N/A</v>
      </c>
      <c r="I416" s="39"/>
      <c r="J416" s="39"/>
      <c r="K416" s="39">
        <f t="shared" si="76"/>
        <v>2</v>
      </c>
      <c r="L416" s="39">
        <f t="shared" si="77"/>
        <v>13</v>
      </c>
      <c r="M416" s="40" t="e">
        <f t="shared" si="78"/>
        <v>#N/A</v>
      </c>
      <c r="O416" s="41" t="e">
        <f t="shared" si="72"/>
        <v>#N/A</v>
      </c>
    </row>
    <row r="417" spans="1:15">
      <c r="A417" s="42">
        <v>415</v>
      </c>
      <c r="C417" s="43" t="e">
        <f>VLOOKUP(B417,'Client List'!$A:$L,2,FALSE)</f>
        <v>#N/A</v>
      </c>
      <c r="D417" s="33"/>
      <c r="E417" s="33" t="e">
        <f>VLOOKUP(D417,'Interest Rules'!$B$1:$F$7,2,FALSE)</f>
        <v>#N/A</v>
      </c>
      <c r="F417" s="33" t="e">
        <f t="shared" si="73"/>
        <v>#N/A</v>
      </c>
      <c r="G417" s="33" t="e">
        <f t="shared" si="74"/>
        <v>#N/A</v>
      </c>
      <c r="H417" s="33" t="e">
        <f t="shared" si="75"/>
        <v>#N/A</v>
      </c>
      <c r="I417" s="39"/>
      <c r="J417" s="39"/>
      <c r="K417" s="39">
        <f t="shared" si="76"/>
        <v>2</v>
      </c>
      <c r="L417" s="39">
        <f t="shared" si="77"/>
        <v>13</v>
      </c>
      <c r="M417" s="40" t="e">
        <f t="shared" si="78"/>
        <v>#N/A</v>
      </c>
      <c r="O417" s="41" t="e">
        <f t="shared" si="72"/>
        <v>#N/A</v>
      </c>
    </row>
    <row r="418" spans="1:15">
      <c r="A418" s="42">
        <v>416</v>
      </c>
      <c r="C418" s="43" t="e">
        <f>VLOOKUP(B418,'Client List'!$A:$L,2,FALSE)</f>
        <v>#N/A</v>
      </c>
      <c r="D418" s="33"/>
      <c r="E418" s="33" t="e">
        <f>VLOOKUP(D418,'Interest Rules'!$B$1:$F$7,2,FALSE)</f>
        <v>#N/A</v>
      </c>
      <c r="F418" s="33" t="e">
        <f t="shared" si="73"/>
        <v>#N/A</v>
      </c>
      <c r="G418" s="33" t="e">
        <f t="shared" si="74"/>
        <v>#N/A</v>
      </c>
      <c r="H418" s="33" t="e">
        <f t="shared" si="75"/>
        <v>#N/A</v>
      </c>
      <c r="I418" s="39"/>
      <c r="J418" s="39"/>
      <c r="K418" s="39">
        <f t="shared" si="76"/>
        <v>2</v>
      </c>
      <c r="L418" s="39">
        <f t="shared" si="77"/>
        <v>13</v>
      </c>
      <c r="M418" s="40" t="e">
        <f t="shared" si="78"/>
        <v>#N/A</v>
      </c>
      <c r="O418" s="41" t="e">
        <f t="shared" si="72"/>
        <v>#N/A</v>
      </c>
    </row>
    <row r="419" spans="1:15">
      <c r="A419" s="42">
        <v>417</v>
      </c>
      <c r="C419" s="43" t="e">
        <f>VLOOKUP(B419,'Client List'!$A:$L,2,FALSE)</f>
        <v>#N/A</v>
      </c>
      <c r="D419" s="33"/>
      <c r="E419" s="33" t="e">
        <f>VLOOKUP(D419,'Interest Rules'!$B$1:$F$7,2,FALSE)</f>
        <v>#N/A</v>
      </c>
      <c r="F419" s="33" t="e">
        <f t="shared" si="73"/>
        <v>#N/A</v>
      </c>
      <c r="G419" s="33" t="e">
        <f t="shared" si="74"/>
        <v>#N/A</v>
      </c>
      <c r="H419" s="33" t="e">
        <f t="shared" si="75"/>
        <v>#N/A</v>
      </c>
      <c r="I419" s="39"/>
      <c r="J419" s="39"/>
      <c r="K419" s="39">
        <f t="shared" si="76"/>
        <v>2</v>
      </c>
      <c r="L419" s="39">
        <f t="shared" si="77"/>
        <v>13</v>
      </c>
      <c r="M419" s="40" t="e">
        <f t="shared" si="78"/>
        <v>#N/A</v>
      </c>
      <c r="O419" s="41" t="e">
        <f t="shared" si="72"/>
        <v>#N/A</v>
      </c>
    </row>
    <row r="420" spans="1:15">
      <c r="A420" s="42">
        <v>418</v>
      </c>
      <c r="C420" s="43" t="e">
        <f>VLOOKUP(B420,'Client List'!$A:$L,2,FALSE)</f>
        <v>#N/A</v>
      </c>
      <c r="D420" s="33"/>
      <c r="E420" s="33" t="e">
        <f>VLOOKUP(D420,'Interest Rules'!$B$1:$F$7,2,FALSE)</f>
        <v>#N/A</v>
      </c>
      <c r="F420" s="33" t="e">
        <f t="shared" si="73"/>
        <v>#N/A</v>
      </c>
      <c r="G420" s="33" t="e">
        <f t="shared" si="74"/>
        <v>#N/A</v>
      </c>
      <c r="H420" s="33" t="e">
        <f t="shared" si="75"/>
        <v>#N/A</v>
      </c>
      <c r="I420" s="39"/>
      <c r="J420" s="39"/>
      <c r="K420" s="39">
        <f t="shared" si="76"/>
        <v>2</v>
      </c>
      <c r="L420" s="39">
        <f t="shared" si="77"/>
        <v>13</v>
      </c>
      <c r="M420" s="40" t="e">
        <f t="shared" si="78"/>
        <v>#N/A</v>
      </c>
      <c r="O420" s="41" t="e">
        <f t="shared" si="72"/>
        <v>#N/A</v>
      </c>
    </row>
    <row r="421" spans="1:15">
      <c r="A421" s="42">
        <v>419</v>
      </c>
      <c r="C421" s="43" t="e">
        <f>VLOOKUP(B421,'Client List'!$A:$L,2,FALSE)</f>
        <v>#N/A</v>
      </c>
      <c r="D421" s="33"/>
      <c r="E421" s="33" t="e">
        <f>VLOOKUP(D421,'Interest Rules'!$B$1:$F$7,2,FALSE)</f>
        <v>#N/A</v>
      </c>
      <c r="F421" s="33" t="e">
        <f t="shared" si="73"/>
        <v>#N/A</v>
      </c>
      <c r="G421" s="33" t="e">
        <f t="shared" si="74"/>
        <v>#N/A</v>
      </c>
      <c r="H421" s="33" t="e">
        <f t="shared" si="75"/>
        <v>#N/A</v>
      </c>
      <c r="I421" s="39"/>
      <c r="J421" s="39"/>
      <c r="K421" s="39">
        <f t="shared" si="76"/>
        <v>2</v>
      </c>
      <c r="L421" s="39">
        <f t="shared" si="77"/>
        <v>13</v>
      </c>
      <c r="M421" s="40" t="e">
        <f t="shared" si="78"/>
        <v>#N/A</v>
      </c>
      <c r="O421" s="41" t="e">
        <f t="shared" si="72"/>
        <v>#N/A</v>
      </c>
    </row>
    <row r="422" spans="1:15">
      <c r="A422" s="42">
        <v>420</v>
      </c>
      <c r="C422" s="43" t="e">
        <f>VLOOKUP(B422,'Client List'!$A:$L,2,FALSE)</f>
        <v>#N/A</v>
      </c>
      <c r="D422" s="33"/>
      <c r="E422" s="33" t="e">
        <f>VLOOKUP(D422,'Interest Rules'!$B$1:$F$7,2,FALSE)</f>
        <v>#N/A</v>
      </c>
      <c r="F422" s="33" t="e">
        <f t="shared" si="73"/>
        <v>#N/A</v>
      </c>
      <c r="G422" s="33" t="e">
        <f t="shared" si="74"/>
        <v>#N/A</v>
      </c>
      <c r="H422" s="33" t="e">
        <f t="shared" si="75"/>
        <v>#N/A</v>
      </c>
      <c r="I422" s="39"/>
      <c r="J422" s="39"/>
      <c r="K422" s="39">
        <f t="shared" si="76"/>
        <v>2</v>
      </c>
      <c r="L422" s="39">
        <f t="shared" si="77"/>
        <v>13</v>
      </c>
      <c r="M422" s="40" t="e">
        <f t="shared" si="78"/>
        <v>#N/A</v>
      </c>
      <c r="O422" s="41" t="e">
        <f t="shared" si="72"/>
        <v>#N/A</v>
      </c>
    </row>
    <row r="423" spans="1:15">
      <c r="A423" s="42">
        <v>421</v>
      </c>
      <c r="C423" s="43" t="e">
        <f>VLOOKUP(B423,'Client List'!$A:$L,2,FALSE)</f>
        <v>#N/A</v>
      </c>
      <c r="D423" s="33"/>
      <c r="E423" s="33" t="e">
        <f>VLOOKUP(D423,'Interest Rules'!$B$1:$F$7,2,FALSE)</f>
        <v>#N/A</v>
      </c>
      <c r="F423" s="33" t="e">
        <f t="shared" si="73"/>
        <v>#N/A</v>
      </c>
      <c r="G423" s="33" t="e">
        <f t="shared" si="74"/>
        <v>#N/A</v>
      </c>
      <c r="H423" s="33" t="e">
        <f t="shared" si="75"/>
        <v>#N/A</v>
      </c>
      <c r="I423" s="39"/>
      <c r="J423" s="39"/>
      <c r="K423" s="39">
        <f t="shared" si="76"/>
        <v>2</v>
      </c>
      <c r="L423" s="39">
        <f t="shared" si="77"/>
        <v>13</v>
      </c>
      <c r="M423" s="40" t="e">
        <f t="shared" si="78"/>
        <v>#N/A</v>
      </c>
      <c r="O423" s="41" t="e">
        <f t="shared" si="72"/>
        <v>#N/A</v>
      </c>
    </row>
    <row r="424" spans="1:15">
      <c r="A424" s="42">
        <v>422</v>
      </c>
      <c r="C424" s="43" t="e">
        <f>VLOOKUP(B424,'Client List'!$A:$L,2,FALSE)</f>
        <v>#N/A</v>
      </c>
      <c r="D424" s="33"/>
      <c r="E424" s="33" t="e">
        <f>VLOOKUP(D424,'Interest Rules'!$B$1:$F$7,2,FALSE)</f>
        <v>#N/A</v>
      </c>
      <c r="F424" s="33" t="e">
        <f t="shared" si="73"/>
        <v>#N/A</v>
      </c>
      <c r="G424" s="33" t="e">
        <f t="shared" si="74"/>
        <v>#N/A</v>
      </c>
      <c r="H424" s="33" t="e">
        <f t="shared" si="75"/>
        <v>#N/A</v>
      </c>
      <c r="I424" s="39"/>
      <c r="J424" s="39"/>
      <c r="K424" s="39">
        <f t="shared" si="76"/>
        <v>2</v>
      </c>
      <c r="L424" s="39">
        <f t="shared" si="77"/>
        <v>13</v>
      </c>
      <c r="M424" s="40" t="e">
        <f t="shared" si="78"/>
        <v>#N/A</v>
      </c>
      <c r="O424" s="41" t="e">
        <f t="shared" si="72"/>
        <v>#N/A</v>
      </c>
    </row>
    <row r="425" spans="1:15">
      <c r="A425" s="42">
        <v>423</v>
      </c>
      <c r="C425" s="43" t="e">
        <f>VLOOKUP(B425,'Client List'!$A:$L,2,FALSE)</f>
        <v>#N/A</v>
      </c>
      <c r="D425" s="33"/>
      <c r="E425" s="33" t="e">
        <f>VLOOKUP(D425,'Interest Rules'!$B$1:$F$7,2,FALSE)</f>
        <v>#N/A</v>
      </c>
      <c r="F425" s="33" t="e">
        <f t="shared" si="73"/>
        <v>#N/A</v>
      </c>
      <c r="G425" s="33" t="e">
        <f t="shared" si="74"/>
        <v>#N/A</v>
      </c>
      <c r="H425" s="33" t="e">
        <f t="shared" si="75"/>
        <v>#N/A</v>
      </c>
      <c r="I425" s="39"/>
      <c r="J425" s="39"/>
      <c r="K425" s="39">
        <f t="shared" si="76"/>
        <v>2</v>
      </c>
      <c r="L425" s="39">
        <f t="shared" si="77"/>
        <v>13</v>
      </c>
      <c r="M425" s="40" t="e">
        <f t="shared" si="78"/>
        <v>#N/A</v>
      </c>
      <c r="O425" s="41" t="e">
        <f t="shared" si="72"/>
        <v>#N/A</v>
      </c>
    </row>
    <row r="426" spans="1:15">
      <c r="A426" s="42">
        <v>424</v>
      </c>
      <c r="C426" s="43" t="e">
        <f>VLOOKUP(B426,'Client List'!$A:$L,2,FALSE)</f>
        <v>#N/A</v>
      </c>
      <c r="D426" s="33"/>
      <c r="E426" s="33" t="e">
        <f>VLOOKUP(D426,'Interest Rules'!$B$1:$F$7,2,FALSE)</f>
        <v>#N/A</v>
      </c>
      <c r="F426" s="33" t="e">
        <f t="shared" si="73"/>
        <v>#N/A</v>
      </c>
      <c r="G426" s="33" t="e">
        <f t="shared" si="74"/>
        <v>#N/A</v>
      </c>
      <c r="H426" s="33" t="e">
        <f t="shared" si="75"/>
        <v>#N/A</v>
      </c>
      <c r="I426" s="39"/>
      <c r="J426" s="39"/>
      <c r="K426" s="39">
        <f t="shared" si="76"/>
        <v>2</v>
      </c>
      <c r="L426" s="39">
        <f t="shared" si="77"/>
        <v>13</v>
      </c>
      <c r="M426" s="40" t="e">
        <f t="shared" si="78"/>
        <v>#N/A</v>
      </c>
      <c r="O426" s="41" t="e">
        <f t="shared" si="72"/>
        <v>#N/A</v>
      </c>
    </row>
    <row r="427" spans="1:15">
      <c r="A427" s="42">
        <v>425</v>
      </c>
      <c r="C427" s="43" t="e">
        <f>VLOOKUP(B427,'Client List'!$A:$L,2,FALSE)</f>
        <v>#N/A</v>
      </c>
      <c r="D427" s="33"/>
      <c r="E427" s="33" t="e">
        <f>VLOOKUP(D427,'Interest Rules'!$B$1:$F$7,2,FALSE)</f>
        <v>#N/A</v>
      </c>
      <c r="F427" s="33" t="e">
        <f t="shared" si="73"/>
        <v>#N/A</v>
      </c>
      <c r="G427" s="33" t="e">
        <f t="shared" si="74"/>
        <v>#N/A</v>
      </c>
      <c r="H427" s="33" t="e">
        <f t="shared" si="75"/>
        <v>#N/A</v>
      </c>
      <c r="I427" s="39"/>
      <c r="J427" s="39"/>
      <c r="K427" s="39">
        <f t="shared" si="76"/>
        <v>2</v>
      </c>
      <c r="L427" s="39">
        <f t="shared" si="77"/>
        <v>13</v>
      </c>
      <c r="M427" s="40" t="e">
        <f t="shared" si="78"/>
        <v>#N/A</v>
      </c>
      <c r="O427" s="41" t="e">
        <f t="shared" si="72"/>
        <v>#N/A</v>
      </c>
    </row>
    <row r="428" spans="1:15">
      <c r="A428" s="42">
        <v>426</v>
      </c>
      <c r="C428" s="43" t="e">
        <f>VLOOKUP(B428,'Client List'!$A:$L,2,FALSE)</f>
        <v>#N/A</v>
      </c>
      <c r="D428" s="33"/>
      <c r="E428" s="33" t="e">
        <f>VLOOKUP(D428,'Interest Rules'!$B$1:$F$7,2,FALSE)</f>
        <v>#N/A</v>
      </c>
      <c r="F428" s="33" t="e">
        <f t="shared" si="73"/>
        <v>#N/A</v>
      </c>
      <c r="G428" s="33" t="e">
        <f t="shared" si="74"/>
        <v>#N/A</v>
      </c>
      <c r="H428" s="33" t="e">
        <f t="shared" si="75"/>
        <v>#N/A</v>
      </c>
      <c r="I428" s="39"/>
      <c r="J428" s="39"/>
      <c r="K428" s="39">
        <f t="shared" si="76"/>
        <v>2</v>
      </c>
      <c r="L428" s="39">
        <f t="shared" si="77"/>
        <v>13</v>
      </c>
      <c r="M428" s="40" t="e">
        <f t="shared" si="78"/>
        <v>#N/A</v>
      </c>
      <c r="O428" s="41" t="e">
        <f t="shared" si="72"/>
        <v>#N/A</v>
      </c>
    </row>
    <row r="429" spans="1:15">
      <c r="A429" s="42">
        <v>427</v>
      </c>
      <c r="C429" s="43" t="e">
        <f>VLOOKUP(B429,'Client List'!$A:$L,2,FALSE)</f>
        <v>#N/A</v>
      </c>
      <c r="D429" s="33"/>
      <c r="E429" s="33" t="e">
        <f>VLOOKUP(D429,'Interest Rules'!$B$1:$F$7,2,FALSE)</f>
        <v>#N/A</v>
      </c>
      <c r="F429" s="33" t="e">
        <f t="shared" si="73"/>
        <v>#N/A</v>
      </c>
      <c r="G429" s="33" t="e">
        <f t="shared" si="74"/>
        <v>#N/A</v>
      </c>
      <c r="H429" s="33" t="e">
        <f t="shared" si="75"/>
        <v>#N/A</v>
      </c>
      <c r="I429" s="39"/>
      <c r="J429" s="39"/>
      <c r="K429" s="39">
        <f t="shared" si="76"/>
        <v>2</v>
      </c>
      <c r="L429" s="39">
        <f t="shared" si="77"/>
        <v>13</v>
      </c>
      <c r="M429" s="40" t="e">
        <f t="shared" si="78"/>
        <v>#N/A</v>
      </c>
      <c r="O429" s="41" t="e">
        <f t="shared" si="72"/>
        <v>#N/A</v>
      </c>
    </row>
    <row r="430" spans="1:15">
      <c r="A430" s="42">
        <v>428</v>
      </c>
      <c r="C430" s="43" t="e">
        <f>VLOOKUP(B430,'Client List'!$A:$L,2,FALSE)</f>
        <v>#N/A</v>
      </c>
      <c r="D430" s="33"/>
      <c r="E430" s="33" t="e">
        <f>VLOOKUP(D430,'Interest Rules'!$B$1:$F$7,2,FALSE)</f>
        <v>#N/A</v>
      </c>
      <c r="F430" s="33" t="e">
        <f t="shared" si="73"/>
        <v>#N/A</v>
      </c>
      <c r="G430" s="33" t="e">
        <f t="shared" si="74"/>
        <v>#N/A</v>
      </c>
      <c r="H430" s="33" t="e">
        <f t="shared" si="75"/>
        <v>#N/A</v>
      </c>
      <c r="I430" s="39"/>
      <c r="J430" s="39"/>
      <c r="K430" s="39">
        <f t="shared" si="76"/>
        <v>2</v>
      </c>
      <c r="L430" s="39">
        <f t="shared" si="77"/>
        <v>13</v>
      </c>
      <c r="M430" s="40" t="e">
        <f t="shared" si="78"/>
        <v>#N/A</v>
      </c>
      <c r="O430" s="41" t="e">
        <f t="shared" si="72"/>
        <v>#N/A</v>
      </c>
    </row>
    <row r="431" spans="1:15">
      <c r="A431" s="42">
        <v>429</v>
      </c>
      <c r="C431" s="43" t="e">
        <f>VLOOKUP(B431,'Client List'!$A:$L,2,FALSE)</f>
        <v>#N/A</v>
      </c>
      <c r="D431" s="33"/>
      <c r="E431" s="33" t="e">
        <f>VLOOKUP(D431,'Interest Rules'!$B$1:$F$7,2,FALSE)</f>
        <v>#N/A</v>
      </c>
      <c r="F431" s="33" t="e">
        <f t="shared" si="73"/>
        <v>#N/A</v>
      </c>
      <c r="G431" s="33" t="e">
        <f t="shared" si="74"/>
        <v>#N/A</v>
      </c>
      <c r="H431" s="33" t="e">
        <f t="shared" si="75"/>
        <v>#N/A</v>
      </c>
      <c r="I431" s="39"/>
      <c r="J431" s="39"/>
      <c r="K431" s="39">
        <f t="shared" si="76"/>
        <v>2</v>
      </c>
      <c r="L431" s="39">
        <f t="shared" si="77"/>
        <v>13</v>
      </c>
      <c r="M431" s="40" t="e">
        <f t="shared" si="78"/>
        <v>#N/A</v>
      </c>
      <c r="O431" s="41" t="e">
        <f t="shared" si="72"/>
        <v>#N/A</v>
      </c>
    </row>
    <row r="432" spans="1:15">
      <c r="A432" s="42">
        <v>430</v>
      </c>
      <c r="C432" s="43" t="e">
        <f>VLOOKUP(B432,'Client List'!$A:$L,2,FALSE)</f>
        <v>#N/A</v>
      </c>
      <c r="D432" s="33"/>
      <c r="E432" s="33" t="e">
        <f>VLOOKUP(D432,'Interest Rules'!$B$1:$F$7,2,FALSE)</f>
        <v>#N/A</v>
      </c>
      <c r="F432" s="33" t="e">
        <f t="shared" si="73"/>
        <v>#N/A</v>
      </c>
      <c r="G432" s="33" t="e">
        <f t="shared" si="74"/>
        <v>#N/A</v>
      </c>
      <c r="H432" s="33" t="e">
        <f t="shared" si="75"/>
        <v>#N/A</v>
      </c>
      <c r="I432" s="39"/>
      <c r="J432" s="39"/>
      <c r="K432" s="39">
        <f t="shared" si="76"/>
        <v>2</v>
      </c>
      <c r="L432" s="39">
        <f t="shared" si="77"/>
        <v>13</v>
      </c>
      <c r="M432" s="40" t="e">
        <f t="shared" si="78"/>
        <v>#N/A</v>
      </c>
      <c r="O432" s="41" t="e">
        <f t="shared" si="72"/>
        <v>#N/A</v>
      </c>
    </row>
    <row r="433" spans="1:15">
      <c r="A433" s="42">
        <v>431</v>
      </c>
      <c r="C433" s="43" t="e">
        <f>VLOOKUP(B433,'Client List'!$A:$L,2,FALSE)</f>
        <v>#N/A</v>
      </c>
      <c r="D433" s="33"/>
      <c r="E433" s="33" t="e">
        <f>VLOOKUP(D433,'Interest Rules'!$B$1:$F$7,2,FALSE)</f>
        <v>#N/A</v>
      </c>
      <c r="F433" s="33" t="e">
        <f t="shared" si="73"/>
        <v>#N/A</v>
      </c>
      <c r="G433" s="33" t="e">
        <f t="shared" si="74"/>
        <v>#N/A</v>
      </c>
      <c r="H433" s="33" t="e">
        <f t="shared" si="75"/>
        <v>#N/A</v>
      </c>
      <c r="I433" s="39"/>
      <c r="J433" s="39"/>
      <c r="K433" s="39">
        <f t="shared" si="76"/>
        <v>2</v>
      </c>
      <c r="L433" s="39">
        <f t="shared" si="77"/>
        <v>13</v>
      </c>
      <c r="M433" s="40" t="e">
        <f t="shared" si="78"/>
        <v>#N/A</v>
      </c>
      <c r="O433" s="41" t="e">
        <f t="shared" si="72"/>
        <v>#N/A</v>
      </c>
    </row>
    <row r="434" spans="1:15">
      <c r="A434" s="42">
        <v>432</v>
      </c>
      <c r="C434" s="43" t="e">
        <f>VLOOKUP(B434,'Client List'!$A:$L,2,FALSE)</f>
        <v>#N/A</v>
      </c>
      <c r="D434" s="33"/>
      <c r="E434" s="33" t="e">
        <f>VLOOKUP(D434,'Interest Rules'!$B$1:$F$7,2,FALSE)</f>
        <v>#N/A</v>
      </c>
      <c r="F434" s="33" t="e">
        <f t="shared" si="73"/>
        <v>#N/A</v>
      </c>
      <c r="G434" s="33" t="e">
        <f t="shared" si="74"/>
        <v>#N/A</v>
      </c>
      <c r="H434" s="33" t="e">
        <f t="shared" si="75"/>
        <v>#N/A</v>
      </c>
      <c r="I434" s="39"/>
      <c r="J434" s="39"/>
      <c r="K434" s="39">
        <f t="shared" si="76"/>
        <v>2</v>
      </c>
      <c r="L434" s="39">
        <f t="shared" si="77"/>
        <v>13</v>
      </c>
      <c r="M434" s="40" t="e">
        <f t="shared" si="78"/>
        <v>#N/A</v>
      </c>
      <c r="O434" s="41" t="e">
        <f t="shared" si="72"/>
        <v>#N/A</v>
      </c>
    </row>
    <row r="435" spans="1:15">
      <c r="A435" s="42">
        <v>433</v>
      </c>
      <c r="C435" s="43" t="e">
        <f>VLOOKUP(B435,'Client List'!$A:$L,2,FALSE)</f>
        <v>#N/A</v>
      </c>
      <c r="D435" s="33"/>
      <c r="E435" s="33" t="e">
        <f>VLOOKUP(D435,'Interest Rules'!$B$1:$F$7,2,FALSE)</f>
        <v>#N/A</v>
      </c>
      <c r="F435" s="33" t="e">
        <f t="shared" si="73"/>
        <v>#N/A</v>
      </c>
      <c r="G435" s="33" t="e">
        <f t="shared" si="74"/>
        <v>#N/A</v>
      </c>
      <c r="H435" s="33" t="e">
        <f t="shared" si="75"/>
        <v>#N/A</v>
      </c>
      <c r="I435" s="39"/>
      <c r="J435" s="39"/>
      <c r="K435" s="39">
        <f t="shared" si="76"/>
        <v>2</v>
      </c>
      <c r="L435" s="39">
        <f t="shared" si="77"/>
        <v>13</v>
      </c>
      <c r="M435" s="40" t="e">
        <f t="shared" si="78"/>
        <v>#N/A</v>
      </c>
      <c r="O435" s="41" t="e">
        <f t="shared" si="72"/>
        <v>#N/A</v>
      </c>
    </row>
    <row r="436" spans="1:15">
      <c r="A436" s="42">
        <v>434</v>
      </c>
      <c r="C436" s="43" t="e">
        <f>VLOOKUP(B436,'Client List'!$A:$L,2,FALSE)</f>
        <v>#N/A</v>
      </c>
      <c r="D436" s="33"/>
      <c r="E436" s="33" t="e">
        <f>VLOOKUP(D436,'Interest Rules'!$B$1:$F$7,2,FALSE)</f>
        <v>#N/A</v>
      </c>
      <c r="F436" s="33" t="e">
        <f t="shared" si="73"/>
        <v>#N/A</v>
      </c>
      <c r="G436" s="33" t="e">
        <f t="shared" si="74"/>
        <v>#N/A</v>
      </c>
      <c r="H436" s="33" t="e">
        <f t="shared" si="75"/>
        <v>#N/A</v>
      </c>
      <c r="I436" s="39"/>
      <c r="J436" s="39"/>
      <c r="K436" s="39">
        <f t="shared" si="76"/>
        <v>2</v>
      </c>
      <c r="L436" s="39">
        <f t="shared" si="77"/>
        <v>13</v>
      </c>
      <c r="M436" s="40" t="e">
        <f t="shared" si="78"/>
        <v>#N/A</v>
      </c>
      <c r="O436" s="41" t="e">
        <f t="shared" si="72"/>
        <v>#N/A</v>
      </c>
    </row>
    <row r="437" spans="1:15">
      <c r="A437" s="42">
        <v>435</v>
      </c>
      <c r="C437" s="43" t="e">
        <f>VLOOKUP(B437,'Client List'!$A:$L,2,FALSE)</f>
        <v>#N/A</v>
      </c>
      <c r="D437" s="33"/>
      <c r="E437" s="33" t="e">
        <f>VLOOKUP(D437,'Interest Rules'!$B$1:$F$7,2,FALSE)</f>
        <v>#N/A</v>
      </c>
      <c r="F437" s="33" t="e">
        <f t="shared" si="73"/>
        <v>#N/A</v>
      </c>
      <c r="G437" s="33" t="e">
        <f t="shared" si="74"/>
        <v>#N/A</v>
      </c>
      <c r="H437" s="33" t="e">
        <f t="shared" si="75"/>
        <v>#N/A</v>
      </c>
      <c r="I437" s="39"/>
      <c r="J437" s="39"/>
      <c r="K437" s="39">
        <f t="shared" si="76"/>
        <v>2</v>
      </c>
      <c r="L437" s="39">
        <f t="shared" si="77"/>
        <v>13</v>
      </c>
      <c r="M437" s="40" t="e">
        <f t="shared" si="78"/>
        <v>#N/A</v>
      </c>
      <c r="O437" s="41" t="e">
        <f t="shared" si="72"/>
        <v>#N/A</v>
      </c>
    </row>
    <row r="438" spans="1:15">
      <c r="A438" s="42">
        <v>436</v>
      </c>
      <c r="C438" s="43" t="e">
        <f>VLOOKUP(B438,'Client List'!$A:$L,2,FALSE)</f>
        <v>#N/A</v>
      </c>
      <c r="D438" s="33"/>
      <c r="E438" s="33" t="e">
        <f>VLOOKUP(D438,'Interest Rules'!$B$1:$F$7,2,FALSE)</f>
        <v>#N/A</v>
      </c>
      <c r="F438" s="33" t="e">
        <f t="shared" si="73"/>
        <v>#N/A</v>
      </c>
      <c r="G438" s="33" t="e">
        <f t="shared" si="74"/>
        <v>#N/A</v>
      </c>
      <c r="H438" s="33" t="e">
        <f t="shared" si="75"/>
        <v>#N/A</v>
      </c>
      <c r="I438" s="39"/>
      <c r="J438" s="39"/>
      <c r="K438" s="39">
        <f t="shared" si="76"/>
        <v>2</v>
      </c>
      <c r="L438" s="39">
        <f t="shared" si="77"/>
        <v>13</v>
      </c>
      <c r="M438" s="40" t="e">
        <f t="shared" si="78"/>
        <v>#N/A</v>
      </c>
      <c r="O438" s="41" t="e">
        <f t="shared" si="72"/>
        <v>#N/A</v>
      </c>
    </row>
    <row r="439" spans="1:15">
      <c r="A439" s="42">
        <v>437</v>
      </c>
      <c r="C439" s="43" t="e">
        <f>VLOOKUP(B439,'Client List'!$A:$L,2,FALSE)</f>
        <v>#N/A</v>
      </c>
      <c r="D439" s="33"/>
      <c r="E439" s="33" t="e">
        <f>VLOOKUP(D439,'Interest Rules'!$B$1:$F$7,2,FALSE)</f>
        <v>#N/A</v>
      </c>
      <c r="F439" s="33" t="e">
        <f t="shared" si="73"/>
        <v>#N/A</v>
      </c>
      <c r="G439" s="33" t="e">
        <f t="shared" si="74"/>
        <v>#N/A</v>
      </c>
      <c r="H439" s="33" t="e">
        <f t="shared" si="75"/>
        <v>#N/A</v>
      </c>
      <c r="I439" s="39"/>
      <c r="J439" s="39"/>
      <c r="K439" s="39">
        <f t="shared" si="76"/>
        <v>2</v>
      </c>
      <c r="L439" s="39">
        <f t="shared" si="77"/>
        <v>13</v>
      </c>
      <c r="M439" s="40" t="e">
        <f t="shared" si="78"/>
        <v>#N/A</v>
      </c>
      <c r="O439" s="41" t="e">
        <f t="shared" si="72"/>
        <v>#N/A</v>
      </c>
    </row>
    <row r="440" spans="1:15">
      <c r="A440" s="42">
        <v>438</v>
      </c>
      <c r="C440" s="43" t="e">
        <f>VLOOKUP(B440,'Client List'!$A:$L,2,FALSE)</f>
        <v>#N/A</v>
      </c>
      <c r="D440" s="33"/>
      <c r="E440" s="33" t="e">
        <f>VLOOKUP(D440,'Interest Rules'!$B$1:$F$7,2,FALSE)</f>
        <v>#N/A</v>
      </c>
      <c r="F440" s="33" t="e">
        <f t="shared" si="73"/>
        <v>#N/A</v>
      </c>
      <c r="G440" s="33" t="e">
        <f t="shared" si="74"/>
        <v>#N/A</v>
      </c>
      <c r="H440" s="33" t="e">
        <f t="shared" si="75"/>
        <v>#N/A</v>
      </c>
      <c r="I440" s="39"/>
      <c r="J440" s="39"/>
      <c r="K440" s="39">
        <f t="shared" si="76"/>
        <v>2</v>
      </c>
      <c r="L440" s="39">
        <f t="shared" si="77"/>
        <v>13</v>
      </c>
      <c r="M440" s="40" t="e">
        <f t="shared" si="78"/>
        <v>#N/A</v>
      </c>
      <c r="O440" s="41" t="e">
        <f t="shared" si="72"/>
        <v>#N/A</v>
      </c>
    </row>
    <row r="441" spans="1:15">
      <c r="A441" s="42">
        <v>439</v>
      </c>
      <c r="C441" s="43" t="e">
        <f>VLOOKUP(B441,'Client List'!$A:$L,2,FALSE)</f>
        <v>#N/A</v>
      </c>
      <c r="D441" s="33"/>
      <c r="E441" s="33" t="e">
        <f>VLOOKUP(D441,'Interest Rules'!$B$1:$F$7,2,FALSE)</f>
        <v>#N/A</v>
      </c>
      <c r="F441" s="33" t="e">
        <f t="shared" si="73"/>
        <v>#N/A</v>
      </c>
      <c r="G441" s="33" t="e">
        <f t="shared" si="74"/>
        <v>#N/A</v>
      </c>
      <c r="H441" s="33" t="e">
        <f t="shared" si="75"/>
        <v>#N/A</v>
      </c>
      <c r="I441" s="39"/>
      <c r="J441" s="39"/>
      <c r="K441" s="39">
        <f t="shared" si="76"/>
        <v>2</v>
      </c>
      <c r="L441" s="39">
        <f t="shared" si="77"/>
        <v>13</v>
      </c>
      <c r="M441" s="40" t="e">
        <f t="shared" si="78"/>
        <v>#N/A</v>
      </c>
      <c r="O441" s="41" t="e">
        <f t="shared" si="72"/>
        <v>#N/A</v>
      </c>
    </row>
    <row r="442" spans="1:15">
      <c r="A442" s="42">
        <v>440</v>
      </c>
      <c r="C442" s="43" t="e">
        <f>VLOOKUP(B442,'Client List'!$A:$L,2,FALSE)</f>
        <v>#N/A</v>
      </c>
      <c r="D442" s="33"/>
      <c r="E442" s="33" t="e">
        <f>VLOOKUP(D442,'Interest Rules'!$B$1:$F$7,2,FALSE)</f>
        <v>#N/A</v>
      </c>
      <c r="F442" s="33" t="e">
        <f t="shared" si="73"/>
        <v>#N/A</v>
      </c>
      <c r="G442" s="33" t="e">
        <f t="shared" si="74"/>
        <v>#N/A</v>
      </c>
      <c r="H442" s="33" t="e">
        <f t="shared" si="75"/>
        <v>#N/A</v>
      </c>
      <c r="I442" s="39"/>
      <c r="J442" s="39"/>
      <c r="K442" s="39">
        <f t="shared" si="76"/>
        <v>2</v>
      </c>
      <c r="L442" s="39">
        <f t="shared" si="77"/>
        <v>13</v>
      </c>
      <c r="M442" s="40" t="e">
        <f t="shared" si="78"/>
        <v>#N/A</v>
      </c>
      <c r="O442" s="41" t="e">
        <f t="shared" si="72"/>
        <v>#N/A</v>
      </c>
    </row>
    <row r="443" spans="1:15">
      <c r="A443" s="42">
        <v>441</v>
      </c>
      <c r="C443" s="43" t="e">
        <f>VLOOKUP(B443,'Client List'!$A:$L,2,FALSE)</f>
        <v>#N/A</v>
      </c>
      <c r="D443" s="33"/>
      <c r="E443" s="33" t="e">
        <f>VLOOKUP(D443,'Interest Rules'!$B$1:$F$7,2,FALSE)</f>
        <v>#N/A</v>
      </c>
      <c r="F443" s="33" t="e">
        <f t="shared" si="73"/>
        <v>#N/A</v>
      </c>
      <c r="G443" s="33" t="e">
        <f t="shared" si="74"/>
        <v>#N/A</v>
      </c>
      <c r="H443" s="33" t="e">
        <f t="shared" si="75"/>
        <v>#N/A</v>
      </c>
      <c r="I443" s="39"/>
      <c r="J443" s="39"/>
      <c r="K443" s="39">
        <f t="shared" si="76"/>
        <v>2</v>
      </c>
      <c r="L443" s="39">
        <f t="shared" si="77"/>
        <v>13</v>
      </c>
      <c r="M443" s="40" t="e">
        <f t="shared" si="78"/>
        <v>#N/A</v>
      </c>
      <c r="O443" s="41" t="e">
        <f t="shared" si="72"/>
        <v>#N/A</v>
      </c>
    </row>
    <row r="444" spans="1:15">
      <c r="A444" s="42">
        <v>442</v>
      </c>
      <c r="C444" s="43" t="e">
        <f>VLOOKUP(B444,'Client List'!$A:$L,2,FALSE)</f>
        <v>#N/A</v>
      </c>
      <c r="D444" s="33"/>
      <c r="E444" s="33" t="e">
        <f>VLOOKUP(D444,'Interest Rules'!$B$1:$F$7,2,FALSE)</f>
        <v>#N/A</v>
      </c>
      <c r="F444" s="33" t="e">
        <f t="shared" si="73"/>
        <v>#N/A</v>
      </c>
      <c r="G444" s="33" t="e">
        <f t="shared" si="74"/>
        <v>#N/A</v>
      </c>
      <c r="H444" s="33" t="e">
        <f t="shared" si="75"/>
        <v>#N/A</v>
      </c>
      <c r="I444" s="39"/>
      <c r="J444" s="39"/>
      <c r="K444" s="39">
        <f t="shared" si="76"/>
        <v>2</v>
      </c>
      <c r="L444" s="39">
        <f t="shared" si="77"/>
        <v>13</v>
      </c>
      <c r="M444" s="40" t="e">
        <f t="shared" si="78"/>
        <v>#N/A</v>
      </c>
      <c r="O444" s="41" t="e">
        <f t="shared" si="72"/>
        <v>#N/A</v>
      </c>
    </row>
    <row r="445" spans="1:15">
      <c r="A445" s="42">
        <v>443</v>
      </c>
      <c r="C445" s="43" t="e">
        <f>VLOOKUP(B445,'Client List'!$A:$L,2,FALSE)</f>
        <v>#N/A</v>
      </c>
      <c r="D445" s="33"/>
      <c r="E445" s="33" t="e">
        <f>VLOOKUP(D445,'Interest Rules'!$B$1:$F$7,2,FALSE)</f>
        <v>#N/A</v>
      </c>
      <c r="F445" s="33" t="e">
        <f t="shared" si="73"/>
        <v>#N/A</v>
      </c>
      <c r="G445" s="33" t="e">
        <f t="shared" si="74"/>
        <v>#N/A</v>
      </c>
      <c r="H445" s="33" t="e">
        <f t="shared" si="75"/>
        <v>#N/A</v>
      </c>
      <c r="I445" s="39"/>
      <c r="J445" s="39"/>
      <c r="K445" s="39">
        <f t="shared" si="76"/>
        <v>2</v>
      </c>
      <c r="L445" s="39">
        <f t="shared" si="77"/>
        <v>13</v>
      </c>
      <c r="M445" s="40" t="e">
        <f t="shared" si="78"/>
        <v>#N/A</v>
      </c>
      <c r="O445" s="41" t="e">
        <f t="shared" si="72"/>
        <v>#N/A</v>
      </c>
    </row>
    <row r="446" spans="1:15">
      <c r="A446" s="42">
        <v>444</v>
      </c>
      <c r="C446" s="43" t="e">
        <f>VLOOKUP(B446,'Client List'!$A:$L,2,FALSE)</f>
        <v>#N/A</v>
      </c>
      <c r="D446" s="33"/>
      <c r="E446" s="33" t="e">
        <f>VLOOKUP(D446,'Interest Rules'!$B$1:$F$7,2,FALSE)</f>
        <v>#N/A</v>
      </c>
      <c r="F446" s="33" t="e">
        <f t="shared" si="73"/>
        <v>#N/A</v>
      </c>
      <c r="G446" s="33" t="e">
        <f t="shared" si="74"/>
        <v>#N/A</v>
      </c>
      <c r="H446" s="33" t="e">
        <f t="shared" si="75"/>
        <v>#N/A</v>
      </c>
      <c r="I446" s="39"/>
      <c r="J446" s="39"/>
      <c r="K446" s="39">
        <f t="shared" si="76"/>
        <v>2</v>
      </c>
      <c r="L446" s="39">
        <f t="shared" si="77"/>
        <v>13</v>
      </c>
      <c r="M446" s="40" t="e">
        <f t="shared" si="78"/>
        <v>#N/A</v>
      </c>
      <c r="O446" s="41" t="e">
        <f t="shared" si="72"/>
        <v>#N/A</v>
      </c>
    </row>
    <row r="447" spans="1:15">
      <c r="A447" s="42">
        <v>445</v>
      </c>
      <c r="C447" s="43" t="e">
        <f>VLOOKUP(B447,'Client List'!$A:$L,2,FALSE)</f>
        <v>#N/A</v>
      </c>
      <c r="D447" s="33"/>
      <c r="E447" s="33" t="e">
        <f>VLOOKUP(D447,'Interest Rules'!$B$1:$F$7,2,FALSE)</f>
        <v>#N/A</v>
      </c>
      <c r="F447" s="33" t="e">
        <f t="shared" si="73"/>
        <v>#N/A</v>
      </c>
      <c r="G447" s="33" t="e">
        <f t="shared" si="74"/>
        <v>#N/A</v>
      </c>
      <c r="H447" s="33" t="e">
        <f t="shared" si="75"/>
        <v>#N/A</v>
      </c>
      <c r="I447" s="39"/>
      <c r="J447" s="39"/>
      <c r="K447" s="39">
        <f t="shared" si="76"/>
        <v>2</v>
      </c>
      <c r="L447" s="39">
        <f t="shared" si="77"/>
        <v>13</v>
      </c>
      <c r="M447" s="40" t="e">
        <f t="shared" si="78"/>
        <v>#N/A</v>
      </c>
      <c r="O447" s="41" t="e">
        <f t="shared" si="72"/>
        <v>#N/A</v>
      </c>
    </row>
    <row r="448" spans="1:15">
      <c r="A448" s="42">
        <v>446</v>
      </c>
      <c r="C448" s="43" t="e">
        <f>VLOOKUP(B448,'Client List'!$A:$L,2,FALSE)</f>
        <v>#N/A</v>
      </c>
      <c r="D448" s="33"/>
      <c r="E448" s="33" t="e">
        <f>VLOOKUP(D448,'Interest Rules'!$B$1:$F$7,2,FALSE)</f>
        <v>#N/A</v>
      </c>
      <c r="F448" s="33" t="e">
        <f t="shared" si="73"/>
        <v>#N/A</v>
      </c>
      <c r="G448" s="33" t="e">
        <f t="shared" si="74"/>
        <v>#N/A</v>
      </c>
      <c r="H448" s="33" t="e">
        <f t="shared" si="75"/>
        <v>#N/A</v>
      </c>
      <c r="I448" s="39"/>
      <c r="J448" s="39"/>
      <c r="K448" s="39">
        <f t="shared" si="76"/>
        <v>2</v>
      </c>
      <c r="L448" s="39">
        <f t="shared" si="77"/>
        <v>13</v>
      </c>
      <c r="M448" s="40" t="e">
        <f t="shared" si="78"/>
        <v>#N/A</v>
      </c>
      <c r="O448" s="41" t="e">
        <f t="shared" si="72"/>
        <v>#N/A</v>
      </c>
    </row>
    <row r="449" spans="1:15">
      <c r="A449" s="42">
        <v>447</v>
      </c>
      <c r="C449" s="43" t="e">
        <f>VLOOKUP(B449,'Client List'!$A:$L,2,FALSE)</f>
        <v>#N/A</v>
      </c>
      <c r="D449" s="33"/>
      <c r="E449" s="33" t="e">
        <f>VLOOKUP(D449,'Interest Rules'!$B$1:$F$7,2,FALSE)</f>
        <v>#N/A</v>
      </c>
      <c r="F449" s="33" t="e">
        <f t="shared" si="73"/>
        <v>#N/A</v>
      </c>
      <c r="G449" s="33" t="e">
        <f t="shared" si="74"/>
        <v>#N/A</v>
      </c>
      <c r="H449" s="33" t="e">
        <f t="shared" si="75"/>
        <v>#N/A</v>
      </c>
      <c r="I449" s="39"/>
      <c r="J449" s="39"/>
      <c r="K449" s="39">
        <f t="shared" si="76"/>
        <v>2</v>
      </c>
      <c r="L449" s="39">
        <f t="shared" si="77"/>
        <v>13</v>
      </c>
      <c r="M449" s="40" t="e">
        <f t="shared" si="78"/>
        <v>#N/A</v>
      </c>
      <c r="O449" s="41" t="e">
        <f t="shared" si="72"/>
        <v>#N/A</v>
      </c>
    </row>
    <row r="450" spans="1:15">
      <c r="A450" s="42">
        <v>448</v>
      </c>
      <c r="C450" s="43" t="e">
        <f>VLOOKUP(B450,'Client List'!$A:$L,2,FALSE)</f>
        <v>#N/A</v>
      </c>
      <c r="D450" s="33"/>
      <c r="E450" s="33" t="e">
        <f>VLOOKUP(D450,'Interest Rules'!$B$1:$F$7,2,FALSE)</f>
        <v>#N/A</v>
      </c>
      <c r="F450" s="33" t="e">
        <f t="shared" si="73"/>
        <v>#N/A</v>
      </c>
      <c r="G450" s="33" t="e">
        <f t="shared" si="74"/>
        <v>#N/A</v>
      </c>
      <c r="H450" s="33" t="e">
        <f t="shared" si="75"/>
        <v>#N/A</v>
      </c>
      <c r="I450" s="39"/>
      <c r="J450" s="39"/>
      <c r="K450" s="39">
        <f t="shared" si="76"/>
        <v>2</v>
      </c>
      <c r="L450" s="39">
        <f t="shared" si="77"/>
        <v>13</v>
      </c>
      <c r="M450" s="40" t="e">
        <f t="shared" si="78"/>
        <v>#N/A</v>
      </c>
      <c r="O450" s="41" t="e">
        <f t="shared" si="72"/>
        <v>#N/A</v>
      </c>
    </row>
    <row r="451" spans="1:15">
      <c r="A451" s="42">
        <v>449</v>
      </c>
      <c r="C451" s="43" t="e">
        <f>VLOOKUP(B451,'Client List'!$A:$L,2,FALSE)</f>
        <v>#N/A</v>
      </c>
      <c r="D451" s="33"/>
      <c r="E451" s="33" t="e">
        <f>VLOOKUP(D451,'Interest Rules'!$B$1:$F$7,2,FALSE)</f>
        <v>#N/A</v>
      </c>
      <c r="F451" s="33" t="e">
        <f t="shared" si="73"/>
        <v>#N/A</v>
      </c>
      <c r="G451" s="33" t="e">
        <f t="shared" si="74"/>
        <v>#N/A</v>
      </c>
      <c r="H451" s="33" t="e">
        <f t="shared" si="75"/>
        <v>#N/A</v>
      </c>
      <c r="I451" s="39"/>
      <c r="J451" s="39"/>
      <c r="K451" s="39">
        <f t="shared" si="76"/>
        <v>2</v>
      </c>
      <c r="L451" s="39">
        <f t="shared" si="77"/>
        <v>13</v>
      </c>
      <c r="M451" s="40" t="e">
        <f t="shared" si="78"/>
        <v>#N/A</v>
      </c>
      <c r="O451" s="41" t="e">
        <f t="shared" si="72"/>
        <v>#N/A</v>
      </c>
    </row>
    <row r="452" spans="1:15">
      <c r="A452" s="42">
        <v>450</v>
      </c>
      <c r="C452" s="43" t="e">
        <f>VLOOKUP(B452,'Client List'!$A:$L,2,FALSE)</f>
        <v>#N/A</v>
      </c>
      <c r="D452" s="33"/>
      <c r="E452" s="33" t="e">
        <f>VLOOKUP(D452,'Interest Rules'!$B$1:$F$7,2,FALSE)</f>
        <v>#N/A</v>
      </c>
      <c r="F452" s="33" t="e">
        <f t="shared" si="73"/>
        <v>#N/A</v>
      </c>
      <c r="G452" s="33" t="e">
        <f t="shared" si="74"/>
        <v>#N/A</v>
      </c>
      <c r="H452" s="33" t="e">
        <f t="shared" si="75"/>
        <v>#N/A</v>
      </c>
      <c r="I452" s="39"/>
      <c r="J452" s="39"/>
      <c r="K452" s="39">
        <f t="shared" si="76"/>
        <v>2</v>
      </c>
      <c r="L452" s="39">
        <f t="shared" si="77"/>
        <v>13</v>
      </c>
      <c r="M452" s="40" t="e">
        <f t="shared" si="78"/>
        <v>#N/A</v>
      </c>
      <c r="O452" s="41" t="e">
        <f t="shared" si="72"/>
        <v>#N/A</v>
      </c>
    </row>
    <row r="453" spans="1:15">
      <c r="A453" s="42">
        <v>451</v>
      </c>
      <c r="C453" s="43" t="e">
        <f>VLOOKUP(B453,'Client List'!$A:$L,2,FALSE)</f>
        <v>#N/A</v>
      </c>
      <c r="D453" s="33"/>
      <c r="E453" s="33" t="e">
        <f>VLOOKUP(D453,'Interest Rules'!$B$1:$F$7,2,FALSE)</f>
        <v>#N/A</v>
      </c>
      <c r="F453" s="33" t="e">
        <f t="shared" si="73"/>
        <v>#N/A</v>
      </c>
      <c r="G453" s="33" t="e">
        <f t="shared" si="74"/>
        <v>#N/A</v>
      </c>
      <c r="H453" s="33" t="e">
        <f t="shared" si="75"/>
        <v>#N/A</v>
      </c>
      <c r="I453" s="39"/>
      <c r="J453" s="39"/>
      <c r="K453" s="39">
        <f t="shared" si="76"/>
        <v>2</v>
      </c>
      <c r="L453" s="39">
        <f t="shared" si="77"/>
        <v>13</v>
      </c>
      <c r="M453" s="40" t="e">
        <f t="shared" si="78"/>
        <v>#N/A</v>
      </c>
      <c r="O453" s="41" t="e">
        <f t="shared" si="72"/>
        <v>#N/A</v>
      </c>
    </row>
    <row r="454" spans="1:15">
      <c r="A454" s="42">
        <v>452</v>
      </c>
      <c r="C454" s="43" t="e">
        <f>VLOOKUP(B454,'Client List'!$A:$L,2,FALSE)</f>
        <v>#N/A</v>
      </c>
      <c r="D454" s="33"/>
      <c r="E454" s="33" t="e">
        <f>VLOOKUP(D454,'Interest Rules'!$B$1:$F$7,2,FALSE)</f>
        <v>#N/A</v>
      </c>
      <c r="F454" s="33" t="e">
        <f t="shared" si="73"/>
        <v>#N/A</v>
      </c>
      <c r="G454" s="33" t="e">
        <f t="shared" si="74"/>
        <v>#N/A</v>
      </c>
      <c r="H454" s="33" t="e">
        <f t="shared" si="75"/>
        <v>#N/A</v>
      </c>
      <c r="I454" s="39"/>
      <c r="J454" s="39"/>
      <c r="K454" s="39">
        <f t="shared" si="76"/>
        <v>2</v>
      </c>
      <c r="L454" s="39">
        <f t="shared" si="77"/>
        <v>13</v>
      </c>
      <c r="M454" s="40" t="e">
        <f t="shared" si="78"/>
        <v>#N/A</v>
      </c>
      <c r="O454" s="41" t="e">
        <f t="shared" si="72"/>
        <v>#N/A</v>
      </c>
    </row>
    <row r="455" spans="1:15">
      <c r="A455" s="42">
        <v>453</v>
      </c>
      <c r="C455" s="43" t="e">
        <f>VLOOKUP(B455,'Client List'!$A:$L,2,FALSE)</f>
        <v>#N/A</v>
      </c>
      <c r="D455" s="33"/>
      <c r="E455" s="33" t="e">
        <f>VLOOKUP(D455,'Interest Rules'!$B$1:$F$7,2,FALSE)</f>
        <v>#N/A</v>
      </c>
      <c r="F455" s="33" t="e">
        <f t="shared" si="73"/>
        <v>#N/A</v>
      </c>
      <c r="G455" s="33" t="e">
        <f t="shared" si="74"/>
        <v>#N/A</v>
      </c>
      <c r="H455" s="33" t="e">
        <f t="shared" si="75"/>
        <v>#N/A</v>
      </c>
      <c r="I455" s="39"/>
      <c r="J455" s="39"/>
      <c r="K455" s="39">
        <f t="shared" si="76"/>
        <v>2</v>
      </c>
      <c r="L455" s="39">
        <f t="shared" si="77"/>
        <v>13</v>
      </c>
      <c r="M455" s="40" t="e">
        <f t="shared" si="78"/>
        <v>#N/A</v>
      </c>
      <c r="O455" s="41" t="e">
        <f t="shared" si="72"/>
        <v>#N/A</v>
      </c>
    </row>
    <row r="456" spans="1:15">
      <c r="A456" s="42">
        <v>454</v>
      </c>
      <c r="C456" s="43" t="e">
        <f>VLOOKUP(B456,'Client List'!$A:$L,2,FALSE)</f>
        <v>#N/A</v>
      </c>
      <c r="D456" s="33"/>
      <c r="E456" s="33" t="e">
        <f>VLOOKUP(D456,'Interest Rules'!$B$1:$F$7,2,FALSE)</f>
        <v>#N/A</v>
      </c>
      <c r="F456" s="33" t="e">
        <f t="shared" si="73"/>
        <v>#N/A</v>
      </c>
      <c r="G456" s="33" t="e">
        <f t="shared" si="74"/>
        <v>#N/A</v>
      </c>
      <c r="H456" s="33" t="e">
        <f t="shared" si="75"/>
        <v>#N/A</v>
      </c>
      <c r="I456" s="39"/>
      <c r="J456" s="39"/>
      <c r="K456" s="39">
        <f t="shared" si="76"/>
        <v>2</v>
      </c>
      <c r="L456" s="39">
        <f t="shared" si="77"/>
        <v>13</v>
      </c>
      <c r="M456" s="40" t="e">
        <f t="shared" si="78"/>
        <v>#N/A</v>
      </c>
      <c r="O456" s="41" t="e">
        <f t="shared" si="72"/>
        <v>#N/A</v>
      </c>
    </row>
    <row r="457" spans="1:15">
      <c r="A457" s="42">
        <v>455</v>
      </c>
      <c r="C457" s="43" t="e">
        <f>VLOOKUP(B457,'Client List'!$A:$L,2,FALSE)</f>
        <v>#N/A</v>
      </c>
      <c r="D457" s="33"/>
      <c r="E457" s="33" t="e">
        <f>VLOOKUP(D457,'Interest Rules'!$B$1:$F$7,2,FALSE)</f>
        <v>#N/A</v>
      </c>
      <c r="F457" s="33" t="e">
        <f t="shared" si="73"/>
        <v>#N/A</v>
      </c>
      <c r="G457" s="33" t="e">
        <f t="shared" si="74"/>
        <v>#N/A</v>
      </c>
      <c r="H457" s="33" t="e">
        <f t="shared" si="75"/>
        <v>#N/A</v>
      </c>
      <c r="I457" s="39"/>
      <c r="J457" s="39"/>
      <c r="K457" s="39">
        <f t="shared" si="76"/>
        <v>2</v>
      </c>
      <c r="L457" s="39">
        <f t="shared" si="77"/>
        <v>13</v>
      </c>
      <c r="M457" s="40" t="e">
        <f t="shared" si="78"/>
        <v>#N/A</v>
      </c>
      <c r="O457" s="41" t="e">
        <f t="shared" si="72"/>
        <v>#N/A</v>
      </c>
    </row>
    <row r="458" spans="1:15">
      <c r="A458" s="42">
        <v>456</v>
      </c>
      <c r="C458" s="43" t="e">
        <f>VLOOKUP(B458,'Client List'!$A:$L,2,FALSE)</f>
        <v>#N/A</v>
      </c>
      <c r="D458" s="33"/>
      <c r="E458" s="33" t="e">
        <f>VLOOKUP(D458,'Interest Rules'!$B$1:$F$7,2,FALSE)</f>
        <v>#N/A</v>
      </c>
      <c r="F458" s="33" t="e">
        <f t="shared" si="73"/>
        <v>#N/A</v>
      </c>
      <c r="G458" s="33" t="e">
        <f t="shared" si="74"/>
        <v>#N/A</v>
      </c>
      <c r="H458" s="33" t="e">
        <f t="shared" si="75"/>
        <v>#N/A</v>
      </c>
      <c r="I458" s="39"/>
      <c r="J458" s="39"/>
      <c r="K458" s="39">
        <f t="shared" si="76"/>
        <v>2</v>
      </c>
      <c r="L458" s="39">
        <f t="shared" si="77"/>
        <v>13</v>
      </c>
      <c r="M458" s="40" t="e">
        <f t="shared" si="78"/>
        <v>#N/A</v>
      </c>
      <c r="O458" s="41" t="e">
        <f t="shared" si="72"/>
        <v>#N/A</v>
      </c>
    </row>
    <row r="459" spans="1:15">
      <c r="A459" s="42">
        <v>457</v>
      </c>
      <c r="C459" s="43" t="e">
        <f>VLOOKUP(B459,'Client List'!$A:$L,2,FALSE)</f>
        <v>#N/A</v>
      </c>
      <c r="D459" s="33"/>
      <c r="E459" s="33" t="e">
        <f>VLOOKUP(D459,'Interest Rules'!$B$1:$F$7,2,FALSE)</f>
        <v>#N/A</v>
      </c>
      <c r="F459" s="33" t="e">
        <f t="shared" si="73"/>
        <v>#N/A</v>
      </c>
      <c r="G459" s="33" t="e">
        <f t="shared" si="74"/>
        <v>#N/A</v>
      </c>
      <c r="H459" s="33" t="e">
        <f t="shared" si="75"/>
        <v>#N/A</v>
      </c>
      <c r="I459" s="39"/>
      <c r="J459" s="39"/>
      <c r="K459" s="39">
        <f t="shared" si="76"/>
        <v>2</v>
      </c>
      <c r="L459" s="39">
        <f t="shared" si="77"/>
        <v>13</v>
      </c>
      <c r="M459" s="40" t="e">
        <f t="shared" si="78"/>
        <v>#N/A</v>
      </c>
      <c r="O459" s="41" t="e">
        <f t="shared" si="72"/>
        <v>#N/A</v>
      </c>
    </row>
    <row r="460" spans="1:15">
      <c r="A460" s="42">
        <v>458</v>
      </c>
      <c r="C460" s="43" t="e">
        <f>VLOOKUP(B460,'Client List'!$A:$L,2,FALSE)</f>
        <v>#N/A</v>
      </c>
      <c r="D460" s="33"/>
      <c r="E460" s="33" t="e">
        <f>VLOOKUP(D460,'Interest Rules'!$B$1:$F$7,2,FALSE)</f>
        <v>#N/A</v>
      </c>
      <c r="F460" s="33" t="e">
        <f t="shared" si="73"/>
        <v>#N/A</v>
      </c>
      <c r="G460" s="33" t="e">
        <f t="shared" si="74"/>
        <v>#N/A</v>
      </c>
      <c r="H460" s="33" t="e">
        <f t="shared" si="75"/>
        <v>#N/A</v>
      </c>
      <c r="I460" s="39"/>
      <c r="J460" s="39"/>
      <c r="K460" s="39">
        <f t="shared" si="76"/>
        <v>2</v>
      </c>
      <c r="L460" s="39">
        <f t="shared" si="77"/>
        <v>13</v>
      </c>
      <c r="M460" s="40" t="e">
        <f t="shared" si="78"/>
        <v>#N/A</v>
      </c>
      <c r="O460" s="41" t="e">
        <f t="shared" si="72"/>
        <v>#N/A</v>
      </c>
    </row>
    <row r="461" spans="1:15">
      <c r="A461" s="42">
        <v>459</v>
      </c>
      <c r="C461" s="43" t="e">
        <f>VLOOKUP(B461,'Client List'!$A:$L,2,FALSE)</f>
        <v>#N/A</v>
      </c>
      <c r="D461" s="33"/>
      <c r="E461" s="33" t="e">
        <f>VLOOKUP(D461,'Interest Rules'!$B$1:$F$7,2,FALSE)</f>
        <v>#N/A</v>
      </c>
      <c r="F461" s="33" t="e">
        <f t="shared" si="73"/>
        <v>#N/A</v>
      </c>
      <c r="G461" s="33" t="e">
        <f t="shared" si="74"/>
        <v>#N/A</v>
      </c>
      <c r="H461" s="33" t="e">
        <f t="shared" si="75"/>
        <v>#N/A</v>
      </c>
      <c r="I461" s="39"/>
      <c r="J461" s="39"/>
      <c r="K461" s="39">
        <f t="shared" si="76"/>
        <v>2</v>
      </c>
      <c r="L461" s="39">
        <f t="shared" si="77"/>
        <v>13</v>
      </c>
      <c r="M461" s="40" t="e">
        <f t="shared" si="78"/>
        <v>#N/A</v>
      </c>
      <c r="O461" s="41" t="e">
        <f t="shared" si="72"/>
        <v>#N/A</v>
      </c>
    </row>
    <row r="462" spans="1:15">
      <c r="A462" s="42">
        <v>460</v>
      </c>
      <c r="C462" s="43" t="e">
        <f>VLOOKUP(B462,'Client List'!$A:$L,2,FALSE)</f>
        <v>#N/A</v>
      </c>
      <c r="D462" s="33"/>
      <c r="E462" s="33" t="e">
        <f>VLOOKUP(D462,'Interest Rules'!$B$1:$F$7,2,FALSE)</f>
        <v>#N/A</v>
      </c>
      <c r="F462" s="33" t="e">
        <f t="shared" si="73"/>
        <v>#N/A</v>
      </c>
      <c r="G462" s="33" t="e">
        <f t="shared" si="74"/>
        <v>#N/A</v>
      </c>
      <c r="H462" s="33" t="e">
        <f t="shared" si="75"/>
        <v>#N/A</v>
      </c>
      <c r="I462" s="39"/>
      <c r="J462" s="39"/>
      <c r="K462" s="39">
        <f t="shared" si="76"/>
        <v>2</v>
      </c>
      <c r="L462" s="39">
        <f t="shared" si="77"/>
        <v>13</v>
      </c>
      <c r="M462" s="40" t="e">
        <f t="shared" si="78"/>
        <v>#N/A</v>
      </c>
      <c r="O462" s="41" t="e">
        <f t="shared" si="72"/>
        <v>#N/A</v>
      </c>
    </row>
    <row r="463" spans="1:15">
      <c r="A463" s="42">
        <v>461</v>
      </c>
      <c r="C463" s="43" t="e">
        <f>VLOOKUP(B463,'Client List'!$A:$L,2,FALSE)</f>
        <v>#N/A</v>
      </c>
      <c r="D463" s="33"/>
      <c r="E463" s="33" t="e">
        <f>VLOOKUP(D463,'Interest Rules'!$B$1:$F$7,2,FALSE)</f>
        <v>#N/A</v>
      </c>
      <c r="F463" s="33" t="e">
        <f t="shared" si="73"/>
        <v>#N/A</v>
      </c>
      <c r="G463" s="33" t="e">
        <f t="shared" si="74"/>
        <v>#N/A</v>
      </c>
      <c r="H463" s="33" t="e">
        <f t="shared" si="75"/>
        <v>#N/A</v>
      </c>
      <c r="I463" s="39"/>
      <c r="J463" s="39"/>
      <c r="K463" s="39">
        <f t="shared" si="76"/>
        <v>2</v>
      </c>
      <c r="L463" s="39">
        <f t="shared" si="77"/>
        <v>13</v>
      </c>
      <c r="M463" s="40" t="e">
        <f t="shared" si="78"/>
        <v>#N/A</v>
      </c>
      <c r="O463" s="41" t="e">
        <f t="shared" si="72"/>
        <v>#N/A</v>
      </c>
    </row>
    <row r="464" spans="1:15">
      <c r="A464" s="42">
        <v>462</v>
      </c>
      <c r="C464" s="43" t="e">
        <f>VLOOKUP(B464,'Client List'!$A:$L,2,FALSE)</f>
        <v>#N/A</v>
      </c>
      <c r="D464" s="33"/>
      <c r="E464" s="33" t="e">
        <f>VLOOKUP(D464,'Interest Rules'!$B$1:$F$7,2,FALSE)</f>
        <v>#N/A</v>
      </c>
      <c r="F464" s="33" t="e">
        <f t="shared" si="73"/>
        <v>#N/A</v>
      </c>
      <c r="G464" s="33" t="e">
        <f t="shared" si="74"/>
        <v>#N/A</v>
      </c>
      <c r="H464" s="33" t="e">
        <f t="shared" si="75"/>
        <v>#N/A</v>
      </c>
      <c r="I464" s="39"/>
      <c r="J464" s="39"/>
      <c r="K464" s="39">
        <f t="shared" si="76"/>
        <v>2</v>
      </c>
      <c r="L464" s="39">
        <f t="shared" si="77"/>
        <v>13</v>
      </c>
      <c r="M464" s="40" t="e">
        <f t="shared" si="78"/>
        <v>#N/A</v>
      </c>
      <c r="O464" s="41" t="e">
        <f t="shared" si="72"/>
        <v>#N/A</v>
      </c>
    </row>
    <row r="465" spans="1:15">
      <c r="A465" s="42">
        <v>463</v>
      </c>
      <c r="C465" s="43" t="e">
        <f>VLOOKUP(B465,'Client List'!$A:$L,2,FALSE)</f>
        <v>#N/A</v>
      </c>
      <c r="D465" s="33"/>
      <c r="E465" s="33" t="e">
        <f>VLOOKUP(D465,'Interest Rules'!$B$1:$F$7,2,FALSE)</f>
        <v>#N/A</v>
      </c>
      <c r="F465" s="33" t="e">
        <f t="shared" si="73"/>
        <v>#N/A</v>
      </c>
      <c r="G465" s="33" t="e">
        <f t="shared" si="74"/>
        <v>#N/A</v>
      </c>
      <c r="H465" s="33" t="e">
        <f t="shared" si="75"/>
        <v>#N/A</v>
      </c>
      <c r="I465" s="39"/>
      <c r="J465" s="39"/>
      <c r="K465" s="39">
        <f t="shared" si="76"/>
        <v>2</v>
      </c>
      <c r="L465" s="39">
        <f t="shared" si="77"/>
        <v>13</v>
      </c>
      <c r="M465" s="40" t="e">
        <f t="shared" si="78"/>
        <v>#N/A</v>
      </c>
      <c r="O465" s="41" t="e">
        <f t="shared" si="72"/>
        <v>#N/A</v>
      </c>
    </row>
    <row r="466" spans="1:15">
      <c r="A466" s="42">
        <v>464</v>
      </c>
      <c r="C466" s="43" t="e">
        <f>VLOOKUP(B466,'Client List'!$A:$L,2,FALSE)</f>
        <v>#N/A</v>
      </c>
      <c r="D466" s="33"/>
      <c r="E466" s="33" t="e">
        <f>VLOOKUP(D466,'Interest Rules'!$B$1:$F$7,2,FALSE)</f>
        <v>#N/A</v>
      </c>
      <c r="F466" s="33" t="e">
        <f t="shared" si="73"/>
        <v>#N/A</v>
      </c>
      <c r="G466" s="33" t="e">
        <f t="shared" si="74"/>
        <v>#N/A</v>
      </c>
      <c r="H466" s="33" t="e">
        <f t="shared" si="75"/>
        <v>#N/A</v>
      </c>
      <c r="I466" s="39"/>
      <c r="J466" s="39"/>
      <c r="K466" s="39">
        <f t="shared" si="76"/>
        <v>2</v>
      </c>
      <c r="L466" s="39">
        <f t="shared" si="77"/>
        <v>13</v>
      </c>
      <c r="M466" s="40" t="e">
        <f t="shared" si="78"/>
        <v>#N/A</v>
      </c>
      <c r="O466" s="41" t="e">
        <f t="shared" si="72"/>
        <v>#N/A</v>
      </c>
    </row>
    <row r="467" spans="1:15">
      <c r="A467" s="42">
        <v>465</v>
      </c>
      <c r="C467" s="43" t="e">
        <f>VLOOKUP(B467,'Client List'!$A:$L,2,FALSE)</f>
        <v>#N/A</v>
      </c>
      <c r="D467" s="33"/>
      <c r="E467" s="33" t="e">
        <f>VLOOKUP(D467,'Interest Rules'!$B$1:$F$7,2,FALSE)</f>
        <v>#N/A</v>
      </c>
      <c r="F467" s="33" t="e">
        <f t="shared" si="73"/>
        <v>#N/A</v>
      </c>
      <c r="G467" s="33" t="e">
        <f t="shared" si="74"/>
        <v>#N/A</v>
      </c>
      <c r="H467" s="33" t="e">
        <f t="shared" si="75"/>
        <v>#N/A</v>
      </c>
      <c r="I467" s="39"/>
      <c r="J467" s="39"/>
      <c r="K467" s="39">
        <f t="shared" si="76"/>
        <v>2</v>
      </c>
      <c r="L467" s="39">
        <f t="shared" si="77"/>
        <v>13</v>
      </c>
      <c r="M467" s="40" t="e">
        <f t="shared" si="78"/>
        <v>#N/A</v>
      </c>
      <c r="O467" s="41" t="e">
        <f t="shared" si="72"/>
        <v>#N/A</v>
      </c>
    </row>
    <row r="468" spans="1:15">
      <c r="A468" s="42">
        <v>466</v>
      </c>
      <c r="C468" s="43" t="e">
        <f>VLOOKUP(B468,'Client List'!$A:$L,2,FALSE)</f>
        <v>#N/A</v>
      </c>
      <c r="D468" s="33"/>
      <c r="E468" s="33" t="e">
        <f>VLOOKUP(D468,'Interest Rules'!$B$1:$F$7,2,FALSE)</f>
        <v>#N/A</v>
      </c>
      <c r="F468" s="33" t="e">
        <f t="shared" si="73"/>
        <v>#N/A</v>
      </c>
      <c r="G468" s="33" t="e">
        <f t="shared" si="74"/>
        <v>#N/A</v>
      </c>
      <c r="H468" s="33" t="e">
        <f t="shared" si="75"/>
        <v>#N/A</v>
      </c>
      <c r="I468" s="39"/>
      <c r="J468" s="39"/>
      <c r="K468" s="39">
        <f t="shared" si="76"/>
        <v>2</v>
      </c>
      <c r="L468" s="39">
        <f t="shared" si="77"/>
        <v>13</v>
      </c>
      <c r="M468" s="40" t="e">
        <f t="shared" si="78"/>
        <v>#N/A</v>
      </c>
      <c r="O468" s="41" t="e">
        <f t="shared" si="72"/>
        <v>#N/A</v>
      </c>
    </row>
    <row r="469" spans="1:15">
      <c r="A469" s="42">
        <v>467</v>
      </c>
      <c r="C469" s="43" t="e">
        <f>VLOOKUP(B469,'Client List'!$A:$L,2,FALSE)</f>
        <v>#N/A</v>
      </c>
      <c r="D469" s="33"/>
      <c r="E469" s="33" t="e">
        <f>VLOOKUP(D469,'Interest Rules'!$B$1:$F$7,2,FALSE)</f>
        <v>#N/A</v>
      </c>
      <c r="F469" s="33" t="e">
        <f t="shared" si="73"/>
        <v>#N/A</v>
      </c>
      <c r="G469" s="33" t="e">
        <f t="shared" si="74"/>
        <v>#N/A</v>
      </c>
      <c r="H469" s="33" t="e">
        <f t="shared" si="75"/>
        <v>#N/A</v>
      </c>
      <c r="I469" s="39"/>
      <c r="J469" s="39"/>
      <c r="K469" s="39">
        <f t="shared" si="76"/>
        <v>2</v>
      </c>
      <c r="L469" s="39">
        <f t="shared" si="77"/>
        <v>13</v>
      </c>
      <c r="M469" s="40" t="e">
        <f t="shared" si="78"/>
        <v>#N/A</v>
      </c>
      <c r="O469" s="41" t="e">
        <f t="shared" si="72"/>
        <v>#N/A</v>
      </c>
    </row>
    <row r="470" spans="1:15">
      <c r="A470" s="42">
        <v>468</v>
      </c>
      <c r="C470" s="43" t="e">
        <f>VLOOKUP(B470,'Client List'!$A:$L,2,FALSE)</f>
        <v>#N/A</v>
      </c>
      <c r="D470" s="33"/>
      <c r="E470" s="33" t="e">
        <f>VLOOKUP(D470,'Interest Rules'!$B$1:$F$7,2,FALSE)</f>
        <v>#N/A</v>
      </c>
      <c r="F470" s="33" t="e">
        <f t="shared" si="73"/>
        <v>#N/A</v>
      </c>
      <c r="G470" s="33" t="e">
        <f t="shared" si="74"/>
        <v>#N/A</v>
      </c>
      <c r="H470" s="33" t="e">
        <f t="shared" si="75"/>
        <v>#N/A</v>
      </c>
      <c r="I470" s="39"/>
      <c r="J470" s="39"/>
      <c r="K470" s="39">
        <f t="shared" si="76"/>
        <v>2</v>
      </c>
      <c r="L470" s="39">
        <f t="shared" si="77"/>
        <v>13</v>
      </c>
      <c r="M470" s="40" t="e">
        <f t="shared" si="78"/>
        <v>#N/A</v>
      </c>
      <c r="O470" s="41" t="e">
        <f t="shared" si="72"/>
        <v>#N/A</v>
      </c>
    </row>
    <row r="471" spans="1:15">
      <c r="A471" s="42">
        <v>469</v>
      </c>
      <c r="C471" s="43" t="e">
        <f>VLOOKUP(B471,'Client List'!$A:$L,2,FALSE)</f>
        <v>#N/A</v>
      </c>
      <c r="D471" s="33"/>
      <c r="E471" s="33" t="e">
        <f>VLOOKUP(D471,'Interest Rules'!$B$1:$F$7,2,FALSE)</f>
        <v>#N/A</v>
      </c>
      <c r="F471" s="33" t="e">
        <f t="shared" si="73"/>
        <v>#N/A</v>
      </c>
      <c r="G471" s="33" t="e">
        <f t="shared" si="74"/>
        <v>#N/A</v>
      </c>
      <c r="H471" s="33" t="e">
        <f t="shared" si="75"/>
        <v>#N/A</v>
      </c>
      <c r="I471" s="39"/>
      <c r="J471" s="39"/>
      <c r="K471" s="39">
        <f t="shared" si="76"/>
        <v>2</v>
      </c>
      <c r="L471" s="39">
        <f t="shared" si="77"/>
        <v>13</v>
      </c>
      <c r="M471" s="40" t="e">
        <f t="shared" si="78"/>
        <v>#N/A</v>
      </c>
      <c r="O471" s="41" t="e">
        <f t="shared" si="72"/>
        <v>#N/A</v>
      </c>
    </row>
    <row r="472" spans="1:15">
      <c r="A472" s="42">
        <v>470</v>
      </c>
      <c r="C472" s="43" t="e">
        <f>VLOOKUP(B472,'Client List'!$A:$L,2,FALSE)</f>
        <v>#N/A</v>
      </c>
      <c r="D472" s="33"/>
      <c r="E472" s="33" t="e">
        <f>VLOOKUP(D472,'Interest Rules'!$B$1:$F$7,2,FALSE)</f>
        <v>#N/A</v>
      </c>
      <c r="F472" s="33" t="e">
        <f t="shared" si="73"/>
        <v>#N/A</v>
      </c>
      <c r="G472" s="33" t="e">
        <f t="shared" si="74"/>
        <v>#N/A</v>
      </c>
      <c r="H472" s="33" t="e">
        <f t="shared" si="75"/>
        <v>#N/A</v>
      </c>
      <c r="I472" s="39"/>
      <c r="J472" s="39"/>
      <c r="K472" s="39">
        <f t="shared" si="76"/>
        <v>2</v>
      </c>
      <c r="L472" s="39">
        <f t="shared" si="77"/>
        <v>13</v>
      </c>
      <c r="M472" s="40" t="e">
        <f t="shared" si="78"/>
        <v>#N/A</v>
      </c>
      <c r="O472" s="41" t="e">
        <f t="shared" si="72"/>
        <v>#N/A</v>
      </c>
    </row>
    <row r="473" spans="1:15">
      <c r="A473" s="42">
        <v>471</v>
      </c>
      <c r="C473" s="43" t="e">
        <f>VLOOKUP(B473,'Client List'!$A:$L,2,FALSE)</f>
        <v>#N/A</v>
      </c>
      <c r="D473" s="33"/>
      <c r="E473" s="33" t="e">
        <f>VLOOKUP(D473,'Interest Rules'!$B$1:$F$7,2,FALSE)</f>
        <v>#N/A</v>
      </c>
      <c r="F473" s="33" t="e">
        <f t="shared" si="73"/>
        <v>#N/A</v>
      </c>
      <c r="G473" s="33" t="e">
        <f t="shared" si="74"/>
        <v>#N/A</v>
      </c>
      <c r="H473" s="33" t="e">
        <f t="shared" si="75"/>
        <v>#N/A</v>
      </c>
      <c r="I473" s="39"/>
      <c r="J473" s="39"/>
      <c r="K473" s="39">
        <f t="shared" si="76"/>
        <v>2</v>
      </c>
      <c r="L473" s="39">
        <f t="shared" si="77"/>
        <v>13</v>
      </c>
      <c r="M473" s="40" t="e">
        <f t="shared" si="78"/>
        <v>#N/A</v>
      </c>
      <c r="O473" s="41" t="e">
        <f t="shared" si="72"/>
        <v>#N/A</v>
      </c>
    </row>
    <row r="474" spans="1:15">
      <c r="A474" s="42">
        <v>472</v>
      </c>
      <c r="C474" s="43" t="e">
        <f>VLOOKUP(B474,'Client List'!$A:$L,2,FALSE)</f>
        <v>#N/A</v>
      </c>
      <c r="D474" s="33"/>
      <c r="E474" s="33" t="e">
        <f>VLOOKUP(D474,'Interest Rules'!$B$1:$F$7,2,FALSE)</f>
        <v>#N/A</v>
      </c>
      <c r="F474" s="33" t="e">
        <f t="shared" si="73"/>
        <v>#N/A</v>
      </c>
      <c r="G474" s="33" t="e">
        <f t="shared" si="74"/>
        <v>#N/A</v>
      </c>
      <c r="H474" s="33" t="e">
        <f t="shared" si="75"/>
        <v>#N/A</v>
      </c>
      <c r="I474" s="39"/>
      <c r="J474" s="39"/>
      <c r="K474" s="39">
        <f t="shared" si="76"/>
        <v>2</v>
      </c>
      <c r="L474" s="39">
        <f t="shared" si="77"/>
        <v>13</v>
      </c>
      <c r="M474" s="40" t="e">
        <f t="shared" si="78"/>
        <v>#N/A</v>
      </c>
      <c r="O474" s="41" t="e">
        <f t="shared" ref="O474:O502" si="79">$F474-SUM($P474:$XFD474)</f>
        <v>#N/A</v>
      </c>
    </row>
    <row r="475" spans="1:15">
      <c r="A475" s="42">
        <v>473</v>
      </c>
      <c r="C475" s="43" t="e">
        <f>VLOOKUP(B475,'Client List'!$A:$L,2,FALSE)</f>
        <v>#N/A</v>
      </c>
      <c r="D475" s="33"/>
      <c r="E475" s="33" t="e">
        <f>VLOOKUP(D475,'Interest Rules'!$B$1:$F$7,2,FALSE)</f>
        <v>#N/A</v>
      </c>
      <c r="F475" s="33" t="e">
        <f t="shared" si="73"/>
        <v>#N/A</v>
      </c>
      <c r="G475" s="33" t="e">
        <f t="shared" si="74"/>
        <v>#N/A</v>
      </c>
      <c r="H475" s="33" t="e">
        <f t="shared" si="75"/>
        <v>#N/A</v>
      </c>
      <c r="I475" s="39"/>
      <c r="J475" s="39"/>
      <c r="K475" s="39">
        <f t="shared" si="76"/>
        <v>2</v>
      </c>
      <c r="L475" s="39">
        <f t="shared" si="77"/>
        <v>13</v>
      </c>
      <c r="M475" s="40" t="e">
        <f t="shared" si="78"/>
        <v>#N/A</v>
      </c>
      <c r="O475" s="41" t="e">
        <f t="shared" si="79"/>
        <v>#N/A</v>
      </c>
    </row>
    <row r="476" spans="1:15">
      <c r="A476" s="42">
        <v>474</v>
      </c>
      <c r="C476" s="43" t="e">
        <f>VLOOKUP(B476,'Client List'!$A:$L,2,FALSE)</f>
        <v>#N/A</v>
      </c>
      <c r="D476" s="33"/>
      <c r="E476" s="33" t="e">
        <f>VLOOKUP(D476,'Interest Rules'!$B$1:$F$7,2,FALSE)</f>
        <v>#N/A</v>
      </c>
      <c r="F476" s="33" t="e">
        <f t="shared" ref="F476:F502" si="80">$D476+$E476</f>
        <v>#N/A</v>
      </c>
      <c r="G476" s="33" t="e">
        <f t="shared" ref="G476:G502" si="81">IF($F476&gt;4800,48,$F476/100)</f>
        <v>#N/A</v>
      </c>
      <c r="H476" s="33" t="e">
        <f t="shared" ref="H476:H502" si="82">IF(F476&gt;4800,F476/48,100)</f>
        <v>#N/A</v>
      </c>
      <c r="I476" s="39"/>
      <c r="J476" s="39"/>
      <c r="K476" s="39">
        <f t="shared" ref="K476:K502" si="83">IF(WEEKDAY(I476,2)=6,I476+2,IF(WEEKDAY(I476,2)=7,"Signed date Sunday!",I476))</f>
        <v>2</v>
      </c>
      <c r="L476" s="39">
        <f t="shared" ref="L476:L502" si="84">$K476+7-WEEKDAY(K476,2)+5</f>
        <v>13</v>
      </c>
      <c r="M476" s="40" t="e">
        <f t="shared" ref="M476:M502" si="85">L476+(G476-1)*7</f>
        <v>#N/A</v>
      </c>
      <c r="O476" s="41" t="e">
        <f t="shared" si="79"/>
        <v>#N/A</v>
      </c>
    </row>
    <row r="477" spans="1:15">
      <c r="A477" s="42">
        <v>475</v>
      </c>
      <c r="C477" s="43" t="e">
        <f>VLOOKUP(B477,'Client List'!$A:$L,2,FALSE)</f>
        <v>#N/A</v>
      </c>
      <c r="D477" s="33"/>
      <c r="E477" s="33" t="e">
        <f>VLOOKUP(D477,'Interest Rules'!$B$1:$F$7,2,FALSE)</f>
        <v>#N/A</v>
      </c>
      <c r="F477" s="33" t="e">
        <f t="shared" si="80"/>
        <v>#N/A</v>
      </c>
      <c r="G477" s="33" t="e">
        <f t="shared" si="81"/>
        <v>#N/A</v>
      </c>
      <c r="H477" s="33" t="e">
        <f t="shared" si="82"/>
        <v>#N/A</v>
      </c>
      <c r="I477" s="39"/>
      <c r="J477" s="39"/>
      <c r="K477" s="39">
        <f t="shared" si="83"/>
        <v>2</v>
      </c>
      <c r="L477" s="39">
        <f t="shared" si="84"/>
        <v>13</v>
      </c>
      <c r="M477" s="40" t="e">
        <f t="shared" si="85"/>
        <v>#N/A</v>
      </c>
      <c r="O477" s="41" t="e">
        <f t="shared" si="79"/>
        <v>#N/A</v>
      </c>
    </row>
    <row r="478" spans="1:15">
      <c r="A478" s="42">
        <v>476</v>
      </c>
      <c r="C478" s="43" t="e">
        <f>VLOOKUP(B478,'Client List'!$A:$L,2,FALSE)</f>
        <v>#N/A</v>
      </c>
      <c r="D478" s="33"/>
      <c r="E478" s="33" t="e">
        <f>VLOOKUP(D478,'Interest Rules'!$B$1:$F$7,2,FALSE)</f>
        <v>#N/A</v>
      </c>
      <c r="F478" s="33" t="e">
        <f t="shared" si="80"/>
        <v>#N/A</v>
      </c>
      <c r="G478" s="33" t="e">
        <f t="shared" si="81"/>
        <v>#N/A</v>
      </c>
      <c r="H478" s="33" t="e">
        <f t="shared" si="82"/>
        <v>#N/A</v>
      </c>
      <c r="I478" s="39"/>
      <c r="J478" s="39"/>
      <c r="K478" s="39">
        <f t="shared" si="83"/>
        <v>2</v>
      </c>
      <c r="L478" s="39">
        <f t="shared" si="84"/>
        <v>13</v>
      </c>
      <c r="M478" s="40" t="e">
        <f t="shared" si="85"/>
        <v>#N/A</v>
      </c>
      <c r="O478" s="41" t="e">
        <f t="shared" si="79"/>
        <v>#N/A</v>
      </c>
    </row>
    <row r="479" spans="1:15">
      <c r="A479" s="42">
        <v>477</v>
      </c>
      <c r="C479" s="43" t="e">
        <f>VLOOKUP(B479,'Client List'!$A:$L,2,FALSE)</f>
        <v>#N/A</v>
      </c>
      <c r="D479" s="33"/>
      <c r="E479" s="33" t="e">
        <f>VLOOKUP(D479,'Interest Rules'!$B$1:$F$7,2,FALSE)</f>
        <v>#N/A</v>
      </c>
      <c r="F479" s="33" t="e">
        <f t="shared" si="80"/>
        <v>#N/A</v>
      </c>
      <c r="G479" s="33" t="e">
        <f t="shared" si="81"/>
        <v>#N/A</v>
      </c>
      <c r="H479" s="33" t="e">
        <f t="shared" si="82"/>
        <v>#N/A</v>
      </c>
      <c r="I479" s="39"/>
      <c r="J479" s="39"/>
      <c r="K479" s="39">
        <f t="shared" si="83"/>
        <v>2</v>
      </c>
      <c r="L479" s="39">
        <f t="shared" si="84"/>
        <v>13</v>
      </c>
      <c r="M479" s="40" t="e">
        <f t="shared" si="85"/>
        <v>#N/A</v>
      </c>
      <c r="O479" s="41" t="e">
        <f t="shared" si="79"/>
        <v>#N/A</v>
      </c>
    </row>
    <row r="480" spans="1:15">
      <c r="A480" s="42">
        <v>478</v>
      </c>
      <c r="C480" s="43" t="e">
        <f>VLOOKUP(B480,'Client List'!$A:$L,2,FALSE)</f>
        <v>#N/A</v>
      </c>
      <c r="D480" s="33"/>
      <c r="E480" s="33" t="e">
        <f>VLOOKUP(D480,'Interest Rules'!$B$1:$F$7,2,FALSE)</f>
        <v>#N/A</v>
      </c>
      <c r="F480" s="33" t="e">
        <f t="shared" si="80"/>
        <v>#N/A</v>
      </c>
      <c r="G480" s="33" t="e">
        <f t="shared" si="81"/>
        <v>#N/A</v>
      </c>
      <c r="H480" s="33" t="e">
        <f t="shared" si="82"/>
        <v>#N/A</v>
      </c>
      <c r="I480" s="39"/>
      <c r="J480" s="39"/>
      <c r="K480" s="39">
        <f t="shared" si="83"/>
        <v>2</v>
      </c>
      <c r="L480" s="39">
        <f t="shared" si="84"/>
        <v>13</v>
      </c>
      <c r="M480" s="40" t="e">
        <f t="shared" si="85"/>
        <v>#N/A</v>
      </c>
      <c r="O480" s="41" t="e">
        <f t="shared" si="79"/>
        <v>#N/A</v>
      </c>
    </row>
    <row r="481" spans="1:15">
      <c r="A481" s="42">
        <v>479</v>
      </c>
      <c r="C481" s="43" t="e">
        <f>VLOOKUP(B481,'Client List'!$A:$L,2,FALSE)</f>
        <v>#N/A</v>
      </c>
      <c r="D481" s="33"/>
      <c r="E481" s="33" t="e">
        <f>VLOOKUP(D481,'Interest Rules'!$B$1:$F$7,2,FALSE)</f>
        <v>#N/A</v>
      </c>
      <c r="F481" s="33" t="e">
        <f t="shared" si="80"/>
        <v>#N/A</v>
      </c>
      <c r="G481" s="33" t="e">
        <f t="shared" si="81"/>
        <v>#N/A</v>
      </c>
      <c r="H481" s="33" t="e">
        <f t="shared" si="82"/>
        <v>#N/A</v>
      </c>
      <c r="I481" s="39"/>
      <c r="J481" s="39"/>
      <c r="K481" s="39">
        <f t="shared" si="83"/>
        <v>2</v>
      </c>
      <c r="L481" s="39">
        <f t="shared" si="84"/>
        <v>13</v>
      </c>
      <c r="M481" s="40" t="e">
        <f t="shared" si="85"/>
        <v>#N/A</v>
      </c>
      <c r="O481" s="41" t="e">
        <f t="shared" si="79"/>
        <v>#N/A</v>
      </c>
    </row>
    <row r="482" spans="1:15">
      <c r="A482" s="42">
        <v>480</v>
      </c>
      <c r="C482" s="43" t="e">
        <f>VLOOKUP(B482,'Client List'!$A:$L,2,FALSE)</f>
        <v>#N/A</v>
      </c>
      <c r="D482" s="33"/>
      <c r="E482" s="33" t="e">
        <f>VLOOKUP(D482,'Interest Rules'!$B$1:$F$7,2,FALSE)</f>
        <v>#N/A</v>
      </c>
      <c r="F482" s="33" t="e">
        <f t="shared" si="80"/>
        <v>#N/A</v>
      </c>
      <c r="G482" s="33" t="e">
        <f t="shared" si="81"/>
        <v>#N/A</v>
      </c>
      <c r="H482" s="33" t="e">
        <f t="shared" si="82"/>
        <v>#N/A</v>
      </c>
      <c r="I482" s="39"/>
      <c r="J482" s="39"/>
      <c r="K482" s="39">
        <f t="shared" si="83"/>
        <v>2</v>
      </c>
      <c r="L482" s="39">
        <f t="shared" si="84"/>
        <v>13</v>
      </c>
      <c r="M482" s="40" t="e">
        <f t="shared" si="85"/>
        <v>#N/A</v>
      </c>
      <c r="O482" s="41" t="e">
        <f t="shared" si="79"/>
        <v>#N/A</v>
      </c>
    </row>
    <row r="483" spans="1:15">
      <c r="A483" s="42">
        <v>481</v>
      </c>
      <c r="C483" s="43" t="e">
        <f>VLOOKUP(B483,'Client List'!$A:$L,2,FALSE)</f>
        <v>#N/A</v>
      </c>
      <c r="D483" s="33"/>
      <c r="E483" s="33" t="e">
        <f>VLOOKUP(D483,'Interest Rules'!$B$1:$F$7,2,FALSE)</f>
        <v>#N/A</v>
      </c>
      <c r="F483" s="33" t="e">
        <f t="shared" si="80"/>
        <v>#N/A</v>
      </c>
      <c r="G483" s="33" t="e">
        <f t="shared" si="81"/>
        <v>#N/A</v>
      </c>
      <c r="H483" s="33" t="e">
        <f t="shared" si="82"/>
        <v>#N/A</v>
      </c>
      <c r="I483" s="39"/>
      <c r="J483" s="39"/>
      <c r="K483" s="39">
        <f t="shared" si="83"/>
        <v>2</v>
      </c>
      <c r="L483" s="39">
        <f t="shared" si="84"/>
        <v>13</v>
      </c>
      <c r="M483" s="40" t="e">
        <f t="shared" si="85"/>
        <v>#N/A</v>
      </c>
      <c r="O483" s="41" t="e">
        <f t="shared" si="79"/>
        <v>#N/A</v>
      </c>
    </row>
    <row r="484" spans="1:15">
      <c r="A484" s="42">
        <v>482</v>
      </c>
      <c r="C484" s="43" t="e">
        <f>VLOOKUP(B484,'Client List'!$A:$L,2,FALSE)</f>
        <v>#N/A</v>
      </c>
      <c r="D484" s="33"/>
      <c r="E484" s="33" t="e">
        <f>VLOOKUP(D484,'Interest Rules'!$B$1:$F$7,2,FALSE)</f>
        <v>#N/A</v>
      </c>
      <c r="F484" s="33" t="e">
        <f t="shared" si="80"/>
        <v>#N/A</v>
      </c>
      <c r="G484" s="33" t="e">
        <f t="shared" si="81"/>
        <v>#N/A</v>
      </c>
      <c r="H484" s="33" t="e">
        <f t="shared" si="82"/>
        <v>#N/A</v>
      </c>
      <c r="I484" s="39"/>
      <c r="J484" s="39"/>
      <c r="K484" s="39">
        <f t="shared" si="83"/>
        <v>2</v>
      </c>
      <c r="L484" s="39">
        <f t="shared" si="84"/>
        <v>13</v>
      </c>
      <c r="M484" s="40" t="e">
        <f t="shared" si="85"/>
        <v>#N/A</v>
      </c>
      <c r="O484" s="41" t="e">
        <f t="shared" si="79"/>
        <v>#N/A</v>
      </c>
    </row>
    <row r="485" spans="1:15">
      <c r="A485" s="42">
        <v>483</v>
      </c>
      <c r="C485" s="43" t="e">
        <f>VLOOKUP(B485,'Client List'!$A:$L,2,FALSE)</f>
        <v>#N/A</v>
      </c>
      <c r="D485" s="33"/>
      <c r="E485" s="33" t="e">
        <f>VLOOKUP(D485,'Interest Rules'!$B$1:$F$7,2,FALSE)</f>
        <v>#N/A</v>
      </c>
      <c r="F485" s="33" t="e">
        <f t="shared" si="80"/>
        <v>#N/A</v>
      </c>
      <c r="G485" s="33" t="e">
        <f t="shared" si="81"/>
        <v>#N/A</v>
      </c>
      <c r="H485" s="33" t="e">
        <f t="shared" si="82"/>
        <v>#N/A</v>
      </c>
      <c r="I485" s="39"/>
      <c r="J485" s="39"/>
      <c r="K485" s="39">
        <f t="shared" si="83"/>
        <v>2</v>
      </c>
      <c r="L485" s="39">
        <f t="shared" si="84"/>
        <v>13</v>
      </c>
      <c r="M485" s="40" t="e">
        <f t="shared" si="85"/>
        <v>#N/A</v>
      </c>
      <c r="O485" s="41" t="e">
        <f t="shared" si="79"/>
        <v>#N/A</v>
      </c>
    </row>
    <row r="486" spans="1:15">
      <c r="A486" s="42">
        <v>484</v>
      </c>
      <c r="C486" s="43" t="e">
        <f>VLOOKUP(B486,'Client List'!$A:$L,2,FALSE)</f>
        <v>#N/A</v>
      </c>
      <c r="D486" s="33"/>
      <c r="E486" s="33" t="e">
        <f>VLOOKUP(D486,'Interest Rules'!$B$1:$F$7,2,FALSE)</f>
        <v>#N/A</v>
      </c>
      <c r="F486" s="33" t="e">
        <f t="shared" si="80"/>
        <v>#N/A</v>
      </c>
      <c r="G486" s="33" t="e">
        <f t="shared" si="81"/>
        <v>#N/A</v>
      </c>
      <c r="H486" s="33" t="e">
        <f t="shared" si="82"/>
        <v>#N/A</v>
      </c>
      <c r="I486" s="39"/>
      <c r="J486" s="39"/>
      <c r="K486" s="39">
        <f t="shared" si="83"/>
        <v>2</v>
      </c>
      <c r="L486" s="39">
        <f t="shared" si="84"/>
        <v>13</v>
      </c>
      <c r="M486" s="40" t="e">
        <f t="shared" si="85"/>
        <v>#N/A</v>
      </c>
      <c r="O486" s="41" t="e">
        <f t="shared" si="79"/>
        <v>#N/A</v>
      </c>
    </row>
    <row r="487" spans="1:15">
      <c r="A487" s="42">
        <v>485</v>
      </c>
      <c r="C487" s="43" t="e">
        <f>VLOOKUP(B487,'Client List'!$A:$L,2,FALSE)</f>
        <v>#N/A</v>
      </c>
      <c r="D487" s="33"/>
      <c r="E487" s="33" t="e">
        <f>VLOOKUP(D487,'Interest Rules'!$B$1:$F$7,2,FALSE)</f>
        <v>#N/A</v>
      </c>
      <c r="F487" s="33" t="e">
        <f t="shared" si="80"/>
        <v>#N/A</v>
      </c>
      <c r="G487" s="33" t="e">
        <f t="shared" si="81"/>
        <v>#N/A</v>
      </c>
      <c r="H487" s="33" t="e">
        <f t="shared" si="82"/>
        <v>#N/A</v>
      </c>
      <c r="I487" s="39"/>
      <c r="J487" s="39"/>
      <c r="K487" s="39">
        <f t="shared" si="83"/>
        <v>2</v>
      </c>
      <c r="L487" s="39">
        <f t="shared" si="84"/>
        <v>13</v>
      </c>
      <c r="M487" s="40" t="e">
        <f t="shared" si="85"/>
        <v>#N/A</v>
      </c>
      <c r="O487" s="41" t="e">
        <f t="shared" si="79"/>
        <v>#N/A</v>
      </c>
    </row>
    <row r="488" spans="1:15">
      <c r="A488" s="42">
        <v>486</v>
      </c>
      <c r="C488" s="43" t="e">
        <f>VLOOKUP(B488,'Client List'!$A:$L,2,FALSE)</f>
        <v>#N/A</v>
      </c>
      <c r="D488" s="33"/>
      <c r="E488" s="33" t="e">
        <f>VLOOKUP(D488,'Interest Rules'!$B$1:$F$7,2,FALSE)</f>
        <v>#N/A</v>
      </c>
      <c r="F488" s="33" t="e">
        <f t="shared" si="80"/>
        <v>#N/A</v>
      </c>
      <c r="G488" s="33" t="e">
        <f t="shared" si="81"/>
        <v>#N/A</v>
      </c>
      <c r="H488" s="33" t="e">
        <f t="shared" si="82"/>
        <v>#N/A</v>
      </c>
      <c r="I488" s="39"/>
      <c r="J488" s="39"/>
      <c r="K488" s="39">
        <f t="shared" si="83"/>
        <v>2</v>
      </c>
      <c r="L488" s="39">
        <f t="shared" si="84"/>
        <v>13</v>
      </c>
      <c r="M488" s="40" t="e">
        <f t="shared" si="85"/>
        <v>#N/A</v>
      </c>
      <c r="O488" s="41" t="e">
        <f t="shared" si="79"/>
        <v>#N/A</v>
      </c>
    </row>
    <row r="489" spans="1:15">
      <c r="A489" s="42">
        <v>487</v>
      </c>
      <c r="C489" s="43" t="e">
        <f>VLOOKUP(B489,'Client List'!$A:$L,2,FALSE)</f>
        <v>#N/A</v>
      </c>
      <c r="D489" s="33"/>
      <c r="E489" s="33" t="e">
        <f>VLOOKUP(D489,'Interest Rules'!$B$1:$F$7,2,FALSE)</f>
        <v>#N/A</v>
      </c>
      <c r="F489" s="33" t="e">
        <f t="shared" si="80"/>
        <v>#N/A</v>
      </c>
      <c r="G489" s="33" t="e">
        <f t="shared" si="81"/>
        <v>#N/A</v>
      </c>
      <c r="H489" s="33" t="e">
        <f t="shared" si="82"/>
        <v>#N/A</v>
      </c>
      <c r="I489" s="39"/>
      <c r="J489" s="39"/>
      <c r="K489" s="39">
        <f t="shared" si="83"/>
        <v>2</v>
      </c>
      <c r="L489" s="39">
        <f t="shared" si="84"/>
        <v>13</v>
      </c>
      <c r="M489" s="40" t="e">
        <f t="shared" si="85"/>
        <v>#N/A</v>
      </c>
      <c r="O489" s="41" t="e">
        <f t="shared" si="79"/>
        <v>#N/A</v>
      </c>
    </row>
    <row r="490" spans="1:15">
      <c r="A490" s="42">
        <v>488</v>
      </c>
      <c r="C490" s="43" t="e">
        <f>VLOOKUP(B490,'Client List'!$A:$L,2,FALSE)</f>
        <v>#N/A</v>
      </c>
      <c r="D490" s="33"/>
      <c r="E490" s="33" t="e">
        <f>VLOOKUP(D490,'Interest Rules'!$B$1:$F$7,2,FALSE)</f>
        <v>#N/A</v>
      </c>
      <c r="F490" s="33" t="e">
        <f t="shared" si="80"/>
        <v>#N/A</v>
      </c>
      <c r="G490" s="33" t="e">
        <f t="shared" si="81"/>
        <v>#N/A</v>
      </c>
      <c r="H490" s="33" t="e">
        <f t="shared" si="82"/>
        <v>#N/A</v>
      </c>
      <c r="I490" s="39"/>
      <c r="J490" s="39"/>
      <c r="K490" s="39">
        <f t="shared" si="83"/>
        <v>2</v>
      </c>
      <c r="L490" s="39">
        <f t="shared" si="84"/>
        <v>13</v>
      </c>
      <c r="M490" s="40" t="e">
        <f t="shared" si="85"/>
        <v>#N/A</v>
      </c>
      <c r="O490" s="41" t="e">
        <f t="shared" si="79"/>
        <v>#N/A</v>
      </c>
    </row>
    <row r="491" spans="1:15">
      <c r="A491" s="42">
        <v>489</v>
      </c>
      <c r="C491" s="43" t="e">
        <f>VLOOKUP(B491,'Client List'!$A:$L,2,FALSE)</f>
        <v>#N/A</v>
      </c>
      <c r="D491" s="33"/>
      <c r="E491" s="33" t="e">
        <f>VLOOKUP(D491,'Interest Rules'!$B$1:$F$7,2,FALSE)</f>
        <v>#N/A</v>
      </c>
      <c r="F491" s="33" t="e">
        <f t="shared" si="80"/>
        <v>#N/A</v>
      </c>
      <c r="G491" s="33" t="e">
        <f t="shared" si="81"/>
        <v>#N/A</v>
      </c>
      <c r="H491" s="33" t="e">
        <f t="shared" si="82"/>
        <v>#N/A</v>
      </c>
      <c r="I491" s="39"/>
      <c r="J491" s="39"/>
      <c r="K491" s="39">
        <f t="shared" si="83"/>
        <v>2</v>
      </c>
      <c r="L491" s="39">
        <f t="shared" si="84"/>
        <v>13</v>
      </c>
      <c r="M491" s="40" t="e">
        <f t="shared" si="85"/>
        <v>#N/A</v>
      </c>
      <c r="O491" s="41" t="e">
        <f t="shared" si="79"/>
        <v>#N/A</v>
      </c>
    </row>
    <row r="492" spans="1:15">
      <c r="A492" s="42">
        <v>490</v>
      </c>
      <c r="C492" s="43" t="e">
        <f>VLOOKUP(B492,'Client List'!$A:$L,2,FALSE)</f>
        <v>#N/A</v>
      </c>
      <c r="D492" s="33"/>
      <c r="E492" s="33" t="e">
        <f>VLOOKUP(D492,'Interest Rules'!$B$1:$F$7,2,FALSE)</f>
        <v>#N/A</v>
      </c>
      <c r="F492" s="33" t="e">
        <f t="shared" si="80"/>
        <v>#N/A</v>
      </c>
      <c r="G492" s="33" t="e">
        <f t="shared" si="81"/>
        <v>#N/A</v>
      </c>
      <c r="H492" s="33" t="e">
        <f t="shared" si="82"/>
        <v>#N/A</v>
      </c>
      <c r="I492" s="39"/>
      <c r="J492" s="39"/>
      <c r="K492" s="39">
        <f t="shared" si="83"/>
        <v>2</v>
      </c>
      <c r="L492" s="39">
        <f t="shared" si="84"/>
        <v>13</v>
      </c>
      <c r="M492" s="40" t="e">
        <f t="shared" si="85"/>
        <v>#N/A</v>
      </c>
      <c r="O492" s="41" t="e">
        <f t="shared" si="79"/>
        <v>#N/A</v>
      </c>
    </row>
    <row r="493" spans="1:15">
      <c r="A493" s="42">
        <v>491</v>
      </c>
      <c r="C493" s="43" t="e">
        <f>VLOOKUP(B493,'Client List'!$A:$L,2,FALSE)</f>
        <v>#N/A</v>
      </c>
      <c r="D493" s="33"/>
      <c r="E493" s="33" t="e">
        <f>VLOOKUP(D493,'Interest Rules'!$B$1:$F$7,2,FALSE)</f>
        <v>#N/A</v>
      </c>
      <c r="F493" s="33" t="e">
        <f t="shared" si="80"/>
        <v>#N/A</v>
      </c>
      <c r="G493" s="33" t="e">
        <f t="shared" si="81"/>
        <v>#N/A</v>
      </c>
      <c r="H493" s="33" t="e">
        <f t="shared" si="82"/>
        <v>#N/A</v>
      </c>
      <c r="I493" s="39"/>
      <c r="J493" s="39"/>
      <c r="K493" s="39">
        <f t="shared" si="83"/>
        <v>2</v>
      </c>
      <c r="L493" s="39">
        <f t="shared" si="84"/>
        <v>13</v>
      </c>
      <c r="M493" s="40" t="e">
        <f t="shared" si="85"/>
        <v>#N/A</v>
      </c>
      <c r="O493" s="41" t="e">
        <f t="shared" si="79"/>
        <v>#N/A</v>
      </c>
    </row>
    <row r="494" spans="1:15">
      <c r="A494" s="42">
        <v>492</v>
      </c>
      <c r="C494" s="43" t="e">
        <f>VLOOKUP(B494,'Client List'!$A:$L,2,FALSE)</f>
        <v>#N/A</v>
      </c>
      <c r="D494" s="33"/>
      <c r="E494" s="33" t="e">
        <f>VLOOKUP(D494,'Interest Rules'!$B$1:$F$7,2,FALSE)</f>
        <v>#N/A</v>
      </c>
      <c r="F494" s="33" t="e">
        <f t="shared" si="80"/>
        <v>#N/A</v>
      </c>
      <c r="G494" s="33" t="e">
        <f t="shared" si="81"/>
        <v>#N/A</v>
      </c>
      <c r="H494" s="33" t="e">
        <f t="shared" si="82"/>
        <v>#N/A</v>
      </c>
      <c r="I494" s="39"/>
      <c r="J494" s="39"/>
      <c r="K494" s="39">
        <f t="shared" si="83"/>
        <v>2</v>
      </c>
      <c r="L494" s="39">
        <f t="shared" si="84"/>
        <v>13</v>
      </c>
      <c r="M494" s="40" t="e">
        <f t="shared" si="85"/>
        <v>#N/A</v>
      </c>
      <c r="O494" s="41" t="e">
        <f t="shared" si="79"/>
        <v>#N/A</v>
      </c>
    </row>
    <row r="495" spans="1:15">
      <c r="A495" s="42">
        <v>493</v>
      </c>
      <c r="C495" s="43" t="e">
        <f>VLOOKUP(B495,'Client List'!$A:$L,2,FALSE)</f>
        <v>#N/A</v>
      </c>
      <c r="D495" s="33"/>
      <c r="E495" s="33" t="e">
        <f>VLOOKUP(D495,'Interest Rules'!$B$1:$F$7,2,FALSE)</f>
        <v>#N/A</v>
      </c>
      <c r="F495" s="33" t="e">
        <f t="shared" si="80"/>
        <v>#N/A</v>
      </c>
      <c r="G495" s="33" t="e">
        <f t="shared" si="81"/>
        <v>#N/A</v>
      </c>
      <c r="H495" s="33" t="e">
        <f t="shared" si="82"/>
        <v>#N/A</v>
      </c>
      <c r="I495" s="39"/>
      <c r="J495" s="39"/>
      <c r="K495" s="39">
        <f t="shared" si="83"/>
        <v>2</v>
      </c>
      <c r="L495" s="39">
        <f t="shared" si="84"/>
        <v>13</v>
      </c>
      <c r="M495" s="40" t="e">
        <f t="shared" si="85"/>
        <v>#N/A</v>
      </c>
      <c r="O495" s="41" t="e">
        <f t="shared" si="79"/>
        <v>#N/A</v>
      </c>
    </row>
    <row r="496" spans="1:15">
      <c r="A496" s="42">
        <v>494</v>
      </c>
      <c r="C496" s="43" t="e">
        <f>VLOOKUP(B496,'Client List'!$A:$L,2,FALSE)</f>
        <v>#N/A</v>
      </c>
      <c r="D496" s="33"/>
      <c r="E496" s="33" t="e">
        <f>VLOOKUP(D496,'Interest Rules'!$B$1:$F$7,2,FALSE)</f>
        <v>#N/A</v>
      </c>
      <c r="F496" s="33" t="e">
        <f t="shared" si="80"/>
        <v>#N/A</v>
      </c>
      <c r="G496" s="33" t="e">
        <f t="shared" si="81"/>
        <v>#N/A</v>
      </c>
      <c r="H496" s="33" t="e">
        <f t="shared" si="82"/>
        <v>#N/A</v>
      </c>
      <c r="I496" s="39"/>
      <c r="J496" s="39"/>
      <c r="K496" s="39">
        <f t="shared" si="83"/>
        <v>2</v>
      </c>
      <c r="L496" s="39">
        <f t="shared" si="84"/>
        <v>13</v>
      </c>
      <c r="M496" s="40" t="e">
        <f t="shared" si="85"/>
        <v>#N/A</v>
      </c>
      <c r="O496" s="41" t="e">
        <f t="shared" si="79"/>
        <v>#N/A</v>
      </c>
    </row>
    <row r="497" spans="1:15">
      <c r="A497" s="42">
        <v>495</v>
      </c>
      <c r="C497" s="43" t="e">
        <f>VLOOKUP(B497,'Client List'!$A:$L,2,FALSE)</f>
        <v>#N/A</v>
      </c>
      <c r="D497" s="33"/>
      <c r="E497" s="33" t="e">
        <f>VLOOKUP(D497,'Interest Rules'!$B$1:$F$7,2,FALSE)</f>
        <v>#N/A</v>
      </c>
      <c r="F497" s="33" t="e">
        <f t="shared" si="80"/>
        <v>#N/A</v>
      </c>
      <c r="G497" s="33" t="e">
        <f t="shared" si="81"/>
        <v>#N/A</v>
      </c>
      <c r="H497" s="33" t="e">
        <f t="shared" si="82"/>
        <v>#N/A</v>
      </c>
      <c r="I497" s="39"/>
      <c r="J497" s="39"/>
      <c r="K497" s="39">
        <f t="shared" si="83"/>
        <v>2</v>
      </c>
      <c r="L497" s="39">
        <f t="shared" si="84"/>
        <v>13</v>
      </c>
      <c r="M497" s="40" t="e">
        <f t="shared" si="85"/>
        <v>#N/A</v>
      </c>
      <c r="O497" s="41" t="e">
        <f t="shared" si="79"/>
        <v>#N/A</v>
      </c>
    </row>
    <row r="498" spans="1:15">
      <c r="A498" s="42">
        <v>496</v>
      </c>
      <c r="C498" s="43" t="e">
        <f>VLOOKUP(B498,'Client List'!$A:$L,2,FALSE)</f>
        <v>#N/A</v>
      </c>
      <c r="D498" s="33"/>
      <c r="E498" s="33" t="e">
        <f>VLOOKUP(D498,'Interest Rules'!$B$1:$F$7,2,FALSE)</f>
        <v>#N/A</v>
      </c>
      <c r="F498" s="33" t="e">
        <f t="shared" si="80"/>
        <v>#N/A</v>
      </c>
      <c r="G498" s="33" t="e">
        <f t="shared" si="81"/>
        <v>#N/A</v>
      </c>
      <c r="H498" s="33" t="e">
        <f t="shared" si="82"/>
        <v>#N/A</v>
      </c>
      <c r="I498" s="39"/>
      <c r="J498" s="39"/>
      <c r="K498" s="39">
        <f t="shared" si="83"/>
        <v>2</v>
      </c>
      <c r="L498" s="39">
        <f t="shared" si="84"/>
        <v>13</v>
      </c>
      <c r="M498" s="40" t="e">
        <f t="shared" si="85"/>
        <v>#N/A</v>
      </c>
      <c r="O498" s="41" t="e">
        <f t="shared" si="79"/>
        <v>#N/A</v>
      </c>
    </row>
    <row r="499" spans="1:15">
      <c r="A499" s="42">
        <v>497</v>
      </c>
      <c r="C499" s="43" t="e">
        <f>VLOOKUP(B499,'Client List'!$A:$L,2,FALSE)</f>
        <v>#N/A</v>
      </c>
      <c r="D499" s="33"/>
      <c r="E499" s="33" t="e">
        <f>VLOOKUP(D499,'Interest Rules'!$B$1:$F$7,2,FALSE)</f>
        <v>#N/A</v>
      </c>
      <c r="F499" s="33" t="e">
        <f t="shared" si="80"/>
        <v>#N/A</v>
      </c>
      <c r="G499" s="33" t="e">
        <f t="shared" si="81"/>
        <v>#N/A</v>
      </c>
      <c r="H499" s="33" t="e">
        <f t="shared" si="82"/>
        <v>#N/A</v>
      </c>
      <c r="I499" s="39"/>
      <c r="J499" s="39"/>
      <c r="K499" s="39">
        <f t="shared" si="83"/>
        <v>2</v>
      </c>
      <c r="L499" s="39">
        <f t="shared" si="84"/>
        <v>13</v>
      </c>
      <c r="M499" s="40" t="e">
        <f t="shared" si="85"/>
        <v>#N/A</v>
      </c>
      <c r="O499" s="41" t="e">
        <f t="shared" si="79"/>
        <v>#N/A</v>
      </c>
    </row>
    <row r="500" spans="1:15">
      <c r="A500" s="42">
        <v>498</v>
      </c>
      <c r="C500" s="43" t="e">
        <f>VLOOKUP(B500,'Client List'!$A:$L,2,FALSE)</f>
        <v>#N/A</v>
      </c>
      <c r="D500" s="33"/>
      <c r="E500" s="33" t="e">
        <f>VLOOKUP(D500,'Interest Rules'!$B$1:$F$7,2,FALSE)</f>
        <v>#N/A</v>
      </c>
      <c r="F500" s="33" t="e">
        <f t="shared" si="80"/>
        <v>#N/A</v>
      </c>
      <c r="G500" s="33" t="e">
        <f t="shared" si="81"/>
        <v>#N/A</v>
      </c>
      <c r="H500" s="33" t="e">
        <f t="shared" si="82"/>
        <v>#N/A</v>
      </c>
      <c r="I500" s="39"/>
      <c r="J500" s="39"/>
      <c r="K500" s="39">
        <f t="shared" si="83"/>
        <v>2</v>
      </c>
      <c r="L500" s="39">
        <f t="shared" si="84"/>
        <v>13</v>
      </c>
      <c r="M500" s="40" t="e">
        <f t="shared" si="85"/>
        <v>#N/A</v>
      </c>
      <c r="O500" s="41" t="e">
        <f t="shared" si="79"/>
        <v>#N/A</v>
      </c>
    </row>
    <row r="501" spans="1:15">
      <c r="A501" s="42">
        <v>499</v>
      </c>
      <c r="C501" s="43" t="e">
        <f>VLOOKUP(B501,'Client List'!$A:$L,2,FALSE)</f>
        <v>#N/A</v>
      </c>
      <c r="D501" s="33"/>
      <c r="E501" s="33" t="e">
        <f>VLOOKUP(D501,'Interest Rules'!$B$1:$F$7,2,FALSE)</f>
        <v>#N/A</v>
      </c>
      <c r="F501" s="33" t="e">
        <f t="shared" si="80"/>
        <v>#N/A</v>
      </c>
      <c r="G501" s="33" t="e">
        <f t="shared" si="81"/>
        <v>#N/A</v>
      </c>
      <c r="H501" s="33" t="e">
        <f t="shared" si="82"/>
        <v>#N/A</v>
      </c>
      <c r="I501" s="39"/>
      <c r="J501" s="39"/>
      <c r="K501" s="39">
        <f t="shared" si="83"/>
        <v>2</v>
      </c>
      <c r="L501" s="39">
        <f t="shared" si="84"/>
        <v>13</v>
      </c>
      <c r="M501" s="40" t="e">
        <f t="shared" si="85"/>
        <v>#N/A</v>
      </c>
      <c r="O501" s="41" t="e">
        <f t="shared" si="79"/>
        <v>#N/A</v>
      </c>
    </row>
    <row r="502" spans="1:15">
      <c r="A502" s="42">
        <v>500</v>
      </c>
      <c r="C502" s="43" t="e">
        <f>VLOOKUP(B502,'Client List'!$A:$L,2,FALSE)</f>
        <v>#N/A</v>
      </c>
      <c r="D502" s="33"/>
      <c r="E502" s="33" t="e">
        <f>VLOOKUP(D502,'Interest Rules'!$B$1:$F$7,2,FALSE)</f>
        <v>#N/A</v>
      </c>
      <c r="F502" s="33" t="e">
        <f t="shared" si="80"/>
        <v>#N/A</v>
      </c>
      <c r="G502" s="33" t="e">
        <f t="shared" si="81"/>
        <v>#N/A</v>
      </c>
      <c r="H502" s="33" t="e">
        <f t="shared" si="82"/>
        <v>#N/A</v>
      </c>
      <c r="I502" s="39"/>
      <c r="J502" s="39"/>
      <c r="K502" s="39">
        <f t="shared" si="83"/>
        <v>2</v>
      </c>
      <c r="L502" s="39">
        <f t="shared" si="84"/>
        <v>13</v>
      </c>
      <c r="M502" s="40" t="e">
        <f t="shared" si="85"/>
        <v>#N/A</v>
      </c>
      <c r="O502" s="41" t="e">
        <f t="shared" si="79"/>
        <v>#N/A</v>
      </c>
    </row>
  </sheetData>
  <autoFilter xmlns:etc="http://www.wps.cn/officeDocument/2017/etCustomData" ref="A2:CQ502" etc:filterBottomFollowUsedRange="0">
    <extLst/>
  </autoFilter>
  <mergeCells count="2">
    <mergeCell ref="A1:M1"/>
    <mergeCell ref="N1:O1"/>
  </mergeCells>
  <conditionalFormatting sqref="D85">
    <cfRule type="expression" dxfId="0" priority="14">
      <formula>OR($M85="Delay4w",$M85="Delay5w")</formula>
    </cfRule>
  </conditionalFormatting>
  <conditionalFormatting sqref="J220">
    <cfRule type="expression" dxfId="1" priority="1">
      <formula>$J3="Pending"</formula>
    </cfRule>
  </conditionalFormatting>
  <conditionalFormatting sqref="L234">
    <cfRule type="expression" dxfId="1" priority="3">
      <formula>$J2="Pending"</formula>
    </cfRule>
  </conditionalFormatting>
  <conditionalFormatting sqref="N83:N87">
    <cfRule type="expression" dxfId="2" priority="13">
      <formula>OR($N83="Delay1w",$N83="Delay2w",$N83="Delay3w")</formula>
    </cfRule>
    <cfRule type="expression" dxfId="0" priority="12">
      <formula>OR($N83="Delay4w",$N83="Delay5w")</formula>
    </cfRule>
    <cfRule type="expression" dxfId="3" priority="11">
      <formula>$N83="Finished"</formula>
    </cfRule>
    <cfRule type="expression" dxfId="2" priority="10">
      <formula>OR($M83="Delay1w",$M83="Delay2w",$M83="Delay3w")</formula>
    </cfRule>
  </conditionalFormatting>
  <conditionalFormatting sqref="N89:N110">
    <cfRule type="expression" dxfId="2" priority="9">
      <formula>OR($N89="Delay1w",$N89="Delay2w",$N89="Delay3w")</formula>
    </cfRule>
    <cfRule type="expression" dxfId="0" priority="8">
      <formula>OR($N89="Delay4w",$N89="Delay5w")</formula>
    </cfRule>
    <cfRule type="expression" dxfId="3" priority="7">
      <formula>$N89="Finished"</formula>
    </cfRule>
    <cfRule type="expression" dxfId="2" priority="6">
      <formula>OR($M89="Delay1w",$M89="Delay2w",$M89="Delay3w")</formula>
    </cfRule>
  </conditionalFormatting>
  <conditionalFormatting sqref="A3:ZZ9999">
    <cfRule type="expression" dxfId="0" priority="23">
      <formula>OR($N3="Delay3w",$N3="Delay4w",$N3="Delay5w")</formula>
    </cfRule>
    <cfRule type="expression" dxfId="2" priority="24" stopIfTrue="1">
      <formula>OR($N3="Delay1w",$N3="Delay2w")</formula>
    </cfRule>
  </conditionalFormatting>
  <conditionalFormatting sqref="$A3:$XFD9999">
    <cfRule type="expression" dxfId="3" priority="22">
      <formula>$N3="Finished"</formula>
    </cfRule>
    <cfRule type="expression" dxfId="1" priority="2">
      <formula>$J3="Pending"</formula>
    </cfRule>
  </conditionalFormatting>
  <conditionalFormatting sqref="D82:D84 D86:D103">
    <cfRule type="expression" dxfId="0" priority="20">
      <formula>OR($M82="Delay4w",$M82="Delay5w")</formula>
    </cfRule>
  </conditionalFormatting>
  <conditionalFormatting sqref="C85 E85:M85 O85:CQ85">
    <cfRule type="expression" dxfId="3" priority="16">
      <formula>$N85="Finished"</formula>
    </cfRule>
    <cfRule type="expression" dxfId="2" priority="15">
      <formula>OR($M85="Delay1w",$M85="Delay2w",$M85="Delay3w")</formula>
    </cfRule>
  </conditionalFormatting>
  <conditionalFormatting sqref="C85 E85:M85">
    <cfRule type="expression" dxfId="2" priority="18">
      <formula>OR($N85="Delay1w",$N85="Delay2w",$N85="Delay3w")</formula>
    </cfRule>
    <cfRule type="expression" dxfId="0" priority="17">
      <formula>OR($N85="Delay4w",$N85="Delay5w")</formula>
    </cfRule>
  </conditionalFormatting>
  <dataValidations count="3">
    <dataValidation type="list" showInputMessage="1" showErrorMessage="1" sqref="J3 J4 J5 J6 J7 J8 J39 J9:J38 J40:J238">
      <formula1>"Cheq,Cash,Pending"</formula1>
    </dataValidation>
    <dataValidation type="list" showInputMessage="1" showErrorMessage="1" sqref="J239:J1048576">
      <formula1>"Cheq,Cash"</formula1>
    </dataValidation>
    <dataValidation type="list" allowBlank="1" showInputMessage="1" showErrorMessage="1" sqref="N3:N1048576">
      <formula1>"Repaying,Finished,Delay1w,Delay2w,Delay3w,Delay4w,Delay5w"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82"/>
  <sheetViews>
    <sheetView workbookViewId="0">
      <selection activeCell="E25" sqref="E25"/>
    </sheetView>
  </sheetViews>
  <sheetFormatPr defaultColWidth="9" defaultRowHeight="14.4" outlineLevelCol="3"/>
  <cols>
    <col min="1" max="1" width="11" customWidth="1"/>
    <col min="2" max="2" width="31.6296296296296" style="26" customWidth="1"/>
    <col min="3" max="3" width="48.8796296296296" customWidth="1"/>
    <col min="4" max="4" width="22.3703703703704" style="5" customWidth="1"/>
  </cols>
  <sheetData>
    <row r="1" spans="1:4">
      <c r="A1" s="1" t="s">
        <v>1530</v>
      </c>
      <c r="B1" s="1" t="s">
        <v>1531</v>
      </c>
      <c r="C1" s="1" t="s">
        <v>1532</v>
      </c>
      <c r="D1" s="1" t="s">
        <v>1509</v>
      </c>
    </row>
    <row r="2" spans="1:4">
      <c r="A2" s="1">
        <v>1</v>
      </c>
      <c r="B2" s="27">
        <v>45913</v>
      </c>
      <c r="C2" s="1" t="s">
        <v>1533</v>
      </c>
      <c r="D2" s="16">
        <v>1000</v>
      </c>
    </row>
    <row r="3" spans="1:4">
      <c r="A3" s="1">
        <v>2</v>
      </c>
      <c r="B3" s="27">
        <v>45912</v>
      </c>
      <c r="C3" s="1" t="s">
        <v>1534</v>
      </c>
      <c r="D3" s="16">
        <v>500</v>
      </c>
    </row>
    <row r="4" spans="1:4">
      <c r="A4" s="1">
        <v>3</v>
      </c>
      <c r="B4" s="27">
        <v>45916</v>
      </c>
      <c r="C4" s="1" t="s">
        <v>1535</v>
      </c>
      <c r="D4" s="16">
        <v>322.5</v>
      </c>
    </row>
    <row r="5" spans="1:4">
      <c r="A5" s="1">
        <v>4</v>
      </c>
      <c r="B5" s="27">
        <v>45917</v>
      </c>
      <c r="C5" s="1" t="s">
        <v>1536</v>
      </c>
      <c r="D5" s="16">
        <v>766.92</v>
      </c>
    </row>
    <row r="6" spans="1:4">
      <c r="A6" s="1">
        <v>5</v>
      </c>
      <c r="B6" s="27">
        <v>45918</v>
      </c>
      <c r="C6" s="1" t="s">
        <v>1536</v>
      </c>
      <c r="D6" s="16">
        <v>931.9</v>
      </c>
    </row>
    <row r="7" spans="1:4">
      <c r="A7" s="1">
        <v>6</v>
      </c>
      <c r="B7" s="27">
        <v>45919</v>
      </c>
      <c r="C7" s="1" t="s">
        <v>1537</v>
      </c>
      <c r="D7" s="16">
        <v>81.5</v>
      </c>
    </row>
    <row r="8" spans="1:4">
      <c r="A8" s="1">
        <v>7</v>
      </c>
      <c r="B8" s="27">
        <v>45922</v>
      </c>
      <c r="C8" s="1" t="s">
        <v>1538</v>
      </c>
      <c r="D8" s="16">
        <v>300</v>
      </c>
    </row>
    <row r="9" spans="1:4">
      <c r="A9" s="1">
        <v>8</v>
      </c>
      <c r="B9" s="27">
        <v>45919</v>
      </c>
      <c r="C9" s="1" t="s">
        <v>1534</v>
      </c>
      <c r="D9" s="16">
        <v>500</v>
      </c>
    </row>
    <row r="10" spans="1:4">
      <c r="A10" s="1">
        <v>9</v>
      </c>
      <c r="B10" s="27">
        <v>45923</v>
      </c>
      <c r="C10" s="1" t="s">
        <v>1539</v>
      </c>
      <c r="D10" s="16">
        <v>2000</v>
      </c>
    </row>
    <row r="11" spans="1:4">
      <c r="A11" s="1">
        <v>10</v>
      </c>
      <c r="B11" s="27">
        <v>45923</v>
      </c>
      <c r="C11" s="1" t="s">
        <v>1540</v>
      </c>
      <c r="D11" s="16">
        <v>200</v>
      </c>
    </row>
    <row r="12" spans="1:4">
      <c r="A12" s="1">
        <v>11</v>
      </c>
      <c r="B12" s="27">
        <v>45923</v>
      </c>
      <c r="C12" s="1" t="s">
        <v>1535</v>
      </c>
      <c r="D12" s="16">
        <v>304</v>
      </c>
    </row>
    <row r="13" spans="1:4">
      <c r="A13" s="1">
        <v>12</v>
      </c>
      <c r="B13" s="27">
        <v>45925</v>
      </c>
      <c r="C13" s="1" t="s">
        <v>1534</v>
      </c>
      <c r="D13" s="16">
        <v>500</v>
      </c>
    </row>
    <row r="14" spans="1:4">
      <c r="A14" s="1">
        <v>13</v>
      </c>
      <c r="B14" s="27">
        <v>45927</v>
      </c>
      <c r="C14" s="1" t="s">
        <v>1536</v>
      </c>
      <c r="D14" s="16">
        <v>2117.19</v>
      </c>
    </row>
    <row r="15" spans="1:4">
      <c r="A15" s="1">
        <v>14</v>
      </c>
      <c r="B15" s="27">
        <v>45927</v>
      </c>
      <c r="C15" t="s">
        <v>1541</v>
      </c>
      <c r="D15" s="5">
        <v>3500</v>
      </c>
    </row>
    <row r="16" spans="1:4">
      <c r="A16" s="1">
        <v>15</v>
      </c>
      <c r="B16" s="27">
        <v>45929</v>
      </c>
      <c r="C16" s="1" t="s">
        <v>1535</v>
      </c>
      <c r="D16" s="16">
        <v>358.1</v>
      </c>
    </row>
    <row r="17" spans="1:4">
      <c r="A17" s="1">
        <v>16</v>
      </c>
      <c r="B17" s="27">
        <v>45960</v>
      </c>
      <c r="C17" s="1" t="s">
        <v>1542</v>
      </c>
      <c r="D17" s="16">
        <v>110.09</v>
      </c>
    </row>
    <row r="18" spans="1:4">
      <c r="A18" s="1">
        <v>17</v>
      </c>
      <c r="B18" s="27">
        <v>45932</v>
      </c>
      <c r="C18" s="1" t="s">
        <v>1543</v>
      </c>
      <c r="D18" s="16">
        <v>1732.75</v>
      </c>
    </row>
    <row r="19" spans="1:4">
      <c r="A19" s="1">
        <v>18</v>
      </c>
      <c r="B19" s="27">
        <v>45932</v>
      </c>
      <c r="C19" s="1" t="s">
        <v>1544</v>
      </c>
      <c r="D19" s="16">
        <v>500</v>
      </c>
    </row>
    <row r="20" spans="1:4">
      <c r="A20" s="1">
        <v>19</v>
      </c>
      <c r="B20" s="27">
        <v>45938</v>
      </c>
      <c r="C20" s="1"/>
      <c r="D20" s="16">
        <v>100</v>
      </c>
    </row>
    <row r="21" spans="1:4">
      <c r="A21" s="1">
        <v>20</v>
      </c>
      <c r="B21" s="27">
        <v>45939</v>
      </c>
      <c r="C21" s="1" t="s">
        <v>1545</v>
      </c>
      <c r="D21" s="16">
        <v>683.8</v>
      </c>
    </row>
    <row r="22" spans="1:4">
      <c r="A22" s="1">
        <v>21</v>
      </c>
      <c r="B22" s="27">
        <v>45941</v>
      </c>
      <c r="C22" s="1" t="s">
        <v>1546</v>
      </c>
      <c r="D22" s="16">
        <v>4000</v>
      </c>
    </row>
    <row r="23" spans="1:4">
      <c r="A23" s="1">
        <v>22</v>
      </c>
      <c r="B23" s="27">
        <v>45948</v>
      </c>
      <c r="C23" s="1" t="s">
        <v>1547</v>
      </c>
      <c r="D23" s="16">
        <v>304</v>
      </c>
    </row>
    <row r="24" spans="1:4">
      <c r="A24" s="1">
        <v>23</v>
      </c>
      <c r="B24" s="27">
        <v>45948</v>
      </c>
      <c r="C24" s="1" t="s">
        <v>1548</v>
      </c>
      <c r="D24" s="16">
        <v>187</v>
      </c>
    </row>
    <row r="25" spans="1:4">
      <c r="A25" s="1">
        <v>24</v>
      </c>
      <c r="B25" s="27">
        <v>45948</v>
      </c>
      <c r="C25" s="1" t="s">
        <v>1549</v>
      </c>
      <c r="D25" s="16">
        <v>400</v>
      </c>
    </row>
    <row r="26" spans="1:4">
      <c r="A26" s="1">
        <v>25</v>
      </c>
      <c r="B26" s="27"/>
      <c r="C26" s="1"/>
      <c r="D26" s="16"/>
    </row>
    <row r="27" spans="1:4">
      <c r="A27" s="1">
        <v>26</v>
      </c>
      <c r="B27" s="27"/>
      <c r="C27" s="1"/>
      <c r="D27" s="16"/>
    </row>
    <row r="28" spans="1:4">
      <c r="A28" s="1">
        <v>27</v>
      </c>
      <c r="B28" s="27"/>
      <c r="C28" s="1"/>
      <c r="D28" s="16"/>
    </row>
    <row r="29" spans="1:4">
      <c r="A29" s="1">
        <v>28</v>
      </c>
      <c r="B29" s="27"/>
      <c r="C29" s="1"/>
      <c r="D29" s="16"/>
    </row>
    <row r="30" spans="1:4">
      <c r="A30" s="1">
        <v>29</v>
      </c>
      <c r="B30" s="27"/>
      <c r="C30" s="1"/>
      <c r="D30" s="16"/>
    </row>
    <row r="31" spans="1:4">
      <c r="A31" s="1">
        <v>30</v>
      </c>
      <c r="B31" s="27"/>
      <c r="C31" s="1"/>
      <c r="D31" s="16"/>
    </row>
    <row r="32" spans="1:4">
      <c r="A32" s="1">
        <v>31</v>
      </c>
      <c r="B32" s="27"/>
      <c r="C32" s="1"/>
      <c r="D32" s="16"/>
    </row>
    <row r="33" spans="1:4">
      <c r="A33" s="1">
        <v>32</v>
      </c>
      <c r="B33" s="27"/>
      <c r="C33" s="1"/>
      <c r="D33" s="16"/>
    </row>
    <row r="34" spans="1:4">
      <c r="A34" s="1">
        <v>33</v>
      </c>
      <c r="B34" s="27"/>
      <c r="C34" s="1"/>
      <c r="D34" s="16"/>
    </row>
    <row r="35" spans="1:4">
      <c r="A35" s="1">
        <v>34</v>
      </c>
      <c r="B35" s="27"/>
      <c r="C35" s="1"/>
      <c r="D35" s="16"/>
    </row>
    <row r="36" spans="1:4">
      <c r="A36" s="1">
        <v>35</v>
      </c>
      <c r="B36" s="27"/>
      <c r="C36" s="1"/>
      <c r="D36" s="16"/>
    </row>
    <row r="37" spans="1:4">
      <c r="A37" s="1">
        <v>36</v>
      </c>
      <c r="B37" s="27"/>
      <c r="C37" s="1"/>
      <c r="D37" s="16"/>
    </row>
    <row r="38" spans="1:4">
      <c r="A38" s="1">
        <v>37</v>
      </c>
      <c r="B38" s="27"/>
      <c r="C38" s="1"/>
      <c r="D38" s="16"/>
    </row>
    <row r="39" spans="1:4">
      <c r="A39" s="1">
        <v>38</v>
      </c>
      <c r="B39" s="27"/>
      <c r="C39" s="1"/>
      <c r="D39" s="16"/>
    </row>
    <row r="40" spans="1:4">
      <c r="A40" s="1">
        <v>39</v>
      </c>
      <c r="B40" s="27"/>
      <c r="C40" s="1"/>
      <c r="D40" s="16"/>
    </row>
    <row r="41" spans="1:4">
      <c r="A41" s="1">
        <v>40</v>
      </c>
      <c r="B41" s="27"/>
      <c r="C41" s="1"/>
      <c r="D41" s="16"/>
    </row>
    <row r="42" spans="1:4">
      <c r="A42" s="1">
        <v>41</v>
      </c>
      <c r="B42" s="27"/>
      <c r="C42" s="1"/>
      <c r="D42" s="16"/>
    </row>
    <row r="43" spans="1:4">
      <c r="A43" s="1">
        <v>42</v>
      </c>
      <c r="B43" s="27"/>
      <c r="C43" s="1"/>
      <c r="D43" s="16"/>
    </row>
    <row r="44" spans="1:4">
      <c r="A44" s="1">
        <v>43</v>
      </c>
      <c r="B44" s="27"/>
      <c r="C44" s="1"/>
      <c r="D44" s="16"/>
    </row>
    <row r="45" spans="1:4">
      <c r="A45" s="1">
        <v>44</v>
      </c>
      <c r="B45" s="27"/>
      <c r="C45" s="1"/>
      <c r="D45" s="16"/>
    </row>
    <row r="46" spans="1:4">
      <c r="A46" s="1">
        <v>45</v>
      </c>
      <c r="B46" s="27"/>
      <c r="C46" s="1"/>
      <c r="D46" s="16"/>
    </row>
    <row r="47" spans="1:4">
      <c r="A47" s="1">
        <v>46</v>
      </c>
      <c r="B47" s="27"/>
      <c r="C47" s="1"/>
      <c r="D47" s="16"/>
    </row>
    <row r="48" spans="1:4">
      <c r="A48" s="1">
        <v>47</v>
      </c>
      <c r="B48" s="27"/>
      <c r="C48" s="1"/>
      <c r="D48" s="16"/>
    </row>
    <row r="49" spans="1:4">
      <c r="A49" s="1">
        <v>48</v>
      </c>
      <c r="B49" s="27"/>
      <c r="C49" s="1"/>
      <c r="D49" s="16"/>
    </row>
    <row r="50" spans="1:4">
      <c r="A50" s="1">
        <v>49</v>
      </c>
      <c r="B50" s="27"/>
      <c r="C50" s="1"/>
      <c r="D50" s="16"/>
    </row>
    <row r="51" spans="1:4">
      <c r="A51" s="1">
        <v>50</v>
      </c>
      <c r="B51" s="27"/>
      <c r="C51" s="1"/>
      <c r="D51" s="16"/>
    </row>
    <row r="52" spans="1:4">
      <c r="A52" s="1">
        <v>51</v>
      </c>
      <c r="B52" s="27"/>
      <c r="C52" s="1"/>
      <c r="D52" s="16"/>
    </row>
    <row r="53" spans="1:4">
      <c r="A53" s="1">
        <v>52</v>
      </c>
      <c r="B53" s="27"/>
      <c r="C53" s="1"/>
      <c r="D53" s="16"/>
    </row>
    <row r="54" spans="1:4">
      <c r="A54" s="1">
        <v>53</v>
      </c>
      <c r="B54" s="27"/>
      <c r="C54" s="1"/>
      <c r="D54" s="16"/>
    </row>
    <row r="55" spans="1:4">
      <c r="A55" s="1">
        <v>54</v>
      </c>
      <c r="B55" s="27"/>
      <c r="C55" s="1"/>
      <c r="D55" s="16"/>
    </row>
    <row r="56" spans="1:4">
      <c r="A56" s="1">
        <v>55</v>
      </c>
      <c r="B56" s="27"/>
      <c r="C56" s="1"/>
      <c r="D56" s="16"/>
    </row>
    <row r="57" spans="1:4">
      <c r="A57" s="1">
        <v>56</v>
      </c>
      <c r="B57" s="27"/>
      <c r="C57" s="1"/>
      <c r="D57" s="16"/>
    </row>
    <row r="58" spans="1:4">
      <c r="A58" s="1">
        <v>57</v>
      </c>
      <c r="B58" s="27"/>
      <c r="C58" s="1"/>
      <c r="D58" s="16"/>
    </row>
    <row r="59" spans="1:4">
      <c r="A59" s="1">
        <v>58</v>
      </c>
      <c r="B59" s="27"/>
      <c r="C59" s="1"/>
      <c r="D59" s="16"/>
    </row>
    <row r="60" spans="1:4">
      <c r="A60" s="1">
        <v>59</v>
      </c>
      <c r="B60" s="27"/>
      <c r="C60" s="1"/>
      <c r="D60" s="16"/>
    </row>
    <row r="61" spans="1:4">
      <c r="A61" s="1">
        <v>60</v>
      </c>
      <c r="B61" s="27"/>
      <c r="C61" s="1"/>
      <c r="D61" s="16"/>
    </row>
    <row r="62" spans="1:4">
      <c r="A62" s="1">
        <v>61</v>
      </c>
      <c r="B62" s="27"/>
      <c r="C62" s="1"/>
      <c r="D62" s="16"/>
    </row>
    <row r="63" spans="1:4">
      <c r="A63" s="1">
        <v>62</v>
      </c>
      <c r="B63" s="27"/>
      <c r="C63" s="1"/>
      <c r="D63" s="16"/>
    </row>
    <row r="64" spans="1:4">
      <c r="A64" s="1">
        <v>63</v>
      </c>
      <c r="B64" s="27"/>
      <c r="C64" s="1"/>
      <c r="D64" s="16"/>
    </row>
    <row r="65" spans="1:4">
      <c r="A65" s="1">
        <v>64</v>
      </c>
      <c r="B65" s="27"/>
      <c r="C65" s="1"/>
      <c r="D65" s="16"/>
    </row>
    <row r="66" spans="1:4">
      <c r="A66" s="1">
        <v>65</v>
      </c>
      <c r="B66" s="27"/>
      <c r="C66" s="1"/>
      <c r="D66" s="16"/>
    </row>
    <row r="67" spans="1:4">
      <c r="A67" s="1">
        <v>66</v>
      </c>
      <c r="B67" s="27"/>
      <c r="C67" s="1"/>
      <c r="D67" s="16"/>
    </row>
    <row r="68" spans="1:4">
      <c r="A68" s="1">
        <v>67</v>
      </c>
      <c r="B68" s="27"/>
      <c r="C68" s="1"/>
      <c r="D68" s="16"/>
    </row>
    <row r="69" spans="1:4">
      <c r="A69" s="1">
        <v>68</v>
      </c>
      <c r="B69" s="27"/>
      <c r="C69" s="1"/>
      <c r="D69" s="16"/>
    </row>
    <row r="70" spans="1:4">
      <c r="A70" s="1">
        <v>69</v>
      </c>
      <c r="B70" s="27"/>
      <c r="C70" s="1"/>
      <c r="D70" s="16"/>
    </row>
    <row r="71" spans="1:4">
      <c r="A71" s="1">
        <v>70</v>
      </c>
      <c r="B71" s="27"/>
      <c r="C71" s="1"/>
      <c r="D71" s="16"/>
    </row>
    <row r="72" spans="1:4">
      <c r="A72" s="1">
        <v>71</v>
      </c>
      <c r="B72" s="27"/>
      <c r="C72" s="1"/>
      <c r="D72" s="16"/>
    </row>
    <row r="73" spans="1:4">
      <c r="A73" s="1">
        <v>72</v>
      </c>
      <c r="B73" s="27"/>
      <c r="C73" s="1"/>
      <c r="D73" s="16"/>
    </row>
    <row r="74" spans="1:4">
      <c r="A74" s="1">
        <v>73</v>
      </c>
      <c r="B74" s="27"/>
      <c r="C74" s="1"/>
      <c r="D74" s="16"/>
    </row>
    <row r="75" spans="1:4">
      <c r="A75" s="1">
        <v>74</v>
      </c>
      <c r="B75" s="27"/>
      <c r="C75" s="1"/>
      <c r="D75" s="16"/>
    </row>
    <row r="76" spans="1:4">
      <c r="A76" s="1">
        <v>75</v>
      </c>
      <c r="B76" s="27"/>
      <c r="C76" s="1"/>
      <c r="D76" s="16"/>
    </row>
    <row r="77" spans="1:4">
      <c r="A77" s="1">
        <v>76</v>
      </c>
      <c r="B77" s="27"/>
      <c r="C77" s="1"/>
      <c r="D77" s="16"/>
    </row>
    <row r="78" spans="1:4">
      <c r="A78" s="1">
        <v>77</v>
      </c>
      <c r="B78" s="27"/>
      <c r="C78" s="1"/>
      <c r="D78" s="16"/>
    </row>
    <row r="79" spans="1:4">
      <c r="A79" s="1">
        <v>78</v>
      </c>
      <c r="B79" s="27"/>
      <c r="C79" s="1"/>
      <c r="D79" s="16"/>
    </row>
    <row r="80" spans="1:4">
      <c r="A80" s="1">
        <v>79</v>
      </c>
      <c r="B80" s="27"/>
      <c r="C80" s="1"/>
      <c r="D80" s="16"/>
    </row>
    <row r="81" spans="1:4">
      <c r="A81" s="1">
        <v>80</v>
      </c>
      <c r="B81" s="27"/>
      <c r="C81" s="1"/>
      <c r="D81" s="16"/>
    </row>
    <row r="82" spans="1:4">
      <c r="A82" s="1">
        <v>81</v>
      </c>
      <c r="B82" s="27"/>
      <c r="C82" s="1"/>
      <c r="D82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55"/>
  <sheetViews>
    <sheetView zoomScale="140" zoomScaleNormal="140" topLeftCell="R9" workbookViewId="0">
      <selection activeCell="R9" sqref="R9"/>
    </sheetView>
  </sheetViews>
  <sheetFormatPr defaultColWidth="9" defaultRowHeight="14.4"/>
  <sheetData>
    <row r="2" spans="2:15">
      <c r="B2" s="17" t="s">
        <v>1550</v>
      </c>
      <c r="C2" s="17"/>
      <c r="D2" s="17"/>
      <c r="E2" s="17"/>
      <c r="F2" s="17"/>
      <c r="G2" s="17"/>
      <c r="H2" s="18" t="s">
        <v>1551</v>
      </c>
      <c r="I2" s="24"/>
      <c r="J2" s="24"/>
      <c r="K2" s="24"/>
      <c r="L2" s="24"/>
      <c r="M2" s="24"/>
      <c r="N2" s="24"/>
      <c r="O2" s="25"/>
    </row>
    <row r="3" spans="2:15">
      <c r="B3" s="19"/>
      <c r="G3" s="20"/>
      <c r="H3" s="19"/>
      <c r="O3" s="20"/>
    </row>
    <row r="4" spans="2:15">
      <c r="B4" s="19"/>
      <c r="G4" s="20"/>
      <c r="H4" s="19"/>
      <c r="O4" s="20"/>
    </row>
    <row r="5" spans="2:15">
      <c r="B5" s="19"/>
      <c r="G5" s="20"/>
      <c r="H5" s="19"/>
      <c r="O5" s="20"/>
    </row>
    <row r="6" spans="2:15">
      <c r="B6" s="19"/>
      <c r="G6" s="20"/>
      <c r="H6" s="19"/>
      <c r="O6" s="20"/>
    </row>
    <row r="7" spans="2:15">
      <c r="B7" s="19"/>
      <c r="G7" s="20"/>
      <c r="H7" s="19"/>
      <c r="O7" s="20"/>
    </row>
    <row r="8" spans="2:15">
      <c r="B8" s="19"/>
      <c r="G8" s="20"/>
      <c r="H8" s="19"/>
      <c r="O8" s="20"/>
    </row>
    <row r="9" spans="2:15">
      <c r="B9" s="19"/>
      <c r="G9" s="20"/>
      <c r="H9" s="19"/>
      <c r="O9" s="20"/>
    </row>
    <row r="10" spans="2:15">
      <c r="B10" s="19"/>
      <c r="G10" s="20"/>
      <c r="H10" s="19"/>
      <c r="O10" s="20"/>
    </row>
    <row r="11" spans="2:15">
      <c r="B11" s="19"/>
      <c r="G11" s="20"/>
      <c r="H11" s="19"/>
      <c r="O11" s="20"/>
    </row>
    <row r="12" spans="2:15">
      <c r="B12" s="19"/>
      <c r="G12" s="20"/>
      <c r="H12" s="19"/>
      <c r="O12" s="20"/>
    </row>
    <row r="13" spans="2:15">
      <c r="B13" s="19"/>
      <c r="G13" s="20"/>
      <c r="H13" s="19"/>
      <c r="O13" s="20"/>
    </row>
    <row r="14" spans="2:15">
      <c r="B14" s="19"/>
      <c r="G14" s="20"/>
      <c r="H14" s="19"/>
      <c r="O14" s="20"/>
    </row>
    <row r="15" spans="2:15">
      <c r="B15" s="19"/>
      <c r="G15" s="20"/>
      <c r="H15" s="19"/>
      <c r="O15" s="20"/>
    </row>
    <row r="16" spans="2:15">
      <c r="B16" s="19"/>
      <c r="G16" s="20"/>
      <c r="H16" s="19"/>
      <c r="O16" s="20"/>
    </row>
    <row r="17" spans="2:15">
      <c r="B17" s="19"/>
      <c r="G17" s="20"/>
      <c r="H17" s="19"/>
      <c r="O17" s="20"/>
    </row>
    <row r="18" spans="2:15">
      <c r="B18" s="19"/>
      <c r="G18" s="20"/>
      <c r="H18" s="19"/>
      <c r="O18" s="20"/>
    </row>
    <row r="19" spans="2:15">
      <c r="B19" s="19"/>
      <c r="G19" s="20"/>
      <c r="H19" s="19"/>
      <c r="O19" s="20"/>
    </row>
    <row r="20" spans="2:15">
      <c r="B20" s="19"/>
      <c r="G20" s="20"/>
      <c r="H20" s="19"/>
      <c r="O20" s="20"/>
    </row>
    <row r="21" spans="2:15">
      <c r="B21" s="19"/>
      <c r="G21" s="20"/>
      <c r="H21" s="19"/>
      <c r="O21" s="20"/>
    </row>
    <row r="22" spans="2:15">
      <c r="B22" s="19"/>
      <c r="G22" s="20"/>
      <c r="H22" s="19"/>
      <c r="O22" s="20"/>
    </row>
    <row r="23" spans="2:15">
      <c r="B23" s="19"/>
      <c r="G23" s="20"/>
      <c r="H23" s="19"/>
      <c r="O23" s="20"/>
    </row>
    <row r="24" spans="2:15">
      <c r="B24" s="19"/>
      <c r="G24" s="20"/>
      <c r="H24" s="19"/>
      <c r="O24" s="20"/>
    </row>
    <row r="25" spans="2:15">
      <c r="B25" s="19"/>
      <c r="G25" s="20"/>
      <c r="H25" s="19"/>
      <c r="O25" s="20"/>
    </row>
    <row r="26" spans="2:15">
      <c r="B26" s="19"/>
      <c r="G26" s="20"/>
      <c r="H26" s="19"/>
      <c r="O26" s="20"/>
    </row>
    <row r="27" spans="2:15">
      <c r="B27" s="19"/>
      <c r="G27" s="20"/>
      <c r="H27" s="19"/>
      <c r="O27" s="20"/>
    </row>
    <row r="28" spans="2:15">
      <c r="B28" s="19"/>
      <c r="G28" s="20"/>
      <c r="H28" s="19"/>
      <c r="O28" s="20"/>
    </row>
    <row r="29" spans="2:15">
      <c r="B29" s="19"/>
      <c r="G29" s="20"/>
      <c r="H29" s="19"/>
      <c r="O29" s="20"/>
    </row>
    <row r="30" spans="2:15">
      <c r="B30" s="19"/>
      <c r="G30" s="20"/>
      <c r="H30" s="19"/>
      <c r="O30" s="20"/>
    </row>
    <row r="31" spans="2:15">
      <c r="B31" s="19"/>
      <c r="G31" s="20"/>
      <c r="H31" s="19"/>
      <c r="O31" s="20"/>
    </row>
    <row r="32" spans="2:15">
      <c r="B32" s="19"/>
      <c r="G32" s="20"/>
      <c r="H32" s="19"/>
      <c r="O32" s="20"/>
    </row>
    <row r="33" spans="2:15">
      <c r="B33" s="19"/>
      <c r="G33" s="20"/>
      <c r="H33" s="19"/>
      <c r="O33" s="20"/>
    </row>
    <row r="34" spans="2:15">
      <c r="B34" s="19"/>
      <c r="G34" s="20"/>
      <c r="H34" s="19"/>
      <c r="O34" s="20"/>
    </row>
    <row r="35" spans="2:15">
      <c r="B35" s="19"/>
      <c r="G35" s="20"/>
      <c r="H35" s="19"/>
      <c r="O35" s="20"/>
    </row>
    <row r="36" spans="2:15">
      <c r="B36" s="19"/>
      <c r="G36" s="20"/>
      <c r="H36" s="19"/>
      <c r="O36" s="20"/>
    </row>
    <row r="37" spans="2:15">
      <c r="B37" s="19"/>
      <c r="G37" s="20"/>
      <c r="H37" s="19"/>
      <c r="O37" s="20"/>
    </row>
    <row r="38" spans="2:15">
      <c r="B38" s="19"/>
      <c r="G38" s="20"/>
      <c r="H38" s="19"/>
      <c r="O38" s="20"/>
    </row>
    <row r="39" spans="2:15">
      <c r="B39" s="19"/>
      <c r="G39" s="20"/>
      <c r="H39" s="19"/>
      <c r="O39" s="20"/>
    </row>
    <row r="40" spans="2:15">
      <c r="B40" s="19"/>
      <c r="G40" s="20"/>
      <c r="H40" s="19"/>
      <c r="O40" s="20"/>
    </row>
    <row r="41" spans="2:15">
      <c r="B41" s="19"/>
      <c r="G41" s="20"/>
      <c r="H41" s="19"/>
      <c r="O41" s="20"/>
    </row>
    <row r="42" spans="2:15">
      <c r="B42" s="19"/>
      <c r="G42" s="20"/>
      <c r="H42" s="19"/>
      <c r="O42" s="20"/>
    </row>
    <row r="43" spans="2:15">
      <c r="B43" s="19"/>
      <c r="G43" s="20"/>
      <c r="H43" s="19"/>
      <c r="O43" s="20"/>
    </row>
    <row r="44" spans="2:15">
      <c r="B44" s="19"/>
      <c r="G44" s="20"/>
      <c r="H44" s="19"/>
      <c r="O44" s="20"/>
    </row>
    <row r="45" spans="2:15">
      <c r="B45" s="19"/>
      <c r="G45" s="20"/>
      <c r="H45" s="19"/>
      <c r="O45" s="20"/>
    </row>
    <row r="46" spans="2:15">
      <c r="B46" s="19"/>
      <c r="G46" s="20"/>
      <c r="H46" s="19"/>
      <c r="O46" s="20"/>
    </row>
    <row r="47" spans="2:15">
      <c r="B47" s="19"/>
      <c r="G47" s="20"/>
      <c r="H47" s="19"/>
      <c r="O47" s="20"/>
    </row>
    <row r="48" spans="2:15">
      <c r="B48" s="19"/>
      <c r="G48" s="20"/>
      <c r="H48" s="19"/>
      <c r="O48" s="20"/>
    </row>
    <row r="49" spans="2:15">
      <c r="B49" s="19"/>
      <c r="G49" s="20"/>
      <c r="H49" s="19"/>
      <c r="O49" s="20"/>
    </row>
    <row r="50" spans="2:15">
      <c r="B50" s="19"/>
      <c r="G50" s="20"/>
      <c r="H50" s="19"/>
      <c r="O50" s="20"/>
    </row>
    <row r="51" spans="2:15">
      <c r="B51" s="19"/>
      <c r="G51" s="20"/>
      <c r="H51" s="19"/>
      <c r="O51" s="20"/>
    </row>
    <row r="52" spans="2:15">
      <c r="B52" s="19"/>
      <c r="G52" s="20"/>
      <c r="H52" s="19"/>
      <c r="O52" s="20"/>
    </row>
    <row r="53" spans="2:15">
      <c r="B53" s="19"/>
      <c r="G53" s="20"/>
      <c r="H53" s="19"/>
      <c r="O53" s="20"/>
    </row>
    <row r="54" spans="2:15">
      <c r="B54" s="19"/>
      <c r="G54" s="20"/>
      <c r="H54" s="19"/>
      <c r="O54" s="20"/>
    </row>
    <row r="55" spans="2:15">
      <c r="B55" s="21"/>
      <c r="C55" s="22"/>
      <c r="D55" s="22"/>
      <c r="E55" s="22"/>
      <c r="F55" s="22"/>
      <c r="G55" s="23"/>
      <c r="H55" s="21"/>
      <c r="I55" s="22"/>
      <c r="J55" s="22"/>
      <c r="K55" s="22"/>
      <c r="L55" s="22"/>
      <c r="M55" s="22"/>
      <c r="N55" s="22"/>
      <c r="O55" s="23"/>
    </row>
  </sheetData>
  <mergeCells count="2">
    <mergeCell ref="B2:G2"/>
    <mergeCell ref="H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zoomScale="140" zoomScaleNormal="140" workbookViewId="0">
      <selection activeCell="E2" sqref="E2"/>
    </sheetView>
  </sheetViews>
  <sheetFormatPr defaultColWidth="9" defaultRowHeight="14.4" outlineLevelRow="6" outlineLevelCol="5"/>
  <cols>
    <col min="2" max="2" width="10.3703703703704"/>
    <col min="3" max="3" width="11.1203703703704" customWidth="1"/>
    <col min="4" max="4" width="10.3703703703704"/>
    <col min="5" max="5" width="16.6296296296296" customWidth="1"/>
    <col min="6" max="6" width="14.1203703703704" customWidth="1"/>
  </cols>
  <sheetData>
    <row r="1" spans="2:6">
      <c r="B1" s="15" t="s">
        <v>1509</v>
      </c>
      <c r="C1" s="15" t="s">
        <v>1552</v>
      </c>
      <c r="D1" s="15" t="s">
        <v>1553</v>
      </c>
      <c r="E1" s="15" t="s">
        <v>1554</v>
      </c>
      <c r="F1" s="15" t="s">
        <v>1555</v>
      </c>
    </row>
    <row r="2" spans="2:6">
      <c r="B2" s="16">
        <v>1000</v>
      </c>
      <c r="C2" s="16">
        <v>400</v>
      </c>
      <c r="D2" s="16">
        <f t="shared" ref="D2:D7" si="0">B2+C2</f>
        <v>1400</v>
      </c>
      <c r="E2" s="16">
        <v>100</v>
      </c>
      <c r="F2" s="1">
        <f>D2/E2</f>
        <v>14</v>
      </c>
    </row>
    <row r="3" spans="2:6">
      <c r="B3" s="16">
        <v>2000</v>
      </c>
      <c r="C3" s="16">
        <v>700</v>
      </c>
      <c r="D3" s="16">
        <f t="shared" si="0"/>
        <v>2700</v>
      </c>
      <c r="E3" s="16">
        <v>100</v>
      </c>
      <c r="F3" s="1">
        <f>D3/E3</f>
        <v>27</v>
      </c>
    </row>
    <row r="4" spans="2:6">
      <c r="B4" s="16">
        <v>3000</v>
      </c>
      <c r="C4" s="16">
        <v>1000</v>
      </c>
      <c r="D4" s="16">
        <f t="shared" si="0"/>
        <v>4000</v>
      </c>
      <c r="E4" s="16">
        <v>100</v>
      </c>
      <c r="F4" s="1">
        <f>D4/E4</f>
        <v>40</v>
      </c>
    </row>
    <row r="5" spans="2:6">
      <c r="B5" s="16">
        <v>4000</v>
      </c>
      <c r="C5" s="16"/>
      <c r="D5" s="16">
        <f t="shared" si="0"/>
        <v>4000</v>
      </c>
      <c r="E5" s="16">
        <v>100</v>
      </c>
      <c r="F5" s="1">
        <f>D5/E5</f>
        <v>40</v>
      </c>
    </row>
    <row r="6" spans="2:6">
      <c r="B6" s="16">
        <v>5000</v>
      </c>
      <c r="C6" s="16"/>
      <c r="D6" s="16">
        <f t="shared" si="0"/>
        <v>5000</v>
      </c>
      <c r="E6" s="16">
        <f>D6/F6</f>
        <v>104.166666666667</v>
      </c>
      <c r="F6" s="1">
        <v>48</v>
      </c>
    </row>
    <row r="7" spans="2:6">
      <c r="B7" s="16">
        <v>6000</v>
      </c>
      <c r="C7" s="16"/>
      <c r="D7" s="16">
        <f t="shared" si="0"/>
        <v>6000</v>
      </c>
      <c r="E7" s="16">
        <f>D7/F7</f>
        <v>125</v>
      </c>
      <c r="F7" s="1">
        <v>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workbookViewId="0">
      <selection activeCell="A3" sqref="A3"/>
    </sheetView>
  </sheetViews>
  <sheetFormatPr defaultColWidth="9" defaultRowHeight="14.4" outlineLevelRow="7" outlineLevelCol="3"/>
  <cols>
    <col min="2" max="2" width="21" customWidth="1"/>
    <col min="3" max="3" width="17.3703703703704" customWidth="1"/>
  </cols>
  <sheetData>
    <row r="1" spans="2:2">
      <c r="B1" s="15" t="s">
        <v>1556</v>
      </c>
    </row>
    <row r="2" spans="2:2">
      <c r="B2" s="16">
        <v>25</v>
      </c>
    </row>
    <row r="5" spans="2:4">
      <c r="B5" s="15" t="s">
        <v>1557</v>
      </c>
      <c r="C5" s="15" t="s">
        <v>1558</v>
      </c>
      <c r="D5" s="15" t="s">
        <v>1559</v>
      </c>
    </row>
    <row r="6" spans="2:4">
      <c r="B6" s="1">
        <v>3</v>
      </c>
      <c r="C6" s="1" t="s">
        <v>1560</v>
      </c>
      <c r="D6" s="1" t="s">
        <v>1561</v>
      </c>
    </row>
    <row r="7" spans="2:4">
      <c r="B7" s="1">
        <v>4</v>
      </c>
      <c r="C7" s="1" t="s">
        <v>1562</v>
      </c>
      <c r="D7" s="1" t="s">
        <v>1561</v>
      </c>
    </row>
    <row r="8" spans="2:4">
      <c r="B8" s="1">
        <v>5</v>
      </c>
      <c r="C8" s="1" t="s">
        <v>1563</v>
      </c>
      <c r="D8" s="1" t="s">
        <v>1561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0"/>
  <sheetViews>
    <sheetView workbookViewId="0">
      <selection activeCell="D13" sqref="D13"/>
    </sheetView>
  </sheetViews>
  <sheetFormatPr defaultColWidth="9" defaultRowHeight="14.4"/>
  <cols>
    <col min="4" max="4" width="12.25" customWidth="1"/>
    <col min="8" max="8" width="15.5" customWidth="1"/>
    <col min="9" max="9" width="15" customWidth="1"/>
    <col min="10" max="10" width="16" customWidth="1"/>
  </cols>
  <sheetData>
    <row r="2" ht="15.15" spans="2:8">
      <c r="B2" t="s">
        <v>1564</v>
      </c>
      <c r="H2" t="s">
        <v>1565</v>
      </c>
    </row>
    <row r="3" spans="2:10">
      <c r="B3" s="1" t="s">
        <v>1530</v>
      </c>
      <c r="C3" s="1" t="s">
        <v>1531</v>
      </c>
      <c r="D3" s="1" t="s">
        <v>1509</v>
      </c>
      <c r="E3" s="1" t="s">
        <v>1566</v>
      </c>
      <c r="H3" s="2" t="s">
        <v>1567</v>
      </c>
      <c r="I3" s="11" t="s">
        <v>1568</v>
      </c>
      <c r="J3" s="12" t="s">
        <v>1569</v>
      </c>
    </row>
    <row r="4" ht="15.15" spans="2:10">
      <c r="B4" s="3">
        <v>1</v>
      </c>
      <c r="C4" s="4">
        <v>45870</v>
      </c>
      <c r="D4" s="5">
        <v>19876</v>
      </c>
      <c r="E4" s="6" t="s">
        <v>1570</v>
      </c>
      <c r="H4" s="7">
        <f>SUM(D4:D20)+SUM('Loan List'!$P$3:$CQ$1048576)-SUM(Expenses!$D$2:$D$1048576)</f>
        <v>273096.25</v>
      </c>
      <c r="I4" s="13">
        <f>SUM('Loan List'!$D$3:$D$1048576)</f>
        <v>276300</v>
      </c>
      <c r="J4" s="14">
        <f>H4-I4</f>
        <v>-3203.75</v>
      </c>
    </row>
    <row r="5" spans="2:5">
      <c r="B5" s="3">
        <v>2</v>
      </c>
      <c r="C5" s="8">
        <v>45905</v>
      </c>
      <c r="D5" s="9">
        <v>30900</v>
      </c>
      <c r="E5" s="6" t="s">
        <v>1571</v>
      </c>
    </row>
    <row r="6" spans="2:5">
      <c r="B6" s="3">
        <v>3</v>
      </c>
      <c r="C6" s="8">
        <v>45911</v>
      </c>
      <c r="D6" s="9">
        <v>30000</v>
      </c>
      <c r="E6" s="6" t="s">
        <v>1571</v>
      </c>
    </row>
    <row r="7" spans="2:5">
      <c r="B7" s="3">
        <v>4</v>
      </c>
      <c r="C7" s="8">
        <v>45915</v>
      </c>
      <c r="D7" s="9">
        <v>30000</v>
      </c>
      <c r="E7" s="6" t="s">
        <v>1571</v>
      </c>
    </row>
    <row r="8" spans="2:5">
      <c r="B8" s="3">
        <v>5</v>
      </c>
      <c r="C8" s="8">
        <v>45925</v>
      </c>
      <c r="D8" s="9">
        <v>20000</v>
      </c>
      <c r="E8" s="6" t="s">
        <v>1571</v>
      </c>
    </row>
    <row r="9" spans="2:5">
      <c r="B9" s="3">
        <v>6</v>
      </c>
      <c r="C9" s="8">
        <v>45929</v>
      </c>
      <c r="D9" s="9">
        <v>30000</v>
      </c>
      <c r="E9" s="6" t="s">
        <v>1571</v>
      </c>
    </row>
    <row r="10" spans="2:5">
      <c r="B10" s="3">
        <v>7</v>
      </c>
      <c r="C10" s="8">
        <v>45932</v>
      </c>
      <c r="D10" s="9">
        <v>30000</v>
      </c>
      <c r="E10" s="6" t="s">
        <v>1521</v>
      </c>
    </row>
    <row r="11" spans="2:5">
      <c r="B11" s="3">
        <v>8</v>
      </c>
      <c r="C11" s="8">
        <v>45937</v>
      </c>
      <c r="D11" s="9">
        <v>30000</v>
      </c>
      <c r="E11" s="6" t="s">
        <v>1521</v>
      </c>
    </row>
    <row r="12" spans="2:5">
      <c r="B12" s="3">
        <v>9</v>
      </c>
      <c r="C12" s="8">
        <v>45941</v>
      </c>
      <c r="D12" s="9">
        <v>10000</v>
      </c>
      <c r="E12" s="6" t="s">
        <v>1572</v>
      </c>
    </row>
    <row r="13" spans="2:5">
      <c r="B13" s="3"/>
      <c r="C13" s="10"/>
      <c r="D13" s="10"/>
      <c r="E13" s="6"/>
    </row>
    <row r="14" spans="2:5">
      <c r="B14" s="3"/>
      <c r="C14" s="10"/>
      <c r="D14" s="10"/>
      <c r="E14" s="6"/>
    </row>
    <row r="15" spans="2:5">
      <c r="B15" s="3"/>
      <c r="C15" s="10"/>
      <c r="D15" s="10"/>
      <c r="E15" s="6"/>
    </row>
    <row r="16" spans="2:5">
      <c r="B16" s="3"/>
      <c r="C16" s="10"/>
      <c r="D16" s="10"/>
      <c r="E16" s="6"/>
    </row>
    <row r="17" spans="2:5">
      <c r="B17" s="3"/>
      <c r="C17" s="10"/>
      <c r="D17" s="10"/>
      <c r="E17" s="6"/>
    </row>
    <row r="18" spans="2:5">
      <c r="B18" s="3"/>
      <c r="C18" s="10"/>
      <c r="D18" s="10"/>
      <c r="E18" s="6"/>
    </row>
    <row r="19" spans="2:5">
      <c r="B19" s="3"/>
      <c r="C19" s="10"/>
      <c r="D19" s="10"/>
      <c r="E19" s="6"/>
    </row>
    <row r="20" spans="2:5">
      <c r="B20" s="3"/>
      <c r="C20" s="10"/>
      <c r="D20" s="10"/>
      <c r="E20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777777777778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Client List</vt:lpstr>
      <vt:lpstr>Loan List</vt:lpstr>
      <vt:lpstr>Expenses</vt:lpstr>
      <vt:lpstr>Application-Approval</vt:lpstr>
      <vt:lpstr>Interest Rules</vt:lpstr>
      <vt:lpstr>RePayment</vt:lpstr>
      <vt:lpstr>Funds Summary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WPS_1726716271</cp:lastModifiedBy>
  <dcterms:created xsi:type="dcterms:W3CDTF">2025-09-08T00:21:00Z</dcterms:created>
  <dcterms:modified xsi:type="dcterms:W3CDTF">2025-10-22T23:14:41Z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79626905D3CB492EA5F5702C4C18B805_13</vt:lpwstr>
  </property>
  <property fmtid="{D5CDD505-2E9C-101B-9397-08002B2CF9AE}" pid="3" name="KSOProductBuildVer">
    <vt:lpwstr>2052-12.1.0.23125</vt:lpwstr>
  </property>
</Properties>
</file>