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A SIS N°7\Downloads\"/>
    </mc:Choice>
  </mc:AlternateContent>
  <bookViews>
    <workbookView xWindow="0" yWindow="0" windowWidth="20400" windowHeight="7755" tabRatio="479"/>
  </bookViews>
  <sheets>
    <sheet name="CPM1" sheetId="4" r:id="rId1"/>
    <sheet name="CPM2" sheetId="5" r:id="rId2"/>
    <sheet name="PERT1" sheetId="7" r:id="rId3"/>
    <sheet name="PERT2" sheetId="9" r:id="rId4"/>
    <sheet name="solP1" sheetId="10" state="hidden" r:id="rId5"/>
    <sheet name="solP2" sheetId="11" state="hidden" r:id="rId6"/>
  </sheets>
  <calcPr calcId="152511"/>
</workbook>
</file>

<file path=xl/calcChain.xml><?xml version="1.0" encoding="utf-8"?>
<calcChain xmlns="http://schemas.openxmlformats.org/spreadsheetml/2006/main">
  <c r="AC13" i="11" l="1"/>
  <c r="AC12" i="11"/>
  <c r="AB12" i="11"/>
  <c r="AB3" i="11"/>
  <c r="AB4" i="11"/>
  <c r="AB5" i="11"/>
  <c r="AB6" i="11"/>
  <c r="AB7" i="11"/>
  <c r="AB8" i="11"/>
  <c r="AB9" i="11"/>
  <c r="AB10" i="11"/>
  <c r="AB2" i="11"/>
  <c r="J26" i="11"/>
  <c r="F26" i="11"/>
  <c r="D26" i="11"/>
  <c r="N22" i="11"/>
  <c r="R30" i="11" s="1"/>
  <c r="V30" i="11" s="1"/>
  <c r="Y30" i="11" s="1"/>
  <c r="AC30" i="11" s="1"/>
  <c r="AG21" i="11"/>
  <c r="AA10" i="11"/>
  <c r="Z10" i="11"/>
  <c r="AA9" i="11"/>
  <c r="Z9" i="11"/>
  <c r="AA8" i="11"/>
  <c r="Z8" i="11"/>
  <c r="AA7" i="11"/>
  <c r="Z7" i="11"/>
  <c r="AA6" i="11"/>
  <c r="Z6" i="11"/>
  <c r="AA5" i="11"/>
  <c r="Z5" i="11"/>
  <c r="AA4" i="11"/>
  <c r="Z4" i="11"/>
  <c r="AA3" i="11"/>
  <c r="Z3" i="11"/>
  <c r="AA2" i="11"/>
  <c r="Z2" i="11"/>
  <c r="AP5" i="10"/>
  <c r="AM5" i="10"/>
  <c r="AJ5" i="10"/>
  <c r="AM4" i="10"/>
  <c r="AP4" i="10" s="1"/>
  <c r="AJ4" i="10"/>
  <c r="AM3" i="10"/>
  <c r="AP3" i="10" s="1"/>
  <c r="AJ3" i="10"/>
  <c r="AJ6" i="10" s="1"/>
  <c r="R22" i="11" l="1"/>
  <c r="AC12" i="10"/>
  <c r="AC13" i="10"/>
  <c r="AC11" i="10"/>
  <c r="AC14" i="10"/>
  <c r="AP6" i="10"/>
  <c r="AM6" i="10" s="1"/>
  <c r="V22" i="11" l="1"/>
  <c r="R26" i="11"/>
  <c r="N26" i="11" s="1"/>
  <c r="L26" i="11" s="1"/>
  <c r="AJ11" i="10"/>
  <c r="AG11" i="10"/>
  <c r="AJ14" i="10"/>
  <c r="AG14" i="10"/>
  <c r="AG13" i="10"/>
  <c r="AJ13" i="10"/>
  <c r="AG12" i="10"/>
  <c r="AJ12" i="10"/>
  <c r="Y22" i="11" l="1"/>
  <c r="V26" i="11"/>
  <c r="T26" i="11" s="1"/>
  <c r="AC22" i="11" l="1"/>
  <c r="Y26" i="11"/>
  <c r="AC26" i="11" l="1"/>
  <c r="AA26" i="11" s="1"/>
  <c r="AG17" i="11"/>
  <c r="AK17" i="11" s="1"/>
  <c r="AI21" i="11" s="1"/>
  <c r="AG25" i="11"/>
  <c r="AK25" i="11" l="1"/>
  <c r="AG29" i="11"/>
  <c r="AC34" i="11" s="1"/>
  <c r="Y34" i="11" l="1"/>
  <c r="V34" i="11" s="1"/>
  <c r="AA34" i="11"/>
  <c r="AO21" i="11"/>
  <c r="AS21" i="11" s="1"/>
  <c r="AS25" i="11" s="1"/>
  <c r="AQ25" i="11" s="1"/>
  <c r="AI29" i="11"/>
  <c r="T34" i="11" l="1"/>
  <c r="R34" i="11"/>
</calcChain>
</file>

<file path=xl/sharedStrings.xml><?xml version="1.0" encoding="utf-8"?>
<sst xmlns="http://schemas.openxmlformats.org/spreadsheetml/2006/main" count="277" uniqueCount="88">
  <si>
    <t>ES</t>
  </si>
  <si>
    <t>EF</t>
  </si>
  <si>
    <t>LS</t>
  </si>
  <si>
    <t>LF</t>
  </si>
  <si>
    <t>A</t>
  </si>
  <si>
    <t>Attività</t>
  </si>
  <si>
    <t>Durata</t>
  </si>
  <si>
    <t>Predecessori</t>
  </si>
  <si>
    <t>start</t>
  </si>
  <si>
    <t>-</t>
  </si>
  <si>
    <t>B</t>
  </si>
  <si>
    <t>C</t>
  </si>
  <si>
    <t>D</t>
  </si>
  <si>
    <t>E</t>
  </si>
  <si>
    <t>F</t>
  </si>
  <si>
    <t>G</t>
  </si>
  <si>
    <t>End</t>
  </si>
  <si>
    <t>B,C</t>
  </si>
  <si>
    <t>D, E</t>
  </si>
  <si>
    <t>Vincolo</t>
  </si>
  <si>
    <t>FS</t>
  </si>
  <si>
    <t>nome attività</t>
  </si>
  <si>
    <t>Calcola</t>
  </si>
  <si>
    <t xml:space="preserve">Disegna </t>
  </si>
  <si>
    <t>TF</t>
  </si>
  <si>
    <t>ES 
(+1 rispetto a precedente)</t>
  </si>
  <si>
    <t>Total Float</t>
  </si>
  <si>
    <t>Free Float</t>
  </si>
  <si>
    <t>H</t>
  </si>
  <si>
    <t>descrizione</t>
  </si>
  <si>
    <t>individuazione del sito</t>
  </si>
  <si>
    <t>assunzione personale</t>
  </si>
  <si>
    <t>stampa volantini</t>
  </si>
  <si>
    <t>dettagli finali</t>
  </si>
  <si>
    <t>prove generali</t>
  </si>
  <si>
    <t>installazione impianto</t>
  </si>
  <si>
    <t>pubblicità radio e tv locale</t>
  </si>
  <si>
    <t>J</t>
  </si>
  <si>
    <t>stop</t>
  </si>
  <si>
    <t>B, F</t>
  </si>
  <si>
    <t>I</t>
  </si>
  <si>
    <t>affitto apparecchiature</t>
  </si>
  <si>
    <t>trasporti</t>
  </si>
  <si>
    <t>E, I, J</t>
  </si>
  <si>
    <t>contatti con artisti/agenti</t>
  </si>
  <si>
    <t>GO</t>
  </si>
  <si>
    <t>THE END</t>
  </si>
  <si>
    <t>massima</t>
  </si>
  <si>
    <t>minima</t>
  </si>
  <si>
    <t>media</t>
  </si>
  <si>
    <t>Probabilità</t>
  </si>
  <si>
    <t>Durata +/- SD</t>
  </si>
  <si>
    <t>Durate</t>
  </si>
  <si>
    <t xml:space="preserve">La teoria dice che ci sono diverse probabilità per diversi intervalli di durate
</t>
  </si>
  <si>
    <t>TOTALE PROGETTO</t>
  </si>
  <si>
    <t>V</t>
  </si>
  <si>
    <r>
      <t xml:space="preserve">SD </t>
    </r>
    <r>
      <rPr>
        <b/>
        <sz val="16"/>
        <color theme="1"/>
        <rFont val="Calibri"/>
        <family val="2"/>
        <scheme val="minor"/>
      </rPr>
      <t>(</t>
    </r>
    <r>
      <rPr>
        <b/>
        <sz val="16"/>
        <color theme="1"/>
        <rFont val="Calibri"/>
        <family val="2"/>
      </rPr>
      <t>σ)</t>
    </r>
  </si>
  <si>
    <t>ET</t>
  </si>
  <si>
    <t>Most Likely</t>
  </si>
  <si>
    <t>Pessimistic</t>
  </si>
  <si>
    <t>Ottimistic</t>
  </si>
  <si>
    <t>Definizione</t>
  </si>
  <si>
    <t>ID</t>
  </si>
  <si>
    <t>Descrizione</t>
  </si>
  <si>
    <t>D o</t>
  </si>
  <si>
    <t>D m</t>
  </si>
  <si>
    <t>D p</t>
  </si>
  <si>
    <t>Progettazione</t>
  </si>
  <si>
    <t>Prototipo</t>
  </si>
  <si>
    <t>Test prototipo/Revisione</t>
  </si>
  <si>
    <t>Ingegnerizzazione</t>
  </si>
  <si>
    <t>Definizione procedure di lavoro</t>
  </si>
  <si>
    <t>Stesura manuale d'uso</t>
  </si>
  <si>
    <t>Revisione finale</t>
  </si>
  <si>
    <t>Progettazione processo produttivo</t>
  </si>
  <si>
    <t>dipendenze</t>
  </si>
  <si>
    <t xml:space="preserve">E </t>
  </si>
  <si>
    <t>G, H</t>
  </si>
  <si>
    <t>E, F</t>
  </si>
  <si>
    <t>D e</t>
  </si>
  <si>
    <t>σ</t>
  </si>
  <si>
    <t>Definizione
Caratteristiche Prodotto</t>
  </si>
  <si>
    <t>Costruzione Prototipo</t>
  </si>
  <si>
    <t>Test e Revisione del prototipo</t>
  </si>
  <si>
    <r>
      <t>D</t>
    </r>
    <r>
      <rPr>
        <vertAlign val="subscript"/>
        <sz val="11"/>
        <color theme="1"/>
        <rFont val="Calibri"/>
        <family val="2"/>
        <scheme val="minor"/>
      </rPr>
      <t xml:space="preserve"> o</t>
    </r>
  </si>
  <si>
    <r>
      <t xml:space="preserve">D </t>
    </r>
    <r>
      <rPr>
        <vertAlign val="subscript"/>
        <sz val="11"/>
        <color theme="1"/>
        <rFont val="Calibri"/>
        <family val="2"/>
        <scheme val="minor"/>
      </rPr>
      <t>m</t>
    </r>
  </si>
  <si>
    <r>
      <t xml:space="preserve">D </t>
    </r>
    <r>
      <rPr>
        <vertAlign val="subscript"/>
        <sz val="11"/>
        <color theme="1"/>
        <rFont val="Calibri"/>
        <family val="2"/>
        <scheme val="minor"/>
      </rPr>
      <t>p</t>
    </r>
  </si>
  <si>
    <r>
      <t xml:space="preserve">D </t>
    </r>
    <r>
      <rPr>
        <vertAlign val="subscript"/>
        <sz val="11"/>
        <color theme="1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</si>
</sst>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 style="thin">
        <color indexed="64"/>
      </top>
      <bottom/>
      <diagonal/>
    </border>
    <border>
      <left style="dashDot">
        <color indexed="64"/>
      </left>
      <right style="dashDot">
        <color indexed="64"/>
      </right>
      <top style="thin">
        <color indexed="64"/>
      </top>
      <bottom/>
      <diagonal/>
    </border>
    <border>
      <left style="dashDot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 style="thin">
        <color indexed="64"/>
      </top>
      <bottom/>
      <diagonal/>
    </border>
    <border>
      <left style="dashDot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Dot">
        <color indexed="64"/>
      </right>
      <top/>
      <bottom/>
      <diagonal/>
    </border>
    <border>
      <left style="thin">
        <color indexed="64"/>
      </left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/>
      <bottom style="thin">
        <color indexed="64"/>
      </bottom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dashDot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/>
    <xf numFmtId="0" fontId="0" fillId="0" borderId="28" xfId="0" applyFill="1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28" xfId="0" quotePrefix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9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0" fontId="0" fillId="0" borderId="1" xfId="0" applyNumberFormat="1" applyBorder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18</xdr:col>
      <xdr:colOff>133350</xdr:colOff>
      <xdr:row>14</xdr:row>
      <xdr:rowOff>142875</xdr:rowOff>
    </xdr:to>
    <xdr:sp macro="" textlink="">
      <xdr:nvSpPr>
        <xdr:cNvPr id="2" name="CasellaDiTesto 1"/>
        <xdr:cNvSpPr txBox="1"/>
      </xdr:nvSpPr>
      <xdr:spPr>
        <a:xfrm>
          <a:off x="0" y="190500"/>
          <a:ext cx="4076700" cy="2695575"/>
        </a:xfrm>
        <a:prstGeom prst="rect">
          <a:avLst/>
        </a:prstGeom>
        <a:noFill/>
        <a:ln w="158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>
              <a:solidFill>
                <a:schemeClr val="tx2">
                  <a:lumMod val="60000"/>
                  <a:lumOff val="40000"/>
                </a:schemeClr>
              </a:solidFill>
            </a:rPr>
            <a:t>Esercizio 1:</a:t>
          </a:r>
          <a:r>
            <a:rPr lang="it-IT" sz="1400" b="1" baseline="0">
              <a:solidFill>
                <a:schemeClr val="tx2">
                  <a:lumMod val="60000"/>
                  <a:lumOff val="40000"/>
                </a:schemeClr>
              </a:solidFill>
            </a:rPr>
            <a:t> Time Management, il reticolo di progetto</a:t>
          </a:r>
        </a:p>
        <a:p>
          <a:endParaRPr lang="it-IT" sz="1100"/>
        </a:p>
        <a:p>
          <a:r>
            <a:rPr lang="it-IT" sz="1100"/>
            <a:t>In base alle informazioni fornite  costruisci </a:t>
          </a:r>
          <a:r>
            <a:rPr lang="it-IT" sz="1100" baseline="0"/>
            <a:t>il reticolo di progetto (Network Diagram) e rispondi alle domande seguenti:</a:t>
          </a:r>
        </a:p>
        <a:p>
          <a:endParaRPr lang="it-IT" sz="1100" baseline="0"/>
        </a:p>
        <a:p>
          <a:r>
            <a:rPr lang="it-IT" sz="1100" baseline="0"/>
            <a:t>1- quale è il CAMMINO CRITICO (Critical Path o CP)? </a:t>
          </a:r>
          <a:r>
            <a:rPr lang="it-IT" sz="1100" baseline="0">
              <a:solidFill>
                <a:srgbClr val="FF0000"/>
              </a:solidFill>
            </a:rPr>
            <a:t>Indica in rosso le attività sul percorso critico</a:t>
          </a:r>
        </a:p>
        <a:p>
          <a:r>
            <a:rPr lang="it-IT" sz="1100" baseline="0"/>
            <a:t>2- qual è la durata dell'intero progetto ?</a:t>
          </a:r>
        </a:p>
        <a:p>
          <a:r>
            <a:rPr lang="it-IT" sz="1100" baseline="0"/>
            <a:t>3 - se la durata dell'attività C passa da 2 a 5 cosa succede alla data di fine del progetto (End Date) ?</a:t>
          </a:r>
        </a:p>
        <a:p>
          <a:r>
            <a:rPr lang="it-IT" sz="1100" baseline="0"/>
            <a:t>4 - se la durata dell'attività B passa da 6 a 1, cosa succede al critical path ?</a:t>
          </a:r>
        </a:p>
        <a:p>
          <a:r>
            <a:rPr lang="it-IT" sz="1100" baseline="0"/>
            <a:t>5 - quale attività deve essere completata perchè le attività B e C possano iniziare </a:t>
          </a:r>
        </a:p>
        <a:p>
          <a:r>
            <a:rPr lang="it-IT" sz="1100" baseline="0"/>
            <a:t>6 - quali sono i Free Float per le attività C e E ?</a:t>
          </a:r>
        </a:p>
        <a:p>
          <a:endParaRPr lang="it-IT" sz="1100"/>
        </a:p>
      </xdr:txBody>
    </xdr:sp>
    <xdr:clientData/>
  </xdr:twoCellAnchor>
  <xdr:twoCellAnchor>
    <xdr:from>
      <xdr:col>1</xdr:col>
      <xdr:colOff>142875</xdr:colOff>
      <xdr:row>27</xdr:row>
      <xdr:rowOff>180975</xdr:rowOff>
    </xdr:from>
    <xdr:to>
      <xdr:col>5</xdr:col>
      <xdr:colOff>123825</xdr:colOff>
      <xdr:row>27</xdr:row>
      <xdr:rowOff>180975</xdr:rowOff>
    </xdr:to>
    <xdr:cxnSp macro="">
      <xdr:nvCxnSpPr>
        <xdr:cNvPr id="3" name="Connettore 2 2"/>
        <xdr:cNvCxnSpPr/>
      </xdr:nvCxnSpPr>
      <xdr:spPr>
        <a:xfrm>
          <a:off x="361950" y="5514975"/>
          <a:ext cx="8572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104775</xdr:colOff>
      <xdr:row>15</xdr:row>
      <xdr:rowOff>2870</xdr:rowOff>
    </xdr:from>
    <xdr:to>
      <xdr:col>41</xdr:col>
      <xdr:colOff>85725</xdr:colOff>
      <xdr:row>31</xdr:row>
      <xdr:rowOff>19049</xdr:rowOff>
    </xdr:to>
    <xdr:pic>
      <xdr:nvPicPr>
        <xdr:cNvPr id="4" name="Immagine 3" descr="http://www.imlearning.it/wordpress/wp-content/uploads/2014/07/Analisi-del-cammino-critico-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936570"/>
          <a:ext cx="4143375" cy="317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9525</xdr:colOff>
      <xdr:row>40</xdr:row>
      <xdr:rowOff>161925</xdr:rowOff>
    </xdr:from>
    <xdr:to>
      <xdr:col>11</xdr:col>
      <xdr:colOff>209550</xdr:colOff>
      <xdr:row>40</xdr:row>
      <xdr:rowOff>161925</xdr:rowOff>
    </xdr:to>
    <xdr:cxnSp macro="">
      <xdr:nvCxnSpPr>
        <xdr:cNvPr id="5" name="Connettore 2 4"/>
        <xdr:cNvCxnSpPr/>
      </xdr:nvCxnSpPr>
      <xdr:spPr>
        <a:xfrm>
          <a:off x="1762125" y="7972425"/>
          <a:ext cx="8572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37</xdr:row>
      <xdr:rowOff>0</xdr:rowOff>
    </xdr:from>
    <xdr:to>
      <xdr:col>22</xdr:col>
      <xdr:colOff>9525</xdr:colOff>
      <xdr:row>40</xdr:row>
      <xdr:rowOff>152400</xdr:rowOff>
    </xdr:to>
    <xdr:cxnSp macro="">
      <xdr:nvCxnSpPr>
        <xdr:cNvPr id="6" name="Connettore 2 5"/>
        <xdr:cNvCxnSpPr/>
      </xdr:nvCxnSpPr>
      <xdr:spPr>
        <a:xfrm flipV="1">
          <a:off x="3952875" y="7239000"/>
          <a:ext cx="876300" cy="7239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40</xdr:row>
      <xdr:rowOff>152400</xdr:rowOff>
    </xdr:from>
    <xdr:to>
      <xdr:col>22</xdr:col>
      <xdr:colOff>0</xdr:colOff>
      <xdr:row>45</xdr:row>
      <xdr:rowOff>19050</xdr:rowOff>
    </xdr:to>
    <xdr:cxnSp macro="">
      <xdr:nvCxnSpPr>
        <xdr:cNvPr id="7" name="Connettore 2 6"/>
        <xdr:cNvCxnSpPr/>
      </xdr:nvCxnSpPr>
      <xdr:spPr>
        <a:xfrm>
          <a:off x="3962400" y="7962900"/>
          <a:ext cx="857250" cy="8191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36</xdr:row>
      <xdr:rowOff>161925</xdr:rowOff>
    </xdr:from>
    <xdr:to>
      <xdr:col>32</xdr:col>
      <xdr:colOff>200025</xdr:colOff>
      <xdr:row>40</xdr:row>
      <xdr:rowOff>28575</xdr:rowOff>
    </xdr:to>
    <xdr:cxnSp macro="">
      <xdr:nvCxnSpPr>
        <xdr:cNvPr id="12" name="Connettore 2 11"/>
        <xdr:cNvCxnSpPr/>
      </xdr:nvCxnSpPr>
      <xdr:spPr>
        <a:xfrm>
          <a:off x="6134100" y="7210425"/>
          <a:ext cx="1076325" cy="6286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40</xdr:row>
      <xdr:rowOff>76200</xdr:rowOff>
    </xdr:from>
    <xdr:to>
      <xdr:col>33</xdr:col>
      <xdr:colOff>9525</xdr:colOff>
      <xdr:row>45</xdr:row>
      <xdr:rowOff>95251</xdr:rowOff>
    </xdr:to>
    <xdr:cxnSp macro="">
      <xdr:nvCxnSpPr>
        <xdr:cNvPr id="14" name="Connettore 2 13"/>
        <xdr:cNvCxnSpPr/>
      </xdr:nvCxnSpPr>
      <xdr:spPr>
        <a:xfrm flipV="1">
          <a:off x="6143625" y="7886700"/>
          <a:ext cx="1095375" cy="9715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142875</xdr:colOff>
      <xdr:row>44</xdr:row>
      <xdr:rowOff>180975</xdr:rowOff>
    </xdr:from>
    <xdr:to>
      <xdr:col>37</xdr:col>
      <xdr:colOff>123825</xdr:colOff>
      <xdr:row>44</xdr:row>
      <xdr:rowOff>180975</xdr:rowOff>
    </xdr:to>
    <xdr:cxnSp macro="">
      <xdr:nvCxnSpPr>
        <xdr:cNvPr id="17" name="Connettore 2 16"/>
        <xdr:cNvCxnSpPr/>
      </xdr:nvCxnSpPr>
      <xdr:spPr>
        <a:xfrm>
          <a:off x="361950" y="5514975"/>
          <a:ext cx="8572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20</xdr:col>
      <xdr:colOff>161924</xdr:colOff>
      <xdr:row>11</xdr:row>
      <xdr:rowOff>47625</xdr:rowOff>
    </xdr:to>
    <xdr:sp macro="" textlink="">
      <xdr:nvSpPr>
        <xdr:cNvPr id="2" name="CasellaDiTesto 1"/>
        <xdr:cNvSpPr txBox="1"/>
      </xdr:nvSpPr>
      <xdr:spPr>
        <a:xfrm>
          <a:off x="0" y="190500"/>
          <a:ext cx="4543424" cy="2028825"/>
        </a:xfrm>
        <a:prstGeom prst="rect">
          <a:avLst/>
        </a:prstGeom>
        <a:noFill/>
        <a:ln w="158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>
              <a:solidFill>
                <a:schemeClr val="tx2">
                  <a:lumMod val="60000"/>
                  <a:lumOff val="40000"/>
                </a:schemeClr>
              </a:solidFill>
            </a:rPr>
            <a:t>Esercizio 2:</a:t>
          </a:r>
          <a:r>
            <a:rPr lang="it-IT" sz="1400" b="1" baseline="0">
              <a:solidFill>
                <a:schemeClr val="tx2">
                  <a:lumMod val="60000"/>
                  <a:lumOff val="40000"/>
                </a:schemeClr>
              </a:solidFill>
            </a:rPr>
            <a:t> Time Management, il reticolo di progetto</a:t>
          </a:r>
        </a:p>
        <a:p>
          <a:endParaRPr lang="it-IT" sz="1100"/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promotori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dell'evento "Live Aid 2"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devono svolgere le attività per organizzare un concerto.  Disegna il reticolo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 progetto e si calcoli il minimo numero di giorni necessari per organizzare un concerto, evidenziando le attività critiche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(in rosso)</a:t>
          </a:r>
          <a:endParaRPr lang="it-IT">
            <a:effectLst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Descrivere cosa succede se la tipografia consegnerà i volantini pubblicitari in ritardo, facendo quindi incrementare la durata dell’attività C da 5 a 10 giorni? 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142875</xdr:colOff>
      <xdr:row>27</xdr:row>
      <xdr:rowOff>180975</xdr:rowOff>
    </xdr:from>
    <xdr:to>
      <xdr:col>5</xdr:col>
      <xdr:colOff>123825</xdr:colOff>
      <xdr:row>27</xdr:row>
      <xdr:rowOff>180975</xdr:rowOff>
    </xdr:to>
    <xdr:cxnSp macro="">
      <xdr:nvCxnSpPr>
        <xdr:cNvPr id="3" name="Connettore 2 2"/>
        <xdr:cNvCxnSpPr/>
      </xdr:nvCxnSpPr>
      <xdr:spPr>
        <a:xfrm>
          <a:off x="361950" y="5514975"/>
          <a:ext cx="8572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133350</xdr:colOff>
      <xdr:row>17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/>
            <xdr:cNvSpPr txBox="1"/>
          </xdr:nvSpPr>
          <xdr:spPr>
            <a:xfrm>
              <a:off x="0" y="0"/>
              <a:ext cx="4076700" cy="341947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1587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400" b="1">
                  <a:solidFill>
                    <a:schemeClr val="tx2">
                      <a:lumMod val="60000"/>
                      <a:lumOff val="40000"/>
                    </a:schemeClr>
                  </a:solidFill>
                </a:rPr>
                <a:t>Esercizio:</a:t>
              </a:r>
              <a:r>
                <a:rPr lang="it-IT" sz="1400" b="1" baseline="0">
                  <a:solidFill>
                    <a:schemeClr val="tx2">
                      <a:lumMod val="60000"/>
                      <a:lumOff val="40000"/>
                    </a:schemeClr>
                  </a:solidFill>
                </a:rPr>
                <a:t> Time Management con il PERT</a:t>
              </a:r>
            </a:p>
            <a:p>
              <a:endParaRPr lang="it-IT" sz="1100"/>
            </a:p>
            <a:p>
              <a:r>
                <a:rPr lang="it-IT" sz="1100"/>
                <a:t>In base alle informazioni fornite calcola</a:t>
              </a:r>
              <a:r>
                <a:rPr lang="it-IT" sz="1100" baseline="0"/>
                <a:t> la durata probabile del progetto e la relativa deviazione standard considerando il reticolo </a:t>
              </a:r>
            </a:p>
            <a:p>
              <a:pPr algn="ctr"/>
              <a:endParaRPr lang="it-IT" sz="1200" b="0" baseline="0"/>
            </a:p>
            <a:p>
              <a:pPr algn="ctr"/>
              <a:r>
                <a:rPr lang="it-IT" sz="1200" b="0" baseline="0"/>
                <a:t>A -&gt; B -&gt; C</a:t>
              </a:r>
            </a:p>
            <a:p>
              <a:r>
                <a:rPr lang="it-IT" sz="1100" baseline="0"/>
                <a:t>Per ogni attività: </a:t>
              </a:r>
            </a:p>
            <a:p>
              <a:pPr algn="ctr"/>
              <a:r>
                <a:rPr lang="it-IT" sz="1100" baseline="0"/>
                <a:t>Expected time=ET= (P+4*M+O)/6</a:t>
              </a:r>
            </a:p>
            <a:p>
              <a:pPr algn="ctr"/>
              <a:r>
                <a:rPr lang="it-IT" sz="1100" baseline="0"/>
                <a:t>Standard deviation=</a:t>
              </a:r>
              <a:r>
                <a:rPr lang="el-GR" sz="1600" baseline="0">
                  <a:latin typeface="Calibri" panose="020F0502020204030204" pitchFamily="34" charset="0"/>
                </a:rPr>
                <a:t>σ</a:t>
              </a:r>
              <a:r>
                <a:rPr lang="it-IT" sz="1100" baseline="0">
                  <a:latin typeface="Calibri" panose="020F0502020204030204" pitchFamily="34" charset="0"/>
                </a:rPr>
                <a:t>= </a:t>
              </a:r>
              <a:r>
                <a:rPr lang="it-IT" sz="1100" baseline="0"/>
                <a:t>(P-O)/6</a:t>
              </a:r>
            </a:p>
            <a:p>
              <a:pPr algn="ctr"/>
              <a:r>
                <a:rPr lang="it-IT" sz="1100" baseline="0"/>
                <a:t>Variance=V= Standard deviation ^2</a:t>
              </a:r>
            </a:p>
            <a:p>
              <a:endParaRPr lang="it-IT" sz="1100" baseline="0"/>
            </a:p>
            <a:p>
              <a:r>
                <a:rPr lang="it-IT" sz="1100" baseline="0"/>
                <a:t>Per tutto il progetto: </a:t>
              </a:r>
            </a:p>
            <a:p>
              <a:pPr lvl="2"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𝐸𝑇</m:t>
                        </m:r>
                      </m:e>
                    </m:nary>
                  </m:oMath>
                </m:oMathPara>
              </a14:m>
              <a:endParaRPr lang="it-IT" sz="1100" baseline="0"/>
            </a:p>
            <a:p>
              <a:pPr lvl="2"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t-IT" sz="110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t-IT" sz="11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ctrlPr>
                          <a:rPr lang="it-IT" sz="11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it-IT" sz="11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g>
                      <m:e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𝑉</m:t>
                            </m:r>
                          </m:e>
                        </m:nary>
                      </m:e>
                    </m:rad>
                  </m:oMath>
                </m:oMathPara>
              </a14:m>
              <a:endParaRPr lang="it-IT" sz="1100" baseline="0"/>
            </a:p>
            <a:p>
              <a:pPr lvl="2" algn="ctr"/>
              <a:endParaRPr lang="it-IT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0" y="0"/>
              <a:ext cx="4076700" cy="341947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1587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400" b="1">
                  <a:solidFill>
                    <a:schemeClr val="tx2">
                      <a:lumMod val="60000"/>
                      <a:lumOff val="40000"/>
                    </a:schemeClr>
                  </a:solidFill>
                </a:rPr>
                <a:t>Esercizio:</a:t>
              </a:r>
              <a:r>
                <a:rPr lang="it-IT" sz="1400" b="1" baseline="0">
                  <a:solidFill>
                    <a:schemeClr val="tx2">
                      <a:lumMod val="60000"/>
                      <a:lumOff val="40000"/>
                    </a:schemeClr>
                  </a:solidFill>
                </a:rPr>
                <a:t> Time Management con il PERT</a:t>
              </a:r>
            </a:p>
            <a:p>
              <a:endParaRPr lang="it-IT" sz="1100"/>
            </a:p>
            <a:p>
              <a:r>
                <a:rPr lang="it-IT" sz="1100"/>
                <a:t>In base alle informazioni fornite calcola</a:t>
              </a:r>
              <a:r>
                <a:rPr lang="it-IT" sz="1100" baseline="0"/>
                <a:t> la durata probabile del progetto e la relativa deviazione standard considerando il reticolo </a:t>
              </a:r>
            </a:p>
            <a:p>
              <a:pPr algn="ctr"/>
              <a:endParaRPr lang="it-IT" sz="1200" b="0" baseline="0"/>
            </a:p>
            <a:p>
              <a:pPr algn="ctr"/>
              <a:r>
                <a:rPr lang="it-IT" sz="1200" b="0" baseline="0"/>
                <a:t>A -&gt; B -&gt; C</a:t>
              </a:r>
            </a:p>
            <a:p>
              <a:r>
                <a:rPr lang="it-IT" sz="1100" baseline="0"/>
                <a:t>Per ogni attività: </a:t>
              </a:r>
            </a:p>
            <a:p>
              <a:pPr algn="ctr"/>
              <a:r>
                <a:rPr lang="it-IT" sz="1100" baseline="0"/>
                <a:t>Expected time=ET= (P+4*M+O)/6</a:t>
              </a:r>
            </a:p>
            <a:p>
              <a:pPr algn="ctr"/>
              <a:r>
                <a:rPr lang="it-IT" sz="1100" baseline="0"/>
                <a:t>Standard deviation=</a:t>
              </a:r>
              <a:r>
                <a:rPr lang="el-GR" sz="1600" baseline="0">
                  <a:latin typeface="Calibri" panose="020F0502020204030204" pitchFamily="34" charset="0"/>
                </a:rPr>
                <a:t>σ</a:t>
              </a:r>
              <a:r>
                <a:rPr lang="it-IT" sz="1100" baseline="0">
                  <a:latin typeface="Calibri" panose="020F0502020204030204" pitchFamily="34" charset="0"/>
                </a:rPr>
                <a:t>= </a:t>
              </a:r>
              <a:r>
                <a:rPr lang="it-IT" sz="1100" baseline="0"/>
                <a:t>(P-O)/6</a:t>
              </a:r>
            </a:p>
            <a:p>
              <a:pPr algn="ctr"/>
              <a:r>
                <a:rPr lang="it-IT" sz="1100" baseline="0"/>
                <a:t>Variance=V= Standard deviation ^2</a:t>
              </a:r>
            </a:p>
            <a:p>
              <a:endParaRPr lang="it-IT" sz="1100" baseline="0"/>
            </a:p>
            <a:p>
              <a:r>
                <a:rPr lang="it-IT" sz="1100" baseline="0"/>
                <a:t>Per tutto il progetto: </a:t>
              </a:r>
            </a:p>
            <a:p>
              <a:pPr lvl="2" algn="ctr"/>
              <a:r>
                <a:rPr lang="it-IT" sz="1100" b="0" i="0" baseline="0">
                  <a:latin typeface="Cambria Math" panose="02040503050406030204" pitchFamily="18" charset="0"/>
                </a:rPr>
                <a:t>𝐸𝑇= ∑▒𝐸𝑇</a:t>
              </a:r>
              <a:endParaRPr lang="it-IT" sz="1100" baseline="0"/>
            </a:p>
            <a:p>
              <a:pPr lvl="2" algn="ctr"/>
              <a:r>
                <a:rPr lang="it-IT" sz="11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it-IT" sz="11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= √(2&amp;∑▒𝑉)</a:t>
              </a:r>
              <a:endParaRPr lang="it-IT" sz="1100" baseline="0"/>
            </a:p>
            <a:p>
              <a:pPr lvl="2" algn="ctr"/>
              <a:endParaRPr lang="it-IT" sz="1100"/>
            </a:p>
          </xdr:txBody>
        </xdr:sp>
      </mc:Fallback>
    </mc:AlternateContent>
    <xdr:clientData/>
  </xdr:twoCellAnchor>
  <xdr:oneCellAnchor>
    <xdr:from>
      <xdr:col>22</xdr:col>
      <xdr:colOff>28575</xdr:colOff>
      <xdr:row>10</xdr:row>
      <xdr:rowOff>14287</xdr:rowOff>
    </xdr:from>
    <xdr:ext cx="6012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/>
            <xdr:cNvSpPr txBox="1"/>
          </xdr:nvSpPr>
          <xdr:spPr>
            <a:xfrm>
              <a:off x="4848225" y="1919287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±1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3" name="CasellaDiTesto 2"/>
            <xdr:cNvSpPr txBox="1"/>
          </xdr:nvSpPr>
          <xdr:spPr>
            <a:xfrm>
              <a:off x="4848225" y="1919287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𝐸𝑇 ±1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 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22</xdr:col>
      <xdr:colOff>28575</xdr:colOff>
      <xdr:row>11</xdr:row>
      <xdr:rowOff>33337</xdr:rowOff>
    </xdr:from>
    <xdr:ext cx="6012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/>
            <xdr:cNvSpPr txBox="1"/>
          </xdr:nvSpPr>
          <xdr:spPr>
            <a:xfrm>
              <a:off x="4848225" y="2128837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±2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4" name="CasellaDiTesto 3"/>
            <xdr:cNvSpPr txBox="1"/>
          </xdr:nvSpPr>
          <xdr:spPr>
            <a:xfrm>
              <a:off x="4848225" y="2128837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𝐸𝑇 ±2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 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22</xdr:col>
      <xdr:colOff>28575</xdr:colOff>
      <xdr:row>12</xdr:row>
      <xdr:rowOff>14287</xdr:rowOff>
    </xdr:from>
    <xdr:ext cx="6012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/>
            <xdr:cNvSpPr txBox="1"/>
          </xdr:nvSpPr>
          <xdr:spPr>
            <a:xfrm>
              <a:off x="4848225" y="2300287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±3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5" name="CasellaDiTesto 4"/>
            <xdr:cNvSpPr txBox="1"/>
          </xdr:nvSpPr>
          <xdr:spPr>
            <a:xfrm>
              <a:off x="4848225" y="2300287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𝐸𝑇 ±3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 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22</xdr:col>
      <xdr:colOff>28575</xdr:colOff>
      <xdr:row>13</xdr:row>
      <xdr:rowOff>4762</xdr:rowOff>
    </xdr:from>
    <xdr:ext cx="6012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/>
            <xdr:cNvSpPr txBox="1"/>
          </xdr:nvSpPr>
          <xdr:spPr>
            <a:xfrm>
              <a:off x="4848225" y="2481262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±6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6" name="CasellaDiTesto 5"/>
            <xdr:cNvSpPr txBox="1"/>
          </xdr:nvSpPr>
          <xdr:spPr>
            <a:xfrm>
              <a:off x="4848225" y="2481262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𝐸𝑇 ±6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 </a:t>
              </a:r>
              <a:endParaRPr lang="it-IT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</xdr:rowOff>
    </xdr:from>
    <xdr:to>
      <xdr:col>16</xdr:col>
      <xdr:colOff>276225</xdr:colOff>
      <xdr:row>12</xdr:row>
      <xdr:rowOff>133351</xdr:rowOff>
    </xdr:to>
    <xdr:sp macro="" textlink="">
      <xdr:nvSpPr>
        <xdr:cNvPr id="3" name="CasellaDiTesto 2"/>
        <xdr:cNvSpPr txBox="1"/>
      </xdr:nvSpPr>
      <xdr:spPr>
        <a:xfrm>
          <a:off x="133350" y="190501"/>
          <a:ext cx="546735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Esercizio:</a:t>
          </a:r>
          <a:r>
            <a:rPr lang="it-IT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 Management con il metodo PERT</a:t>
          </a:r>
          <a:endParaRPr lang="it-IT">
            <a:effectLst/>
          </a:endParaRP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base alle informazioni fornite sulla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durata statistica in settimane delle attività nella tabella accanto, calcola, la durata probabile del progetto, considerando il reticolo rappresentato schematicamente nella tabella accanto utilizzando il metodo PERT.</a:t>
          </a:r>
        </a:p>
        <a:p>
          <a:endParaRPr lang="it-I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volta calcolate le durate attese (De) ricavare il reticolo di progetto e, con l'uso del metodo CPM, calcolare:</a:t>
          </a:r>
        </a:p>
        <a:p>
          <a:endParaRPr lang="it-I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durata minima del progetto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percorso critico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 quante settimane è necessario prevedere una riserva per essere certi al 95% di completare il progetto? 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142875</xdr:colOff>
      <xdr:row>23</xdr:row>
      <xdr:rowOff>180975</xdr:rowOff>
    </xdr:from>
    <xdr:to>
      <xdr:col>5</xdr:col>
      <xdr:colOff>123825</xdr:colOff>
      <xdr:row>23</xdr:row>
      <xdr:rowOff>180975</xdr:rowOff>
    </xdr:to>
    <xdr:cxnSp macro="">
      <xdr:nvCxnSpPr>
        <xdr:cNvPr id="16" name="Connettore 2 15"/>
        <xdr:cNvCxnSpPr/>
      </xdr:nvCxnSpPr>
      <xdr:spPr>
        <a:xfrm>
          <a:off x="361950" y="5514975"/>
          <a:ext cx="8572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133350</xdr:colOff>
      <xdr:row>17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/>
            <xdr:cNvSpPr txBox="1"/>
          </xdr:nvSpPr>
          <xdr:spPr>
            <a:xfrm>
              <a:off x="0" y="0"/>
              <a:ext cx="4076700" cy="38481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1587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400" b="1">
                  <a:solidFill>
                    <a:schemeClr val="tx2">
                      <a:lumMod val="60000"/>
                      <a:lumOff val="40000"/>
                    </a:schemeClr>
                  </a:solidFill>
                </a:rPr>
                <a:t>Esercizio:</a:t>
              </a:r>
              <a:r>
                <a:rPr lang="it-IT" sz="1400" b="1" baseline="0">
                  <a:solidFill>
                    <a:schemeClr val="tx2">
                      <a:lumMod val="60000"/>
                      <a:lumOff val="40000"/>
                    </a:schemeClr>
                  </a:solidFill>
                </a:rPr>
                <a:t> Time Management con il PERT</a:t>
              </a:r>
            </a:p>
            <a:p>
              <a:endParaRPr lang="it-IT" sz="1100"/>
            </a:p>
            <a:p>
              <a:r>
                <a:rPr lang="it-IT" sz="1100"/>
                <a:t>In base alle informazioni fornite calcola</a:t>
              </a:r>
              <a:r>
                <a:rPr lang="it-IT" sz="1100" baseline="0"/>
                <a:t> la durata probabile del progetto e la relativa deviazione standard considerando il reticolo </a:t>
              </a:r>
            </a:p>
            <a:p>
              <a:pPr algn="ctr"/>
              <a:endParaRPr lang="it-IT" sz="1200" b="0" baseline="0"/>
            </a:p>
            <a:p>
              <a:pPr algn="ctr"/>
              <a:r>
                <a:rPr lang="it-IT" sz="1200" b="0" baseline="0"/>
                <a:t>A -&gt; B -&gt; C</a:t>
              </a:r>
            </a:p>
            <a:p>
              <a:r>
                <a:rPr lang="it-IT" sz="1100" baseline="0"/>
                <a:t>Per ogni attività: </a:t>
              </a:r>
            </a:p>
            <a:p>
              <a:pPr algn="ctr"/>
              <a:r>
                <a:rPr lang="it-IT" sz="1100" baseline="0"/>
                <a:t>Expected time=ET= (P+4*M+O)/6</a:t>
              </a:r>
            </a:p>
            <a:p>
              <a:pPr algn="ctr"/>
              <a:r>
                <a:rPr lang="it-IT" sz="1100" baseline="0"/>
                <a:t>Standard deviation=</a:t>
              </a:r>
              <a:r>
                <a:rPr lang="el-GR" sz="1600" baseline="0">
                  <a:latin typeface="Calibri" panose="020F0502020204030204" pitchFamily="34" charset="0"/>
                </a:rPr>
                <a:t>σ</a:t>
              </a:r>
              <a:r>
                <a:rPr lang="it-IT" sz="1100" baseline="0">
                  <a:latin typeface="Calibri" panose="020F0502020204030204" pitchFamily="34" charset="0"/>
                </a:rPr>
                <a:t>= </a:t>
              </a:r>
              <a:r>
                <a:rPr lang="it-IT" sz="1100" baseline="0"/>
                <a:t>(P-O)/6</a:t>
              </a:r>
            </a:p>
            <a:p>
              <a:pPr algn="ctr"/>
              <a:r>
                <a:rPr lang="it-IT" sz="1100" baseline="0"/>
                <a:t>Variance=V= Standard deviation ^2</a:t>
              </a:r>
            </a:p>
            <a:p>
              <a:endParaRPr lang="it-IT" sz="1100" baseline="0"/>
            </a:p>
            <a:p>
              <a:r>
                <a:rPr lang="it-IT" sz="1100" baseline="0"/>
                <a:t>Per tutto il progetto: </a:t>
              </a:r>
            </a:p>
            <a:p>
              <a:pPr lvl="2"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𝐸𝑇</m:t>
                        </m:r>
                      </m:e>
                    </m:nary>
                  </m:oMath>
                </m:oMathPara>
              </a14:m>
              <a:endParaRPr lang="it-IT" sz="1100" baseline="0"/>
            </a:p>
            <a:p>
              <a:pPr lvl="2" algn="ctr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it-IT" sz="110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t-IT" sz="11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ctrlPr>
                          <a:rPr lang="it-IT" sz="11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it-IT" sz="11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g>
                      <m:e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𝑉</m:t>
                            </m:r>
                          </m:e>
                        </m:nary>
                      </m:e>
                    </m:rad>
                  </m:oMath>
                </m:oMathPara>
              </a14:m>
              <a:endParaRPr lang="it-IT" sz="1100" baseline="0"/>
            </a:p>
            <a:p>
              <a:pPr lvl="2" algn="ctr"/>
              <a:endParaRPr lang="it-IT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0" y="0"/>
              <a:ext cx="4076700" cy="38481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 w="1587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400" b="1">
                  <a:solidFill>
                    <a:schemeClr val="tx2">
                      <a:lumMod val="60000"/>
                      <a:lumOff val="40000"/>
                    </a:schemeClr>
                  </a:solidFill>
                </a:rPr>
                <a:t>Esercizio:</a:t>
              </a:r>
              <a:r>
                <a:rPr lang="it-IT" sz="1400" b="1" baseline="0">
                  <a:solidFill>
                    <a:schemeClr val="tx2">
                      <a:lumMod val="60000"/>
                      <a:lumOff val="40000"/>
                    </a:schemeClr>
                  </a:solidFill>
                </a:rPr>
                <a:t> Time Management con il PERT</a:t>
              </a:r>
            </a:p>
            <a:p>
              <a:endParaRPr lang="it-IT" sz="1100"/>
            </a:p>
            <a:p>
              <a:r>
                <a:rPr lang="it-IT" sz="1100"/>
                <a:t>In base alle informazioni fornite calcola</a:t>
              </a:r>
              <a:r>
                <a:rPr lang="it-IT" sz="1100" baseline="0"/>
                <a:t> la durata probabile del progetto e la relativa deviazione standard considerando il reticolo </a:t>
              </a:r>
            </a:p>
            <a:p>
              <a:pPr algn="ctr"/>
              <a:endParaRPr lang="it-IT" sz="1200" b="0" baseline="0"/>
            </a:p>
            <a:p>
              <a:pPr algn="ctr"/>
              <a:r>
                <a:rPr lang="it-IT" sz="1200" b="0" baseline="0"/>
                <a:t>A -&gt; B -&gt; C</a:t>
              </a:r>
            </a:p>
            <a:p>
              <a:r>
                <a:rPr lang="it-IT" sz="1100" baseline="0"/>
                <a:t>Per ogni attività: </a:t>
              </a:r>
            </a:p>
            <a:p>
              <a:pPr algn="ctr"/>
              <a:r>
                <a:rPr lang="it-IT" sz="1100" baseline="0"/>
                <a:t>Expected time=ET= (P+4*M+O)/6</a:t>
              </a:r>
            </a:p>
            <a:p>
              <a:pPr algn="ctr"/>
              <a:r>
                <a:rPr lang="it-IT" sz="1100" baseline="0"/>
                <a:t>Standard deviation=</a:t>
              </a:r>
              <a:r>
                <a:rPr lang="el-GR" sz="1600" baseline="0">
                  <a:latin typeface="Calibri" panose="020F0502020204030204" pitchFamily="34" charset="0"/>
                </a:rPr>
                <a:t>σ</a:t>
              </a:r>
              <a:r>
                <a:rPr lang="it-IT" sz="1100" baseline="0">
                  <a:latin typeface="Calibri" panose="020F0502020204030204" pitchFamily="34" charset="0"/>
                </a:rPr>
                <a:t>= </a:t>
              </a:r>
              <a:r>
                <a:rPr lang="it-IT" sz="1100" baseline="0"/>
                <a:t>(P-O)/6</a:t>
              </a:r>
            </a:p>
            <a:p>
              <a:pPr algn="ctr"/>
              <a:r>
                <a:rPr lang="it-IT" sz="1100" baseline="0"/>
                <a:t>Variance=V= Standard deviation ^2</a:t>
              </a:r>
            </a:p>
            <a:p>
              <a:endParaRPr lang="it-IT" sz="1100" baseline="0"/>
            </a:p>
            <a:p>
              <a:r>
                <a:rPr lang="it-IT" sz="1100" baseline="0"/>
                <a:t>Per tutto il progetto: </a:t>
              </a:r>
            </a:p>
            <a:p>
              <a:pPr lvl="2" algn="ctr"/>
              <a:r>
                <a:rPr lang="it-IT" sz="1100" b="0" i="0" baseline="0">
                  <a:latin typeface="Cambria Math" panose="02040503050406030204" pitchFamily="18" charset="0"/>
                </a:rPr>
                <a:t>𝐸𝑇= ∑▒𝐸𝑇</a:t>
              </a:r>
              <a:endParaRPr lang="it-IT" sz="1100" baseline="0"/>
            </a:p>
            <a:p>
              <a:pPr lvl="2" algn="ctr"/>
              <a:r>
                <a:rPr lang="it-IT" sz="11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it-IT" sz="11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= √(2&amp;∑▒𝑉)</a:t>
              </a:r>
              <a:endParaRPr lang="it-IT" sz="1100" baseline="0"/>
            </a:p>
            <a:p>
              <a:pPr lvl="2" algn="ctr"/>
              <a:endParaRPr lang="it-IT" sz="1100"/>
            </a:p>
          </xdr:txBody>
        </xdr:sp>
      </mc:Fallback>
    </mc:AlternateContent>
    <xdr:clientData/>
  </xdr:twoCellAnchor>
  <xdr:oneCellAnchor>
    <xdr:from>
      <xdr:col>22</xdr:col>
      <xdr:colOff>28575</xdr:colOff>
      <xdr:row>10</xdr:row>
      <xdr:rowOff>14287</xdr:rowOff>
    </xdr:from>
    <xdr:ext cx="6012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/>
            <xdr:cNvSpPr txBox="1"/>
          </xdr:nvSpPr>
          <xdr:spPr>
            <a:xfrm>
              <a:off x="4848225" y="2347912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±1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3" name="CasellaDiTesto 2"/>
            <xdr:cNvSpPr txBox="1"/>
          </xdr:nvSpPr>
          <xdr:spPr>
            <a:xfrm>
              <a:off x="4848225" y="2347912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𝐸𝑇 ±1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 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22</xdr:col>
      <xdr:colOff>28575</xdr:colOff>
      <xdr:row>11</xdr:row>
      <xdr:rowOff>33337</xdr:rowOff>
    </xdr:from>
    <xdr:ext cx="6012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/>
            <xdr:cNvSpPr txBox="1"/>
          </xdr:nvSpPr>
          <xdr:spPr>
            <a:xfrm>
              <a:off x="4848225" y="2557462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±2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4" name="CasellaDiTesto 3"/>
            <xdr:cNvSpPr txBox="1"/>
          </xdr:nvSpPr>
          <xdr:spPr>
            <a:xfrm>
              <a:off x="4848225" y="2557462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𝐸𝑇 ±2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 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22</xdr:col>
      <xdr:colOff>28575</xdr:colOff>
      <xdr:row>12</xdr:row>
      <xdr:rowOff>14287</xdr:rowOff>
    </xdr:from>
    <xdr:ext cx="6012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/>
            <xdr:cNvSpPr txBox="1"/>
          </xdr:nvSpPr>
          <xdr:spPr>
            <a:xfrm>
              <a:off x="4848225" y="2728912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±3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5" name="CasellaDiTesto 4"/>
            <xdr:cNvSpPr txBox="1"/>
          </xdr:nvSpPr>
          <xdr:spPr>
            <a:xfrm>
              <a:off x="4848225" y="2728912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𝐸𝑇 ±3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 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22</xdr:col>
      <xdr:colOff>28575</xdr:colOff>
      <xdr:row>13</xdr:row>
      <xdr:rowOff>4762</xdr:rowOff>
    </xdr:from>
    <xdr:ext cx="6012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/>
            <xdr:cNvSpPr txBox="1"/>
          </xdr:nvSpPr>
          <xdr:spPr>
            <a:xfrm>
              <a:off x="4848225" y="2909887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±6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6" name="CasellaDiTesto 5"/>
            <xdr:cNvSpPr txBox="1"/>
          </xdr:nvSpPr>
          <xdr:spPr>
            <a:xfrm>
              <a:off x="4848225" y="2909887"/>
              <a:ext cx="6012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𝐸𝑇 ±6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 </a:t>
              </a:r>
              <a:endParaRPr lang="it-IT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142874</xdr:colOff>
      <xdr:row>18</xdr:row>
      <xdr:rowOff>66675</xdr:rowOff>
    </xdr:to>
    <xdr:sp macro="" textlink="">
      <xdr:nvSpPr>
        <xdr:cNvPr id="2" name="CasellaDiTesto 1"/>
        <xdr:cNvSpPr txBox="1"/>
      </xdr:nvSpPr>
      <xdr:spPr>
        <a:xfrm>
          <a:off x="0" y="0"/>
          <a:ext cx="5172074" cy="349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Esercizio:</a:t>
          </a:r>
          <a:r>
            <a:rPr lang="it-IT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 Management con il PERT</a:t>
          </a:r>
          <a:endParaRPr lang="it-IT">
            <a:effectLst/>
          </a:endParaRPr>
        </a:p>
        <a:p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base alle informazioni fornite sulla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durata statistica in settimane delle attività nella tabella accanto, calcola, la durata probabile del progetto, considerando il reticolo rappresentato schematicamente nella tabella accanto utilizzando il metodo PERT.</a:t>
          </a:r>
        </a:p>
        <a:p>
          <a:endParaRPr lang="it-I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volta calcolate le durate attese (De) ricavare il reticolo di progetto e, con l'uso del metodo CPM, calcolare:</a:t>
          </a:r>
        </a:p>
        <a:p>
          <a:endParaRPr lang="it-I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durata minima del progetto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percorso critico</a:t>
          </a:r>
        </a:p>
        <a:p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di quante settimane dover prevedere una riserva di tempo per essere sicuri al 95% di completare l'intero progetto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?  (circa 4,8 settimane cioè 2 sigma del progetto)</a:t>
          </a:r>
        </a:p>
        <a:p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 editAs="oneCell">
    <xdr:from>
      <xdr:col>6</xdr:col>
      <xdr:colOff>238125</xdr:colOff>
      <xdr:row>23</xdr:row>
      <xdr:rowOff>76200</xdr:rowOff>
    </xdr:from>
    <xdr:to>
      <xdr:col>10</xdr:col>
      <xdr:colOff>35524</xdr:colOff>
      <xdr:row>25</xdr:row>
      <xdr:rowOff>26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4457700"/>
          <a:ext cx="1054699" cy="304826"/>
        </a:xfrm>
        <a:prstGeom prst="rect">
          <a:avLst/>
        </a:prstGeom>
      </xdr:spPr>
    </xdr:pic>
    <xdr:clientData/>
  </xdr:twoCellAnchor>
  <xdr:twoCellAnchor editAs="oneCell">
    <xdr:from>
      <xdr:col>14</xdr:col>
      <xdr:colOff>104775</xdr:colOff>
      <xdr:row>23</xdr:row>
      <xdr:rowOff>76200</xdr:rowOff>
    </xdr:from>
    <xdr:to>
      <xdr:col>17</xdr:col>
      <xdr:colOff>216499</xdr:colOff>
      <xdr:row>25</xdr:row>
      <xdr:rowOff>26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5" y="4457700"/>
          <a:ext cx="1054699" cy="304826"/>
        </a:xfrm>
        <a:prstGeom prst="rect">
          <a:avLst/>
        </a:prstGeom>
      </xdr:spPr>
    </xdr:pic>
    <xdr:clientData/>
  </xdr:twoCellAnchor>
  <xdr:twoCellAnchor editAs="oneCell">
    <xdr:from>
      <xdr:col>11</xdr:col>
      <xdr:colOff>70073</xdr:colOff>
      <xdr:row>29</xdr:row>
      <xdr:rowOff>60018</xdr:rowOff>
    </xdr:from>
    <xdr:to>
      <xdr:col>17</xdr:col>
      <xdr:colOff>113423</xdr:colOff>
      <xdr:row>30</xdr:row>
      <xdr:rowOff>110839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865211">
          <a:off x="3527648" y="5584518"/>
          <a:ext cx="1929300" cy="241321"/>
        </a:xfrm>
        <a:prstGeom prst="rect">
          <a:avLst/>
        </a:prstGeom>
      </xdr:spPr>
    </xdr:pic>
    <xdr:clientData/>
  </xdr:twoCellAnchor>
  <xdr:twoCellAnchor editAs="oneCell">
    <xdr:from>
      <xdr:col>28</xdr:col>
      <xdr:colOff>294741</xdr:colOff>
      <xdr:row>30</xdr:row>
      <xdr:rowOff>153861</xdr:rowOff>
    </xdr:from>
    <xdr:to>
      <xdr:col>33</xdr:col>
      <xdr:colOff>167024</xdr:colOff>
      <xdr:row>32</xdr:row>
      <xdr:rowOff>14182</xdr:rowOff>
    </xdr:to>
    <xdr:pic>
      <xdr:nvPicPr>
        <xdr:cNvPr id="6" name="Immagin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0380207">
          <a:off x="9095841" y="5868861"/>
          <a:ext cx="1443908" cy="24132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76200</xdr:rowOff>
    </xdr:from>
    <xdr:to>
      <xdr:col>25</xdr:col>
      <xdr:colOff>111724</xdr:colOff>
      <xdr:row>25</xdr:row>
      <xdr:rowOff>26</xdr:rowOff>
    </xdr:to>
    <xdr:pic>
      <xdr:nvPicPr>
        <xdr:cNvPr id="7" name="Immagin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4457700"/>
          <a:ext cx="1054699" cy="304826"/>
        </a:xfrm>
        <a:prstGeom prst="rect">
          <a:avLst/>
        </a:prstGeom>
      </xdr:spPr>
    </xdr:pic>
    <xdr:clientData/>
  </xdr:twoCellAnchor>
  <xdr:twoCellAnchor editAs="oneCell">
    <xdr:from>
      <xdr:col>29</xdr:col>
      <xdr:colOff>133351</xdr:colOff>
      <xdr:row>21</xdr:row>
      <xdr:rowOff>1</xdr:rowOff>
    </xdr:from>
    <xdr:to>
      <xdr:col>32</xdr:col>
      <xdr:colOff>245075</xdr:colOff>
      <xdr:row>22</xdr:row>
      <xdr:rowOff>114327</xdr:rowOff>
    </xdr:to>
    <xdr:pic>
      <xdr:nvPicPr>
        <xdr:cNvPr id="8" name="Immagin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0139758">
          <a:off x="9248776" y="4000501"/>
          <a:ext cx="1054699" cy="304826"/>
        </a:xfrm>
        <a:prstGeom prst="rect">
          <a:avLst/>
        </a:prstGeom>
      </xdr:spPr>
    </xdr:pic>
    <xdr:clientData/>
  </xdr:twoCellAnchor>
  <xdr:twoCellAnchor editAs="oneCell">
    <xdr:from>
      <xdr:col>29</xdr:col>
      <xdr:colOff>161925</xdr:colOff>
      <xdr:row>25</xdr:row>
      <xdr:rowOff>66675</xdr:rowOff>
    </xdr:from>
    <xdr:to>
      <xdr:col>32</xdr:col>
      <xdr:colOff>273649</xdr:colOff>
      <xdr:row>26</xdr:row>
      <xdr:rowOff>181001</xdr:rowOff>
    </xdr:to>
    <xdr:pic>
      <xdr:nvPicPr>
        <xdr:cNvPr id="9" name="Immagin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917466">
          <a:off x="9277350" y="4829175"/>
          <a:ext cx="1054699" cy="304826"/>
        </a:xfrm>
        <a:prstGeom prst="rect">
          <a:avLst/>
        </a:prstGeom>
      </xdr:spPr>
    </xdr:pic>
    <xdr:clientData/>
  </xdr:twoCellAnchor>
  <xdr:twoCellAnchor editAs="oneCell">
    <xdr:from>
      <xdr:col>37</xdr:col>
      <xdr:colOff>152400</xdr:colOff>
      <xdr:row>19</xdr:row>
      <xdr:rowOff>57151</xdr:rowOff>
    </xdr:from>
    <xdr:to>
      <xdr:col>40</xdr:col>
      <xdr:colOff>264124</xdr:colOff>
      <xdr:row>20</xdr:row>
      <xdr:rowOff>171477</xdr:rowOff>
    </xdr:to>
    <xdr:pic>
      <xdr:nvPicPr>
        <xdr:cNvPr id="10" name="Immagin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873184">
          <a:off x="11782425" y="3676651"/>
          <a:ext cx="1054699" cy="304826"/>
        </a:xfrm>
        <a:prstGeom prst="rect">
          <a:avLst/>
        </a:prstGeom>
      </xdr:spPr>
    </xdr:pic>
    <xdr:clientData/>
  </xdr:twoCellAnchor>
  <xdr:twoCellAnchor editAs="oneCell">
    <xdr:from>
      <xdr:col>36</xdr:col>
      <xdr:colOff>275691</xdr:colOff>
      <xdr:row>24</xdr:row>
      <xdr:rowOff>163387</xdr:rowOff>
    </xdr:from>
    <xdr:to>
      <xdr:col>41</xdr:col>
      <xdr:colOff>147974</xdr:colOff>
      <xdr:row>26</xdr:row>
      <xdr:rowOff>23708</xdr:rowOff>
    </xdr:to>
    <xdr:pic>
      <xdr:nvPicPr>
        <xdr:cNvPr id="11" name="Immagin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0380207">
          <a:off x="11591391" y="4735387"/>
          <a:ext cx="1443908" cy="24132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30</xdr:row>
      <xdr:rowOff>161925</xdr:rowOff>
    </xdr:from>
    <xdr:to>
      <xdr:col>25</xdr:col>
      <xdr:colOff>111724</xdr:colOff>
      <xdr:row>32</xdr:row>
      <xdr:rowOff>85751</xdr:rowOff>
    </xdr:to>
    <xdr:pic>
      <xdr:nvPicPr>
        <xdr:cNvPr id="12" name="Immagin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5876925"/>
          <a:ext cx="1054699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8"/>
  <sheetViews>
    <sheetView tabSelected="1" topLeftCell="A28" workbookViewId="0">
      <selection activeCell="AM45" sqref="AM45"/>
    </sheetView>
  </sheetViews>
  <sheetFormatPr defaultColWidth="3.28515625" defaultRowHeight="15" x14ac:dyDescent="0.25"/>
  <sheetData>
    <row r="2" spans="23:53" ht="21" x14ac:dyDescent="0.35">
      <c r="AJ2" s="52" t="s">
        <v>22</v>
      </c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</row>
    <row r="3" spans="23:53" x14ac:dyDescent="0.25">
      <c r="W3" s="53" t="s">
        <v>5</v>
      </c>
      <c r="X3" s="54"/>
      <c r="Y3" s="55"/>
      <c r="Z3" s="53" t="s">
        <v>6</v>
      </c>
      <c r="AA3" s="54"/>
      <c r="AB3" s="56"/>
      <c r="AC3" s="57" t="s">
        <v>7</v>
      </c>
      <c r="AD3" s="54"/>
      <c r="AE3" s="54"/>
      <c r="AF3" s="56"/>
      <c r="AG3" s="24" t="s">
        <v>19</v>
      </c>
      <c r="AH3" s="24"/>
      <c r="AI3" s="24"/>
      <c r="AJ3" s="58" t="s">
        <v>25</v>
      </c>
      <c r="AK3" s="58"/>
      <c r="AL3" s="58"/>
      <c r="AM3" s="24" t="s">
        <v>1</v>
      </c>
      <c r="AN3" s="24"/>
      <c r="AO3" s="24"/>
      <c r="AP3" s="24" t="s">
        <v>2</v>
      </c>
      <c r="AQ3" s="24"/>
      <c r="AR3" s="24"/>
      <c r="AS3" s="24" t="s">
        <v>3</v>
      </c>
      <c r="AT3" s="24"/>
      <c r="AU3" s="24"/>
      <c r="AV3" s="24" t="s">
        <v>26</v>
      </c>
      <c r="AW3" s="24"/>
      <c r="AX3" s="24"/>
      <c r="AY3" s="24" t="s">
        <v>27</v>
      </c>
      <c r="AZ3" s="24"/>
      <c r="BA3" s="24"/>
    </row>
    <row r="4" spans="23:53" x14ac:dyDescent="0.25">
      <c r="W4" s="41" t="s">
        <v>8</v>
      </c>
      <c r="X4" s="42"/>
      <c r="Y4" s="43"/>
      <c r="Z4" s="41">
        <v>0</v>
      </c>
      <c r="AA4" s="42"/>
      <c r="AB4" s="44"/>
      <c r="AC4" s="51" t="s">
        <v>9</v>
      </c>
      <c r="AD4" s="42"/>
      <c r="AE4" s="42"/>
      <c r="AF4" s="44"/>
      <c r="AG4" s="45" t="s">
        <v>9</v>
      </c>
      <c r="AH4" s="24"/>
      <c r="AI4" s="24"/>
      <c r="AJ4" s="45"/>
      <c r="AK4" s="24"/>
      <c r="AL4" s="24"/>
      <c r="AM4" s="45"/>
      <c r="AN4" s="24"/>
      <c r="AO4" s="24"/>
      <c r="AP4" s="45"/>
      <c r="AQ4" s="24"/>
      <c r="AR4" s="24"/>
      <c r="AS4" s="45"/>
      <c r="AT4" s="24"/>
      <c r="AU4" s="24"/>
      <c r="AV4" s="45"/>
      <c r="AW4" s="24"/>
      <c r="AX4" s="24"/>
      <c r="AY4" s="45"/>
      <c r="AZ4" s="24"/>
      <c r="BA4" s="24"/>
    </row>
    <row r="5" spans="23:53" x14ac:dyDescent="0.25">
      <c r="W5" s="46" t="s">
        <v>4</v>
      </c>
      <c r="X5" s="47"/>
      <c r="Y5" s="48"/>
      <c r="Z5" s="46">
        <v>8</v>
      </c>
      <c r="AA5" s="47"/>
      <c r="AB5" s="49"/>
      <c r="AC5" s="50" t="s">
        <v>8</v>
      </c>
      <c r="AD5" s="47"/>
      <c r="AE5" s="47"/>
      <c r="AF5" s="49"/>
      <c r="AG5" s="24" t="s">
        <v>20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</row>
    <row r="6" spans="23:53" x14ac:dyDescent="0.25">
      <c r="W6" s="41" t="s">
        <v>10</v>
      </c>
      <c r="X6" s="42"/>
      <c r="Y6" s="43"/>
      <c r="Z6" s="41">
        <v>6</v>
      </c>
      <c r="AA6" s="42"/>
      <c r="AB6" s="44"/>
      <c r="AC6" s="41" t="s">
        <v>4</v>
      </c>
      <c r="AD6" s="42"/>
      <c r="AE6" s="42"/>
      <c r="AF6" s="44"/>
      <c r="AG6" s="24" t="s">
        <v>20</v>
      </c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23:53" x14ac:dyDescent="0.25">
      <c r="W7" s="36" t="s">
        <v>11</v>
      </c>
      <c r="X7" s="37"/>
      <c r="Y7" s="38"/>
      <c r="Z7" s="36">
        <v>2</v>
      </c>
      <c r="AA7" s="37"/>
      <c r="AB7" s="39"/>
      <c r="AC7" s="36" t="s">
        <v>4</v>
      </c>
      <c r="AD7" s="37"/>
      <c r="AE7" s="37"/>
      <c r="AF7" s="39"/>
      <c r="AG7" s="24" t="s">
        <v>20</v>
      </c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23:53" x14ac:dyDescent="0.25">
      <c r="W8" s="36" t="s">
        <v>12</v>
      </c>
      <c r="X8" s="37"/>
      <c r="Y8" s="38"/>
      <c r="Z8" s="36">
        <v>4</v>
      </c>
      <c r="AA8" s="37"/>
      <c r="AB8" s="39"/>
      <c r="AC8" s="36" t="s">
        <v>17</v>
      </c>
      <c r="AD8" s="37"/>
      <c r="AE8" s="37"/>
      <c r="AF8" s="39"/>
      <c r="AG8" s="24" t="s">
        <v>20</v>
      </c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23:53" x14ac:dyDescent="0.25">
      <c r="W9" s="36" t="s">
        <v>13</v>
      </c>
      <c r="X9" s="37"/>
      <c r="Y9" s="38"/>
      <c r="Z9" s="36">
        <v>1</v>
      </c>
      <c r="AA9" s="37"/>
      <c r="AB9" s="39"/>
      <c r="AC9" s="36" t="s">
        <v>11</v>
      </c>
      <c r="AD9" s="37"/>
      <c r="AE9" s="37"/>
      <c r="AF9" s="39"/>
      <c r="AG9" s="24" t="s">
        <v>20</v>
      </c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</row>
    <row r="10" spans="23:53" x14ac:dyDescent="0.25">
      <c r="W10" s="36" t="s">
        <v>14</v>
      </c>
      <c r="X10" s="37"/>
      <c r="Y10" s="38"/>
      <c r="Z10" s="36">
        <v>2</v>
      </c>
      <c r="AA10" s="37"/>
      <c r="AB10" s="39"/>
      <c r="AC10" s="36" t="s">
        <v>18</v>
      </c>
      <c r="AD10" s="37"/>
      <c r="AE10" s="37"/>
      <c r="AF10" s="39"/>
      <c r="AG10" s="24" t="s">
        <v>20</v>
      </c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23:53" x14ac:dyDescent="0.25">
      <c r="W11" s="36" t="s">
        <v>15</v>
      </c>
      <c r="X11" s="37"/>
      <c r="Y11" s="38"/>
      <c r="Z11" s="36">
        <v>5</v>
      </c>
      <c r="AA11" s="37"/>
      <c r="AB11" s="39"/>
      <c r="AC11" s="40" t="s">
        <v>14</v>
      </c>
      <c r="AD11" s="37"/>
      <c r="AE11" s="37"/>
      <c r="AF11" s="39"/>
      <c r="AG11" s="24" t="s">
        <v>20</v>
      </c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23:53" x14ac:dyDescent="0.25">
      <c r="W12" s="36" t="s">
        <v>16</v>
      </c>
      <c r="X12" s="37"/>
      <c r="Y12" s="38"/>
      <c r="Z12" s="36">
        <v>0</v>
      </c>
      <c r="AA12" s="37"/>
      <c r="AB12" s="39"/>
      <c r="AC12" s="40" t="s">
        <v>15</v>
      </c>
      <c r="AD12" s="37"/>
      <c r="AE12" s="37"/>
      <c r="AF12" s="39"/>
      <c r="AG12" s="24" t="s">
        <v>20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</row>
    <row r="13" spans="23:53" x14ac:dyDescent="0.25"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23:53" x14ac:dyDescent="0.25"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6" spans="23:53" x14ac:dyDescent="0.25">
      <c r="X16" s="1"/>
      <c r="Y16" s="1"/>
      <c r="Z16" s="1"/>
      <c r="AA16" s="1"/>
    </row>
    <row r="17" spans="2:27" ht="21" x14ac:dyDescent="0.35">
      <c r="B17" s="25" t="s">
        <v>23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X17" s="1"/>
      <c r="Y17" s="1"/>
      <c r="Z17" s="1"/>
      <c r="AA17" s="1"/>
    </row>
    <row r="18" spans="2:27" x14ac:dyDescent="0.25">
      <c r="X18" s="1"/>
      <c r="Y18" s="1"/>
      <c r="Z18" s="1"/>
      <c r="AA18" s="1"/>
    </row>
    <row r="19" spans="2:27" x14ac:dyDescent="0.25">
      <c r="X19" s="1"/>
      <c r="Y19" s="1"/>
      <c r="Z19" s="1"/>
      <c r="AA19" s="1"/>
    </row>
    <row r="20" spans="2:27" x14ac:dyDescent="0.25">
      <c r="X20" s="1"/>
      <c r="Y20" s="1"/>
      <c r="Z20" s="1"/>
      <c r="AA20" s="1"/>
    </row>
    <row r="21" spans="2:27" ht="15" customHeight="1" x14ac:dyDescent="0.25">
      <c r="B21" s="26" t="s">
        <v>0</v>
      </c>
      <c r="C21" s="27"/>
      <c r="D21" s="30" t="s">
        <v>12</v>
      </c>
      <c r="E21" s="31"/>
      <c r="F21" s="26" t="s">
        <v>1</v>
      </c>
      <c r="G21" s="27"/>
      <c r="R21" s="1"/>
      <c r="S21" s="1"/>
      <c r="T21" s="1"/>
      <c r="U21" s="1"/>
    </row>
    <row r="22" spans="2:27" ht="15.75" customHeight="1" x14ac:dyDescent="0.25">
      <c r="B22" s="28"/>
      <c r="C22" s="29"/>
      <c r="D22" s="32"/>
      <c r="E22" s="33"/>
      <c r="F22" s="28"/>
      <c r="G22" s="29"/>
      <c r="T22" s="1"/>
      <c r="U22" s="1"/>
      <c r="V22" s="1"/>
      <c r="W22" s="1"/>
    </row>
    <row r="23" spans="2:27" ht="15.75" customHeight="1" x14ac:dyDescent="0.25">
      <c r="B23" s="26" t="s">
        <v>21</v>
      </c>
      <c r="C23" s="34"/>
      <c r="D23" s="34"/>
      <c r="E23" s="34"/>
      <c r="F23" s="34"/>
      <c r="G23" s="27"/>
      <c r="T23" s="1"/>
      <c r="U23" s="1"/>
      <c r="V23" s="1"/>
      <c r="W23" s="1"/>
    </row>
    <row r="24" spans="2:27" ht="15.75" customHeight="1" x14ac:dyDescent="0.25">
      <c r="B24" s="28"/>
      <c r="C24" s="35"/>
      <c r="D24" s="35"/>
      <c r="E24" s="35"/>
      <c r="F24" s="35"/>
      <c r="G24" s="29"/>
      <c r="T24" s="1"/>
      <c r="U24" s="1"/>
      <c r="V24" s="1"/>
      <c r="W24" s="1"/>
    </row>
    <row r="25" spans="2:27" ht="15" customHeight="1" x14ac:dyDescent="0.25">
      <c r="B25" s="22" t="s">
        <v>2</v>
      </c>
      <c r="C25" s="22"/>
      <c r="D25" s="23" t="s">
        <v>24</v>
      </c>
      <c r="E25" s="23"/>
      <c r="F25" s="22" t="s">
        <v>3</v>
      </c>
      <c r="G25" s="22"/>
    </row>
    <row r="26" spans="2:27" ht="15.75" customHeight="1" x14ac:dyDescent="0.25">
      <c r="B26" s="22"/>
      <c r="C26" s="22"/>
      <c r="D26" s="23"/>
      <c r="E26" s="23"/>
      <c r="F26" s="22"/>
      <c r="G26" s="22"/>
    </row>
    <row r="34" spans="3:43" ht="15" customHeight="1" x14ac:dyDescent="0.25">
      <c r="AJ34" s="83"/>
      <c r="AK34" s="83"/>
      <c r="AL34" s="83"/>
      <c r="AM34" s="83"/>
      <c r="AN34" s="83"/>
      <c r="AO34" s="83"/>
      <c r="AP34" s="83"/>
      <c r="AQ34" s="83"/>
    </row>
    <row r="35" spans="3:43" ht="15" customHeight="1" x14ac:dyDescent="0.25">
      <c r="W35" s="26" t="s">
        <v>0</v>
      </c>
      <c r="X35" s="27"/>
      <c r="Y35" s="30" t="s">
        <v>12</v>
      </c>
      <c r="Z35" s="31"/>
      <c r="AA35" s="26" t="s">
        <v>1</v>
      </c>
      <c r="AB35" s="27"/>
      <c r="AJ35" s="83"/>
      <c r="AK35" s="83"/>
      <c r="AL35" s="83"/>
      <c r="AM35" s="83"/>
      <c r="AN35" s="83"/>
      <c r="AO35" s="83"/>
      <c r="AP35" s="83"/>
      <c r="AQ35" s="83"/>
    </row>
    <row r="36" spans="3:43" ht="15" customHeight="1" x14ac:dyDescent="0.25">
      <c r="W36" s="28"/>
      <c r="X36" s="29"/>
      <c r="Y36" s="32"/>
      <c r="Z36" s="33"/>
      <c r="AA36" s="28"/>
      <c r="AB36" s="29"/>
      <c r="AJ36" s="83"/>
      <c r="AK36" s="83"/>
      <c r="AL36" s="83"/>
      <c r="AM36" s="83"/>
      <c r="AN36" s="83"/>
      <c r="AO36" s="83"/>
      <c r="AP36" s="83"/>
      <c r="AQ36" s="83"/>
    </row>
    <row r="37" spans="3:43" ht="15" customHeight="1" x14ac:dyDescent="0.25">
      <c r="W37" s="26" t="s">
        <v>10</v>
      </c>
      <c r="X37" s="34"/>
      <c r="Y37" s="34"/>
      <c r="Z37" s="34"/>
      <c r="AA37" s="34"/>
      <c r="AB37" s="27"/>
      <c r="AJ37" s="83"/>
      <c r="AK37" s="83"/>
      <c r="AL37" s="83"/>
      <c r="AM37" s="83"/>
      <c r="AN37" s="83"/>
      <c r="AO37" s="83"/>
      <c r="AP37" s="83"/>
      <c r="AQ37" s="83"/>
    </row>
    <row r="38" spans="3:43" ht="15" customHeight="1" x14ac:dyDescent="0.25">
      <c r="W38" s="28"/>
      <c r="X38" s="35"/>
      <c r="Y38" s="35"/>
      <c r="Z38" s="35"/>
      <c r="AA38" s="35"/>
      <c r="AB38" s="29"/>
      <c r="AH38" s="26" t="s">
        <v>0</v>
      </c>
      <c r="AI38" s="27"/>
      <c r="AJ38" s="30" t="s">
        <v>12</v>
      </c>
      <c r="AK38" s="31"/>
      <c r="AL38" s="26" t="s">
        <v>1</v>
      </c>
      <c r="AM38" s="27"/>
      <c r="AP38" s="83"/>
      <c r="AQ38" s="83"/>
    </row>
    <row r="39" spans="3:43" ht="15" customHeight="1" x14ac:dyDescent="0.25">
      <c r="C39" s="26" t="s">
        <v>0</v>
      </c>
      <c r="D39" s="27"/>
      <c r="E39" s="30">
        <v>0</v>
      </c>
      <c r="F39" s="31"/>
      <c r="G39" s="26" t="s">
        <v>1</v>
      </c>
      <c r="H39" s="27"/>
      <c r="M39" s="26" t="s">
        <v>0</v>
      </c>
      <c r="N39" s="27"/>
      <c r="O39" s="30" t="s">
        <v>12</v>
      </c>
      <c r="P39" s="31"/>
      <c r="Q39" s="26" t="s">
        <v>1</v>
      </c>
      <c r="R39" s="27"/>
      <c r="W39" s="22" t="s">
        <v>2</v>
      </c>
      <c r="X39" s="22"/>
      <c r="Y39" s="23" t="s">
        <v>24</v>
      </c>
      <c r="Z39" s="23"/>
      <c r="AA39" s="22" t="s">
        <v>3</v>
      </c>
      <c r="AB39" s="22"/>
      <c r="AC39" s="83"/>
      <c r="AH39" s="28"/>
      <c r="AI39" s="29"/>
      <c r="AJ39" s="32"/>
      <c r="AK39" s="33"/>
      <c r="AL39" s="28"/>
      <c r="AM39" s="29"/>
      <c r="AP39" s="83"/>
      <c r="AQ39" s="83"/>
    </row>
    <row r="40" spans="3:43" ht="15" customHeight="1" x14ac:dyDescent="0.25">
      <c r="C40" s="28"/>
      <c r="D40" s="29"/>
      <c r="E40" s="32"/>
      <c r="F40" s="33"/>
      <c r="G40" s="28"/>
      <c r="H40" s="29"/>
      <c r="M40" s="28"/>
      <c r="N40" s="29"/>
      <c r="O40" s="32"/>
      <c r="P40" s="33"/>
      <c r="Q40" s="28"/>
      <c r="R40" s="29"/>
      <c r="W40" s="22"/>
      <c r="X40" s="22"/>
      <c r="Y40" s="23"/>
      <c r="Z40" s="23"/>
      <c r="AA40" s="22"/>
      <c r="AB40" s="22"/>
      <c r="AC40" s="83"/>
      <c r="AH40" s="26" t="s">
        <v>21</v>
      </c>
      <c r="AI40" s="34"/>
      <c r="AJ40" s="34"/>
      <c r="AK40" s="34"/>
      <c r="AL40" s="34"/>
      <c r="AM40" s="27"/>
      <c r="AP40" s="83"/>
      <c r="AQ40" s="83"/>
    </row>
    <row r="41" spans="3:43" ht="15" customHeight="1" x14ac:dyDescent="0.25">
      <c r="C41" s="26" t="s">
        <v>8</v>
      </c>
      <c r="D41" s="34"/>
      <c r="E41" s="34"/>
      <c r="F41" s="34"/>
      <c r="G41" s="34"/>
      <c r="H41" s="27"/>
      <c r="M41" s="26" t="s">
        <v>4</v>
      </c>
      <c r="N41" s="34"/>
      <c r="O41" s="34"/>
      <c r="P41" s="34"/>
      <c r="Q41" s="34"/>
      <c r="R41" s="27"/>
      <c r="W41" s="83"/>
      <c r="X41" s="83"/>
      <c r="Y41" s="83"/>
      <c r="Z41" s="83"/>
      <c r="AA41" s="83"/>
      <c r="AB41" s="83"/>
      <c r="AC41" s="83"/>
      <c r="AH41" s="28"/>
      <c r="AI41" s="35"/>
      <c r="AJ41" s="35"/>
      <c r="AK41" s="35"/>
      <c r="AL41" s="35"/>
      <c r="AM41" s="29"/>
      <c r="AP41" s="83"/>
      <c r="AQ41" s="83"/>
    </row>
    <row r="42" spans="3:43" ht="15" customHeight="1" x14ac:dyDescent="0.25">
      <c r="C42" s="28"/>
      <c r="D42" s="35"/>
      <c r="E42" s="35"/>
      <c r="F42" s="35"/>
      <c r="G42" s="35"/>
      <c r="H42" s="29"/>
      <c r="M42" s="28"/>
      <c r="N42" s="35"/>
      <c r="O42" s="35"/>
      <c r="P42" s="35"/>
      <c r="Q42" s="35"/>
      <c r="R42" s="29"/>
      <c r="W42" s="83"/>
      <c r="X42" s="83"/>
      <c r="Y42" s="83"/>
      <c r="Z42" s="83"/>
      <c r="AA42" s="83"/>
      <c r="AB42" s="83"/>
      <c r="AC42" s="83"/>
      <c r="AH42" s="22" t="s">
        <v>2</v>
      </c>
      <c r="AI42" s="22"/>
      <c r="AJ42" s="23" t="s">
        <v>24</v>
      </c>
      <c r="AK42" s="23"/>
      <c r="AL42" s="22" t="s">
        <v>3</v>
      </c>
      <c r="AM42" s="22"/>
    </row>
    <row r="43" spans="3:43" ht="15" customHeight="1" x14ac:dyDescent="0.25">
      <c r="C43" s="22" t="s">
        <v>2</v>
      </c>
      <c r="D43" s="22"/>
      <c r="E43" s="23" t="s">
        <v>24</v>
      </c>
      <c r="F43" s="23"/>
      <c r="G43" s="22" t="s">
        <v>3</v>
      </c>
      <c r="H43" s="22"/>
      <c r="M43" s="22" t="s">
        <v>2</v>
      </c>
      <c r="N43" s="22"/>
      <c r="O43" s="23" t="s">
        <v>24</v>
      </c>
      <c r="P43" s="23"/>
      <c r="Q43" s="22" t="s">
        <v>3</v>
      </c>
      <c r="R43" s="22"/>
      <c r="W43" s="26" t="s">
        <v>0</v>
      </c>
      <c r="X43" s="27"/>
      <c r="Y43" s="30" t="s">
        <v>12</v>
      </c>
      <c r="Z43" s="31"/>
      <c r="AA43" s="26" t="s">
        <v>1</v>
      </c>
      <c r="AB43" s="27"/>
      <c r="AC43" s="83"/>
      <c r="AH43" s="22"/>
      <c r="AI43" s="22"/>
      <c r="AJ43" s="23"/>
      <c r="AK43" s="23"/>
      <c r="AL43" s="22"/>
      <c r="AM43" s="22"/>
    </row>
    <row r="44" spans="3:43" ht="15" customHeight="1" x14ac:dyDescent="0.25">
      <c r="C44" s="22"/>
      <c r="D44" s="22"/>
      <c r="E44" s="23"/>
      <c r="F44" s="23"/>
      <c r="G44" s="22"/>
      <c r="H44" s="22"/>
      <c r="M44" s="22"/>
      <c r="N44" s="22"/>
      <c r="O44" s="23"/>
      <c r="P44" s="23"/>
      <c r="Q44" s="22"/>
      <c r="R44" s="22"/>
      <c r="W44" s="28"/>
      <c r="X44" s="29"/>
      <c r="Y44" s="32"/>
      <c r="Z44" s="33"/>
      <c r="AA44" s="28"/>
      <c r="AB44" s="29"/>
      <c r="AC44" s="83"/>
    </row>
    <row r="45" spans="3:43" ht="15" customHeight="1" x14ac:dyDescent="0.25">
      <c r="W45" s="26" t="s">
        <v>11</v>
      </c>
      <c r="X45" s="34"/>
      <c r="Y45" s="34"/>
      <c r="Z45" s="34"/>
      <c r="AA45" s="34"/>
      <c r="AB45" s="27"/>
      <c r="AC45" s="83"/>
    </row>
    <row r="46" spans="3:43" x14ac:dyDescent="0.25">
      <c r="W46" s="28"/>
      <c r="X46" s="35"/>
      <c r="Y46" s="35"/>
      <c r="Z46" s="35"/>
      <c r="AA46" s="35"/>
      <c r="AB46" s="29"/>
    </row>
    <row r="47" spans="3:43" x14ac:dyDescent="0.25">
      <c r="W47" s="22" t="s">
        <v>2</v>
      </c>
      <c r="X47" s="22"/>
      <c r="Y47" s="23" t="s">
        <v>24</v>
      </c>
      <c r="Z47" s="23"/>
      <c r="AA47" s="22" t="s">
        <v>3</v>
      </c>
      <c r="AB47" s="22"/>
    </row>
    <row r="48" spans="3:43" x14ac:dyDescent="0.25">
      <c r="W48" s="22"/>
      <c r="X48" s="22"/>
      <c r="Y48" s="23"/>
      <c r="Z48" s="23"/>
      <c r="AA48" s="22"/>
      <c r="AB48" s="22"/>
    </row>
  </sheetData>
  <mergeCells count="144">
    <mergeCell ref="W47:X48"/>
    <mergeCell ref="Y47:Z48"/>
    <mergeCell ref="AA47:AB48"/>
    <mergeCell ref="AH38:AI39"/>
    <mergeCell ref="AH40:AM41"/>
    <mergeCell ref="AH42:AI43"/>
    <mergeCell ref="AJ42:AK43"/>
    <mergeCell ref="AL42:AM43"/>
    <mergeCell ref="AJ38:AK39"/>
    <mergeCell ref="AL38:AM39"/>
    <mergeCell ref="W35:X36"/>
    <mergeCell ref="Y35:Z36"/>
    <mergeCell ref="AA35:AB36"/>
    <mergeCell ref="W37:AB38"/>
    <mergeCell ref="W45:AB46"/>
    <mergeCell ref="Q39:R40"/>
    <mergeCell ref="M41:R42"/>
    <mergeCell ref="M43:N44"/>
    <mergeCell ref="O43:P44"/>
    <mergeCell ref="Q43:R44"/>
    <mergeCell ref="W39:X40"/>
    <mergeCell ref="Y39:Z40"/>
    <mergeCell ref="AA39:AB40"/>
    <mergeCell ref="W43:X44"/>
    <mergeCell ref="Y43:Z44"/>
    <mergeCell ref="AA43:AB44"/>
    <mergeCell ref="C39:D40"/>
    <mergeCell ref="E39:F40"/>
    <mergeCell ref="G39:H40"/>
    <mergeCell ref="C41:H42"/>
    <mergeCell ref="C43:D44"/>
    <mergeCell ref="E43:F44"/>
    <mergeCell ref="G43:H44"/>
    <mergeCell ref="M39:N40"/>
    <mergeCell ref="O39:P40"/>
    <mergeCell ref="AJ2:BA2"/>
    <mergeCell ref="W3:Y3"/>
    <mergeCell ref="Z3:AB3"/>
    <mergeCell ref="AC3:AF3"/>
    <mergeCell ref="AG3:AI3"/>
    <mergeCell ref="AJ3:AL3"/>
    <mergeCell ref="AM3:AO3"/>
    <mergeCell ref="AP3:AR3"/>
    <mergeCell ref="AS3:AU3"/>
    <mergeCell ref="AV3:AX3"/>
    <mergeCell ref="AY3:BA3"/>
    <mergeCell ref="AY4:BA4"/>
    <mergeCell ref="W5:Y5"/>
    <mergeCell ref="Z5:AB5"/>
    <mergeCell ref="AC5:AF5"/>
    <mergeCell ref="AG5:AI5"/>
    <mergeCell ref="AJ5:AL5"/>
    <mergeCell ref="AM5:AO5"/>
    <mergeCell ref="AP5:AR5"/>
    <mergeCell ref="AS5:AU5"/>
    <mergeCell ref="AV5:AX5"/>
    <mergeCell ref="AY5:BA5"/>
    <mergeCell ref="W4:Y4"/>
    <mergeCell ref="Z4:AB4"/>
    <mergeCell ref="AC4:AF4"/>
    <mergeCell ref="AG4:AI4"/>
    <mergeCell ref="AJ4:AL4"/>
    <mergeCell ref="AM4:AO4"/>
    <mergeCell ref="AP4:AR4"/>
    <mergeCell ref="AS4:AU4"/>
    <mergeCell ref="AV4:AX4"/>
    <mergeCell ref="AY6:BA6"/>
    <mergeCell ref="W7:Y7"/>
    <mergeCell ref="Z7:AB7"/>
    <mergeCell ref="AC7:AF7"/>
    <mergeCell ref="AG7:AI7"/>
    <mergeCell ref="AJ7:AL7"/>
    <mergeCell ref="AM7:AO7"/>
    <mergeCell ref="AP7:AR7"/>
    <mergeCell ref="AS7:AU7"/>
    <mergeCell ref="AV7:AX7"/>
    <mergeCell ref="AY7:BA7"/>
    <mergeCell ref="W6:Y6"/>
    <mergeCell ref="Z6:AB6"/>
    <mergeCell ref="AC6:AF6"/>
    <mergeCell ref="AG6:AI6"/>
    <mergeCell ref="AJ6:AL6"/>
    <mergeCell ref="AM6:AO6"/>
    <mergeCell ref="AP6:AR6"/>
    <mergeCell ref="AS6:AU6"/>
    <mergeCell ref="AV6:AX6"/>
    <mergeCell ref="AY8:BA8"/>
    <mergeCell ref="W9:Y9"/>
    <mergeCell ref="Z9:AB9"/>
    <mergeCell ref="AC9:AF9"/>
    <mergeCell ref="AG9:AI9"/>
    <mergeCell ref="AJ9:AL9"/>
    <mergeCell ref="AM9:AO9"/>
    <mergeCell ref="AP9:AR9"/>
    <mergeCell ref="AS9:AU9"/>
    <mergeCell ref="AV9:AX9"/>
    <mergeCell ref="AY9:BA9"/>
    <mergeCell ref="W8:Y8"/>
    <mergeCell ref="Z8:AB8"/>
    <mergeCell ref="AC8:AF8"/>
    <mergeCell ref="AG8:AI8"/>
    <mergeCell ref="AJ8:AL8"/>
    <mergeCell ref="AM8:AO8"/>
    <mergeCell ref="AP8:AR8"/>
    <mergeCell ref="AS8:AU8"/>
    <mergeCell ref="AV8:AX8"/>
    <mergeCell ref="AY10:BA10"/>
    <mergeCell ref="W11:Y11"/>
    <mergeCell ref="Z11:AB11"/>
    <mergeCell ref="AC11:AF11"/>
    <mergeCell ref="AG11:AI11"/>
    <mergeCell ref="AJ11:AL11"/>
    <mergeCell ref="AM11:AO11"/>
    <mergeCell ref="AP11:AR11"/>
    <mergeCell ref="AS11:AU11"/>
    <mergeCell ref="AV11:AX11"/>
    <mergeCell ref="AY11:BA11"/>
    <mergeCell ref="W10:Y10"/>
    <mergeCell ref="Z10:AB10"/>
    <mergeCell ref="AC10:AF10"/>
    <mergeCell ref="AG10:AI10"/>
    <mergeCell ref="AJ10:AL10"/>
    <mergeCell ref="AM10:AO10"/>
    <mergeCell ref="AP10:AR10"/>
    <mergeCell ref="AS10:AU10"/>
    <mergeCell ref="AV10:AX10"/>
    <mergeCell ref="B25:C26"/>
    <mergeCell ref="D25:E26"/>
    <mergeCell ref="F25:G26"/>
    <mergeCell ref="AY12:BA12"/>
    <mergeCell ref="B17:P17"/>
    <mergeCell ref="B21:C22"/>
    <mergeCell ref="D21:E22"/>
    <mergeCell ref="F21:G22"/>
    <mergeCell ref="B23:G24"/>
    <mergeCell ref="W12:Y12"/>
    <mergeCell ref="Z12:AB12"/>
    <mergeCell ref="AC12:AF12"/>
    <mergeCell ref="AG12:AI12"/>
    <mergeCell ref="AJ12:AL12"/>
    <mergeCell ref="AM12:AO12"/>
    <mergeCell ref="AP12:AR12"/>
    <mergeCell ref="AS12:AU12"/>
    <mergeCell ref="AV12:AX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26"/>
  <sheetViews>
    <sheetView topLeftCell="K1" workbookViewId="0">
      <selection activeCell="W3" sqref="W3:BB15"/>
    </sheetView>
  </sheetViews>
  <sheetFormatPr defaultColWidth="3.28515625" defaultRowHeight="15" x14ac:dyDescent="0.25"/>
  <cols>
    <col min="26" max="26" width="24.7109375" bestFit="1" customWidth="1"/>
  </cols>
  <sheetData>
    <row r="2" spans="23:54" ht="21" x14ac:dyDescent="0.35">
      <c r="AK2" s="52" t="s">
        <v>22</v>
      </c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</row>
    <row r="3" spans="23:54" x14ac:dyDescent="0.25">
      <c r="W3" s="53" t="s">
        <v>5</v>
      </c>
      <c r="X3" s="54"/>
      <c r="Y3" s="55"/>
      <c r="Z3" s="7" t="s">
        <v>29</v>
      </c>
      <c r="AA3" s="53" t="s">
        <v>6</v>
      </c>
      <c r="AB3" s="54"/>
      <c r="AC3" s="56"/>
      <c r="AD3" s="57" t="s">
        <v>7</v>
      </c>
      <c r="AE3" s="54"/>
      <c r="AF3" s="54"/>
      <c r="AG3" s="56"/>
      <c r="AH3" s="24" t="s">
        <v>19</v>
      </c>
      <c r="AI3" s="24"/>
      <c r="AJ3" s="24"/>
      <c r="AK3" s="58" t="s">
        <v>25</v>
      </c>
      <c r="AL3" s="58"/>
      <c r="AM3" s="58"/>
      <c r="AN3" s="24" t="s">
        <v>1</v>
      </c>
      <c r="AO3" s="24"/>
      <c r="AP3" s="24"/>
      <c r="AQ3" s="24" t="s">
        <v>2</v>
      </c>
      <c r="AR3" s="24"/>
      <c r="AS3" s="24"/>
      <c r="AT3" s="24" t="s">
        <v>3</v>
      </c>
      <c r="AU3" s="24"/>
      <c r="AV3" s="24"/>
      <c r="AW3" s="24" t="s">
        <v>26</v>
      </c>
      <c r="AX3" s="24"/>
      <c r="AY3" s="24"/>
      <c r="AZ3" s="24" t="s">
        <v>27</v>
      </c>
      <c r="BA3" s="24"/>
      <c r="BB3" s="24"/>
    </row>
    <row r="4" spans="23:54" x14ac:dyDescent="0.25">
      <c r="W4" s="24" t="s">
        <v>8</v>
      </c>
      <c r="X4" s="24"/>
      <c r="Y4" s="24"/>
      <c r="Z4" s="15" t="s">
        <v>45</v>
      </c>
      <c r="AA4" s="41">
        <v>0</v>
      </c>
      <c r="AB4" s="42"/>
      <c r="AC4" s="44"/>
      <c r="AD4" s="51" t="s">
        <v>9</v>
      </c>
      <c r="AE4" s="42"/>
      <c r="AF4" s="42"/>
      <c r="AG4" s="44"/>
      <c r="AH4" s="45" t="s">
        <v>9</v>
      </c>
      <c r="AI4" s="24"/>
      <c r="AJ4" s="24"/>
      <c r="AK4" s="45"/>
      <c r="AL4" s="24"/>
      <c r="AM4" s="24"/>
      <c r="AN4" s="45"/>
      <c r="AO4" s="24"/>
      <c r="AP4" s="24"/>
      <c r="AQ4" s="45"/>
      <c r="AR4" s="24"/>
      <c r="AS4" s="24"/>
      <c r="AT4" s="45"/>
      <c r="AU4" s="24"/>
      <c r="AV4" s="24"/>
      <c r="AW4" s="45"/>
      <c r="AX4" s="24"/>
      <c r="AY4" s="24"/>
      <c r="AZ4" s="45"/>
      <c r="BA4" s="24"/>
      <c r="BB4" s="24"/>
    </row>
    <row r="5" spans="23:54" x14ac:dyDescent="0.25">
      <c r="W5" s="59" t="s">
        <v>4</v>
      </c>
      <c r="X5" s="59"/>
      <c r="Y5" s="59"/>
      <c r="Z5" s="9" t="s">
        <v>30</v>
      </c>
      <c r="AA5" s="46">
        <v>3</v>
      </c>
      <c r="AB5" s="47"/>
      <c r="AC5" s="49"/>
      <c r="AD5" s="50" t="s">
        <v>8</v>
      </c>
      <c r="AE5" s="47"/>
      <c r="AF5" s="47"/>
      <c r="AG5" s="49"/>
      <c r="AH5" s="24" t="s">
        <v>20</v>
      </c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</row>
    <row r="6" spans="23:54" x14ac:dyDescent="0.25">
      <c r="W6" s="59" t="s">
        <v>10</v>
      </c>
      <c r="X6" s="59"/>
      <c r="Y6" s="59"/>
      <c r="Z6" s="8" t="s">
        <v>31</v>
      </c>
      <c r="AA6" s="41">
        <v>2</v>
      </c>
      <c r="AB6" s="42"/>
      <c r="AC6" s="44"/>
      <c r="AD6" s="41" t="s">
        <v>4</v>
      </c>
      <c r="AE6" s="42"/>
      <c r="AF6" s="42"/>
      <c r="AG6" s="44"/>
      <c r="AH6" s="24" t="s">
        <v>20</v>
      </c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</row>
    <row r="7" spans="23:54" x14ac:dyDescent="0.25">
      <c r="W7" s="59" t="s">
        <v>11</v>
      </c>
      <c r="X7" s="59"/>
      <c r="Y7" s="59"/>
      <c r="Z7" s="10" t="s">
        <v>32</v>
      </c>
      <c r="AA7" s="36">
        <v>5</v>
      </c>
      <c r="AB7" s="37"/>
      <c r="AC7" s="39"/>
      <c r="AD7" s="36" t="s">
        <v>4</v>
      </c>
      <c r="AE7" s="37"/>
      <c r="AF7" s="37"/>
      <c r="AG7" s="39"/>
      <c r="AH7" s="24" t="s">
        <v>20</v>
      </c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</row>
    <row r="8" spans="23:54" x14ac:dyDescent="0.25">
      <c r="W8" s="59" t="s">
        <v>12</v>
      </c>
      <c r="X8" s="59"/>
      <c r="Y8" s="59"/>
      <c r="Z8" s="10" t="s">
        <v>33</v>
      </c>
      <c r="AA8" s="36">
        <v>2</v>
      </c>
      <c r="AB8" s="37"/>
      <c r="AC8" s="39"/>
      <c r="AD8" s="36" t="s">
        <v>15</v>
      </c>
      <c r="AE8" s="37"/>
      <c r="AF8" s="37"/>
      <c r="AG8" s="39"/>
      <c r="AH8" s="24" t="s">
        <v>20</v>
      </c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</row>
    <row r="9" spans="23:54" x14ac:dyDescent="0.25">
      <c r="W9" s="59" t="s">
        <v>13</v>
      </c>
      <c r="X9" s="59"/>
      <c r="Y9" s="59"/>
      <c r="Z9" s="10" t="s">
        <v>44</v>
      </c>
      <c r="AA9" s="36">
        <v>3</v>
      </c>
      <c r="AB9" s="37"/>
      <c r="AC9" s="39"/>
      <c r="AD9" s="36" t="s">
        <v>4</v>
      </c>
      <c r="AE9" s="37"/>
      <c r="AF9" s="37"/>
      <c r="AG9" s="39"/>
      <c r="AH9" s="24" t="s">
        <v>20</v>
      </c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</row>
    <row r="10" spans="23:54" x14ac:dyDescent="0.25">
      <c r="W10" s="59" t="s">
        <v>14</v>
      </c>
      <c r="X10" s="59"/>
      <c r="Y10" s="59"/>
      <c r="Z10" s="10" t="s">
        <v>41</v>
      </c>
      <c r="AA10" s="36">
        <v>3</v>
      </c>
      <c r="AB10" s="37"/>
      <c r="AC10" s="39"/>
      <c r="AD10" s="36" t="s">
        <v>4</v>
      </c>
      <c r="AE10" s="37"/>
      <c r="AF10" s="37"/>
      <c r="AG10" s="39"/>
      <c r="AH10" s="24" t="s">
        <v>20</v>
      </c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</row>
    <row r="11" spans="23:54" x14ac:dyDescent="0.25">
      <c r="W11" s="59" t="s">
        <v>15</v>
      </c>
      <c r="X11" s="59"/>
      <c r="Y11" s="59"/>
      <c r="Z11" s="10" t="s">
        <v>34</v>
      </c>
      <c r="AA11" s="36">
        <v>2</v>
      </c>
      <c r="AB11" s="37"/>
      <c r="AC11" s="39"/>
      <c r="AD11" s="40" t="s">
        <v>43</v>
      </c>
      <c r="AE11" s="37"/>
      <c r="AF11" s="37"/>
      <c r="AG11" s="39"/>
      <c r="AH11" s="24" t="s">
        <v>20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</row>
    <row r="12" spans="23:54" x14ac:dyDescent="0.25">
      <c r="W12" s="59" t="s">
        <v>28</v>
      </c>
      <c r="X12" s="59"/>
      <c r="Y12" s="59"/>
      <c r="Z12" s="10" t="s">
        <v>42</v>
      </c>
      <c r="AA12" s="36">
        <v>1</v>
      </c>
      <c r="AB12" s="37"/>
      <c r="AC12" s="39"/>
      <c r="AD12" s="40" t="s">
        <v>39</v>
      </c>
      <c r="AE12" s="37"/>
      <c r="AF12" s="37"/>
      <c r="AG12" s="39"/>
      <c r="AH12" s="24" t="s">
        <v>20</v>
      </c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</row>
    <row r="13" spans="23:54" x14ac:dyDescent="0.25">
      <c r="W13" s="59" t="s">
        <v>40</v>
      </c>
      <c r="X13" s="59"/>
      <c r="Y13" s="59"/>
      <c r="Z13" s="10" t="s">
        <v>35</v>
      </c>
      <c r="AA13" s="36">
        <v>4</v>
      </c>
      <c r="AB13" s="37"/>
      <c r="AC13" s="39"/>
      <c r="AD13" s="40" t="s">
        <v>28</v>
      </c>
      <c r="AE13" s="37"/>
      <c r="AF13" s="37"/>
      <c r="AG13" s="39"/>
      <c r="AH13" s="24" t="s">
        <v>20</v>
      </c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</row>
    <row r="14" spans="23:54" x14ac:dyDescent="0.25">
      <c r="W14" s="59" t="s">
        <v>37</v>
      </c>
      <c r="X14" s="59"/>
      <c r="Y14" s="59"/>
      <c r="Z14" s="14" t="s">
        <v>36</v>
      </c>
      <c r="AA14" s="24">
        <v>5</v>
      </c>
      <c r="AB14" s="24"/>
      <c r="AC14" s="24"/>
      <c r="AD14" s="24" t="s">
        <v>11</v>
      </c>
      <c r="AE14" s="24"/>
      <c r="AF14" s="24"/>
      <c r="AG14" s="24"/>
      <c r="AH14" s="24" t="s">
        <v>20</v>
      </c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</row>
    <row r="15" spans="23:54" x14ac:dyDescent="0.25">
      <c r="W15" s="24" t="s">
        <v>38</v>
      </c>
      <c r="X15" s="24"/>
      <c r="Y15" s="24"/>
      <c r="Z15" s="16" t="s">
        <v>46</v>
      </c>
      <c r="AA15" s="24">
        <v>0</v>
      </c>
      <c r="AB15" s="24"/>
      <c r="AC15" s="24"/>
      <c r="AD15" s="24" t="s">
        <v>12</v>
      </c>
      <c r="AE15" s="24"/>
      <c r="AF15" s="24"/>
      <c r="AG15" s="24"/>
      <c r="AH15" s="24" t="s">
        <v>20</v>
      </c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</row>
    <row r="16" spans="23:54" x14ac:dyDescent="0.25">
      <c r="X16" s="1"/>
      <c r="Y16" s="1"/>
      <c r="Z16" s="1"/>
      <c r="AA16" s="1"/>
      <c r="AB16" s="1"/>
    </row>
    <row r="17" spans="2:28" ht="21" x14ac:dyDescent="0.35">
      <c r="B17" s="25" t="s">
        <v>23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X17" s="1"/>
      <c r="Y17" s="1"/>
      <c r="Z17" s="1"/>
      <c r="AA17" s="1"/>
      <c r="AB17" s="1"/>
    </row>
    <row r="18" spans="2:28" x14ac:dyDescent="0.25">
      <c r="X18" s="1"/>
      <c r="Y18" s="1"/>
      <c r="Z18" s="1"/>
      <c r="AA18" s="1"/>
      <c r="AB18" s="1"/>
    </row>
    <row r="19" spans="2:28" x14ac:dyDescent="0.25">
      <c r="X19" s="1"/>
      <c r="Y19" s="1"/>
      <c r="Z19" s="1"/>
      <c r="AA19" s="1"/>
      <c r="AB19" s="1"/>
    </row>
    <row r="20" spans="2:28" x14ac:dyDescent="0.25">
      <c r="X20" s="1"/>
      <c r="Y20" s="1"/>
      <c r="Z20" s="1"/>
      <c r="AA20" s="1"/>
      <c r="AB20" s="1"/>
    </row>
    <row r="21" spans="2:28" ht="15" customHeight="1" x14ac:dyDescent="0.25">
      <c r="B21" s="26" t="s">
        <v>0</v>
      </c>
      <c r="C21" s="27"/>
      <c r="D21" s="30" t="s">
        <v>12</v>
      </c>
      <c r="E21" s="31"/>
      <c r="F21" s="26" t="s">
        <v>1</v>
      </c>
      <c r="G21" s="27"/>
      <c r="R21" s="1"/>
      <c r="S21" s="1"/>
      <c r="T21" s="1"/>
      <c r="U21" s="1"/>
    </row>
    <row r="22" spans="2:28" ht="15.75" customHeight="1" x14ac:dyDescent="0.25">
      <c r="B22" s="28"/>
      <c r="C22" s="29"/>
      <c r="D22" s="32"/>
      <c r="E22" s="33"/>
      <c r="F22" s="28"/>
      <c r="G22" s="29"/>
      <c r="T22" s="1"/>
      <c r="U22" s="1"/>
      <c r="V22" s="1"/>
      <c r="W22" s="1"/>
    </row>
    <row r="23" spans="2:28" ht="15.75" customHeight="1" x14ac:dyDescent="0.25">
      <c r="B23" s="26" t="s">
        <v>21</v>
      </c>
      <c r="C23" s="34"/>
      <c r="D23" s="34"/>
      <c r="E23" s="34"/>
      <c r="F23" s="34"/>
      <c r="G23" s="27"/>
      <c r="T23" s="1"/>
      <c r="U23" s="1"/>
      <c r="V23" s="1"/>
      <c r="W23" s="1"/>
    </row>
    <row r="24" spans="2:28" ht="15.75" customHeight="1" x14ac:dyDescent="0.25">
      <c r="B24" s="28"/>
      <c r="C24" s="35"/>
      <c r="D24" s="35"/>
      <c r="E24" s="35"/>
      <c r="F24" s="35"/>
      <c r="G24" s="29"/>
      <c r="T24" s="1"/>
      <c r="U24" s="1"/>
      <c r="V24" s="1"/>
      <c r="W24" s="1"/>
    </row>
    <row r="25" spans="2:28" ht="15" customHeight="1" x14ac:dyDescent="0.25">
      <c r="B25" s="22" t="s">
        <v>2</v>
      </c>
      <c r="C25" s="22"/>
      <c r="D25" s="23" t="s">
        <v>24</v>
      </c>
      <c r="E25" s="23"/>
      <c r="F25" s="22" t="s">
        <v>3</v>
      </c>
      <c r="G25" s="22"/>
    </row>
    <row r="26" spans="2:28" ht="15.75" customHeight="1" x14ac:dyDescent="0.25">
      <c r="B26" s="22"/>
      <c r="C26" s="22"/>
      <c r="D26" s="23"/>
      <c r="E26" s="23"/>
      <c r="F26" s="22"/>
      <c r="G26" s="22"/>
    </row>
  </sheetData>
  <mergeCells count="139">
    <mergeCell ref="AK2:BB2"/>
    <mergeCell ref="W3:Y3"/>
    <mergeCell ref="AA3:AC3"/>
    <mergeCell ref="AD3:AG3"/>
    <mergeCell ref="AH3:AJ3"/>
    <mergeCell ref="AK3:AM3"/>
    <mergeCell ref="AN3:AP3"/>
    <mergeCell ref="AQ3:AS3"/>
    <mergeCell ref="AT3:AV3"/>
    <mergeCell ref="AW3:AY3"/>
    <mergeCell ref="AZ3:BB3"/>
    <mergeCell ref="AZ4:BB4"/>
    <mergeCell ref="W5:Y5"/>
    <mergeCell ref="AA5:AC5"/>
    <mergeCell ref="AD5:AG5"/>
    <mergeCell ref="AH5:AJ5"/>
    <mergeCell ref="AK5:AM5"/>
    <mergeCell ref="AN5:AP5"/>
    <mergeCell ref="AQ5:AS5"/>
    <mergeCell ref="AT5:AV5"/>
    <mergeCell ref="AW5:AY5"/>
    <mergeCell ref="AZ5:BB5"/>
    <mergeCell ref="W4:Y4"/>
    <mergeCell ref="AA4:AC4"/>
    <mergeCell ref="AD4:AG4"/>
    <mergeCell ref="AH4:AJ4"/>
    <mergeCell ref="AK4:AM4"/>
    <mergeCell ref="AN4:AP4"/>
    <mergeCell ref="AQ4:AS4"/>
    <mergeCell ref="AT4:AV4"/>
    <mergeCell ref="AW4:AY4"/>
    <mergeCell ref="AZ6:BB6"/>
    <mergeCell ref="W7:Y7"/>
    <mergeCell ref="AA7:AC7"/>
    <mergeCell ref="AD7:AG7"/>
    <mergeCell ref="AH7:AJ7"/>
    <mergeCell ref="AK7:AM7"/>
    <mergeCell ref="AN7:AP7"/>
    <mergeCell ref="AQ7:AS7"/>
    <mergeCell ref="AT7:AV7"/>
    <mergeCell ref="AW7:AY7"/>
    <mergeCell ref="AZ7:BB7"/>
    <mergeCell ref="W6:Y6"/>
    <mergeCell ref="AA6:AC6"/>
    <mergeCell ref="AD6:AG6"/>
    <mergeCell ref="AH6:AJ6"/>
    <mergeCell ref="AK6:AM6"/>
    <mergeCell ref="AN6:AP6"/>
    <mergeCell ref="AQ6:AS6"/>
    <mergeCell ref="AT6:AV6"/>
    <mergeCell ref="AW6:AY6"/>
    <mergeCell ref="AZ8:BB8"/>
    <mergeCell ref="W9:Y9"/>
    <mergeCell ref="AA9:AC9"/>
    <mergeCell ref="AD9:AG9"/>
    <mergeCell ref="AH9:AJ9"/>
    <mergeCell ref="AK9:AM9"/>
    <mergeCell ref="AN9:AP9"/>
    <mergeCell ref="AQ9:AS9"/>
    <mergeCell ref="AT9:AV9"/>
    <mergeCell ref="AW9:AY9"/>
    <mergeCell ref="AZ9:BB9"/>
    <mergeCell ref="W8:Y8"/>
    <mergeCell ref="AA8:AC8"/>
    <mergeCell ref="AD8:AG8"/>
    <mergeCell ref="AH8:AJ8"/>
    <mergeCell ref="AK8:AM8"/>
    <mergeCell ref="AN8:AP8"/>
    <mergeCell ref="AQ8:AS8"/>
    <mergeCell ref="AT8:AV8"/>
    <mergeCell ref="AW8:AY8"/>
    <mergeCell ref="AZ10:BB10"/>
    <mergeCell ref="W11:Y11"/>
    <mergeCell ref="AA11:AC11"/>
    <mergeCell ref="AD11:AG11"/>
    <mergeCell ref="AH11:AJ11"/>
    <mergeCell ref="AK11:AM11"/>
    <mergeCell ref="AN11:AP11"/>
    <mergeCell ref="AQ11:AS11"/>
    <mergeCell ref="AT11:AV11"/>
    <mergeCell ref="AW11:AY11"/>
    <mergeCell ref="AZ11:BB11"/>
    <mergeCell ref="W10:Y10"/>
    <mergeCell ref="AA10:AC10"/>
    <mergeCell ref="AD10:AG10"/>
    <mergeCell ref="AH10:AJ10"/>
    <mergeCell ref="AK10:AM10"/>
    <mergeCell ref="AN10:AP10"/>
    <mergeCell ref="AQ10:AS10"/>
    <mergeCell ref="AT10:AV10"/>
    <mergeCell ref="AW10:AY10"/>
    <mergeCell ref="W12:Y12"/>
    <mergeCell ref="AA12:AC12"/>
    <mergeCell ref="AD12:AG12"/>
    <mergeCell ref="AH12:AJ12"/>
    <mergeCell ref="AK12:AM12"/>
    <mergeCell ref="AN12:AP12"/>
    <mergeCell ref="AQ12:AS12"/>
    <mergeCell ref="AT12:AV12"/>
    <mergeCell ref="AW12:AY12"/>
    <mergeCell ref="AZ12:BB12"/>
    <mergeCell ref="B17:P17"/>
    <mergeCell ref="B21:C22"/>
    <mergeCell ref="D21:E22"/>
    <mergeCell ref="F21:G22"/>
    <mergeCell ref="B23:G24"/>
    <mergeCell ref="AH13:AJ13"/>
    <mergeCell ref="AK13:AM13"/>
    <mergeCell ref="AN13:AP13"/>
    <mergeCell ref="AQ13:AS13"/>
    <mergeCell ref="W14:Y14"/>
    <mergeCell ref="W15:Y15"/>
    <mergeCell ref="AA14:AC14"/>
    <mergeCell ref="AD14:AG14"/>
    <mergeCell ref="AH14:AJ14"/>
    <mergeCell ref="AK14:AM14"/>
    <mergeCell ref="AN14:AP14"/>
    <mergeCell ref="AQ14:AS14"/>
    <mergeCell ref="AT14:AV14"/>
    <mergeCell ref="AW14:AY14"/>
    <mergeCell ref="AZ14:BB14"/>
    <mergeCell ref="AA15:AC15"/>
    <mergeCell ref="AD15:AG15"/>
    <mergeCell ref="AH15:AJ15"/>
    <mergeCell ref="AT13:AV13"/>
    <mergeCell ref="AW13:AY13"/>
    <mergeCell ref="AZ13:BB13"/>
    <mergeCell ref="B25:C26"/>
    <mergeCell ref="D25:E26"/>
    <mergeCell ref="F25:G26"/>
    <mergeCell ref="W13:Y13"/>
    <mergeCell ref="AA13:AC13"/>
    <mergeCell ref="AD13:AG13"/>
    <mergeCell ref="AK15:AM15"/>
    <mergeCell ref="AN15:AP15"/>
    <mergeCell ref="AQ15:AS15"/>
    <mergeCell ref="AT15:AV15"/>
    <mergeCell ref="AW15:AY15"/>
    <mergeCell ref="AZ15:BB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1:AR14"/>
  <sheetViews>
    <sheetView workbookViewId="0">
      <selection activeCell="W8" sqref="W8:AB14"/>
    </sheetView>
  </sheetViews>
  <sheetFormatPr defaultColWidth="3.28515625" defaultRowHeight="15" x14ac:dyDescent="0.25"/>
  <cols>
    <col min="25" max="25" width="7" customWidth="1"/>
  </cols>
  <sheetData>
    <row r="1" spans="23:44" ht="21" x14ac:dyDescent="0.35">
      <c r="AJ1" s="52" t="s">
        <v>22</v>
      </c>
      <c r="AK1" s="52"/>
      <c r="AL1" s="52"/>
      <c r="AM1" s="52"/>
      <c r="AN1" s="52"/>
      <c r="AO1" s="52"/>
      <c r="AP1" s="52"/>
      <c r="AQ1" s="52"/>
      <c r="AR1" s="52"/>
    </row>
    <row r="2" spans="23:44" ht="21" x14ac:dyDescent="0.35">
      <c r="W2" s="24" t="s">
        <v>5</v>
      </c>
      <c r="X2" s="24"/>
      <c r="Y2" s="24"/>
      <c r="Z2" s="24" t="s">
        <v>60</v>
      </c>
      <c r="AA2" s="24"/>
      <c r="AB2" s="24"/>
      <c r="AC2" s="24" t="s">
        <v>59</v>
      </c>
      <c r="AD2" s="24"/>
      <c r="AE2" s="24"/>
      <c r="AF2" s="24"/>
      <c r="AG2" s="24" t="s">
        <v>58</v>
      </c>
      <c r="AH2" s="24"/>
      <c r="AI2" s="24"/>
      <c r="AJ2" s="24" t="s">
        <v>57</v>
      </c>
      <c r="AK2" s="24"/>
      <c r="AL2" s="24"/>
      <c r="AM2" s="24" t="s">
        <v>56</v>
      </c>
      <c r="AN2" s="24"/>
      <c r="AO2" s="24"/>
      <c r="AP2" s="24" t="s">
        <v>55</v>
      </c>
      <c r="AQ2" s="24"/>
      <c r="AR2" s="24"/>
    </row>
    <row r="3" spans="23:44" x14ac:dyDescent="0.25">
      <c r="W3" s="24" t="s">
        <v>4</v>
      </c>
      <c r="X3" s="24"/>
      <c r="Y3" s="24"/>
      <c r="Z3" s="24">
        <v>12</v>
      </c>
      <c r="AA3" s="24"/>
      <c r="AB3" s="24"/>
      <c r="AC3" s="24">
        <v>21</v>
      </c>
      <c r="AD3" s="24"/>
      <c r="AE3" s="24"/>
      <c r="AF3" s="24"/>
      <c r="AG3" s="24">
        <v>18</v>
      </c>
      <c r="AH3" s="24"/>
      <c r="AI3" s="24"/>
      <c r="AJ3" s="60"/>
      <c r="AK3" s="60"/>
      <c r="AL3" s="60"/>
      <c r="AM3" s="24"/>
      <c r="AN3" s="24"/>
      <c r="AO3" s="24"/>
      <c r="AP3" s="24"/>
      <c r="AQ3" s="24"/>
      <c r="AR3" s="24"/>
    </row>
    <row r="4" spans="23:44" x14ac:dyDescent="0.25">
      <c r="W4" s="24" t="s">
        <v>10</v>
      </c>
      <c r="X4" s="24"/>
      <c r="Y4" s="24"/>
      <c r="Z4" s="24">
        <v>3</v>
      </c>
      <c r="AA4" s="24"/>
      <c r="AB4" s="24"/>
      <c r="AC4" s="24">
        <v>9</v>
      </c>
      <c r="AD4" s="24"/>
      <c r="AE4" s="24"/>
      <c r="AF4" s="24"/>
      <c r="AG4" s="24">
        <v>5</v>
      </c>
      <c r="AH4" s="24"/>
      <c r="AI4" s="24"/>
      <c r="AJ4" s="60"/>
      <c r="AK4" s="60"/>
      <c r="AL4" s="60"/>
      <c r="AM4" s="24"/>
      <c r="AN4" s="24"/>
      <c r="AO4" s="24"/>
      <c r="AP4" s="24"/>
      <c r="AQ4" s="24"/>
      <c r="AR4" s="24"/>
    </row>
    <row r="5" spans="23:44" x14ac:dyDescent="0.25">
      <c r="W5" s="24" t="s">
        <v>11</v>
      </c>
      <c r="X5" s="24"/>
      <c r="Y5" s="24"/>
      <c r="Z5" s="24">
        <v>20</v>
      </c>
      <c r="AA5" s="24"/>
      <c r="AB5" s="24"/>
      <c r="AC5" s="24">
        <v>30</v>
      </c>
      <c r="AD5" s="24"/>
      <c r="AE5" s="24"/>
      <c r="AF5" s="24"/>
      <c r="AG5" s="24">
        <v>26</v>
      </c>
      <c r="AH5" s="24"/>
      <c r="AI5" s="24"/>
      <c r="AJ5" s="60"/>
      <c r="AK5" s="60"/>
      <c r="AL5" s="60"/>
      <c r="AM5" s="24"/>
      <c r="AN5" s="24"/>
      <c r="AO5" s="24"/>
      <c r="AP5" s="24"/>
      <c r="AQ5" s="24"/>
      <c r="AR5" s="24"/>
    </row>
    <row r="6" spans="23:44" x14ac:dyDescent="0.25">
      <c r="W6" s="61" t="s">
        <v>54</v>
      </c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3"/>
      <c r="AJ6" s="60"/>
      <c r="AK6" s="60"/>
      <c r="AL6" s="60"/>
      <c r="AM6" s="24"/>
      <c r="AN6" s="24"/>
      <c r="AO6" s="24"/>
      <c r="AP6" s="24"/>
      <c r="AQ6" s="24"/>
      <c r="AR6" s="24"/>
    </row>
    <row r="7" spans="23:44" x14ac:dyDescent="0.25"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3:44" ht="31.5" customHeight="1" x14ac:dyDescent="0.35">
      <c r="W8" s="68" t="s">
        <v>53</v>
      </c>
      <c r="X8" s="68"/>
      <c r="Y8" s="68"/>
      <c r="Z8" s="68"/>
      <c r="AA8" s="68"/>
      <c r="AB8" s="68"/>
      <c r="AC8" s="64" t="s">
        <v>22</v>
      </c>
      <c r="AD8" s="64"/>
      <c r="AE8" s="64"/>
      <c r="AF8" s="64"/>
      <c r="AG8" s="64"/>
      <c r="AH8" s="64"/>
      <c r="AI8" s="64"/>
      <c r="AJ8" s="64"/>
      <c r="AK8" s="64"/>
      <c r="AL8" s="64"/>
    </row>
    <row r="9" spans="23:44" ht="20.25" customHeight="1" x14ac:dyDescent="0.25">
      <c r="W9" s="68"/>
      <c r="X9" s="68"/>
      <c r="Y9" s="68"/>
      <c r="Z9" s="68"/>
      <c r="AA9" s="68"/>
      <c r="AB9" s="68"/>
      <c r="AC9" s="65" t="s">
        <v>52</v>
      </c>
      <c r="AD9" s="66"/>
      <c r="AE9" s="66"/>
      <c r="AF9" s="66"/>
      <c r="AG9" s="66"/>
      <c r="AH9" s="66"/>
      <c r="AI9" s="66"/>
      <c r="AJ9" s="66"/>
      <c r="AK9" s="66"/>
      <c r="AL9" s="67"/>
    </row>
    <row r="10" spans="23:44" x14ac:dyDescent="0.25">
      <c r="W10" s="24" t="s">
        <v>51</v>
      </c>
      <c r="X10" s="24"/>
      <c r="Y10" s="24"/>
      <c r="Z10" s="24" t="s">
        <v>50</v>
      </c>
      <c r="AA10" s="24"/>
      <c r="AB10" s="24"/>
      <c r="AC10" s="24" t="s">
        <v>49</v>
      </c>
      <c r="AD10" s="24"/>
      <c r="AE10" s="24"/>
      <c r="AF10" s="24"/>
      <c r="AG10" s="24" t="s">
        <v>48</v>
      </c>
      <c r="AH10" s="24"/>
      <c r="AI10" s="24"/>
      <c r="AJ10" s="24" t="s">
        <v>47</v>
      </c>
      <c r="AK10" s="24"/>
      <c r="AL10" s="24"/>
      <c r="AM10" s="13"/>
      <c r="AN10" s="13"/>
      <c r="AO10" s="13"/>
      <c r="AP10" s="13"/>
      <c r="AQ10" s="13"/>
      <c r="AR10" s="13"/>
    </row>
    <row r="11" spans="23:44" x14ac:dyDescent="0.25">
      <c r="W11" s="24"/>
      <c r="X11" s="24"/>
      <c r="Y11" s="24"/>
      <c r="Z11" s="69">
        <v>0.68259999999999998</v>
      </c>
      <c r="AA11" s="24"/>
      <c r="AB11" s="24"/>
      <c r="AC11" s="60"/>
      <c r="AD11" s="24"/>
      <c r="AE11" s="24"/>
      <c r="AF11" s="24"/>
      <c r="AG11" s="60"/>
      <c r="AH11" s="24"/>
      <c r="AI11" s="24"/>
      <c r="AJ11" s="60"/>
      <c r="AK11" s="60"/>
      <c r="AL11" s="60"/>
      <c r="AM11" s="13"/>
      <c r="AN11" s="13"/>
      <c r="AO11" s="13"/>
      <c r="AP11" s="13"/>
      <c r="AQ11" s="13"/>
      <c r="AR11" s="13"/>
    </row>
    <row r="12" spans="23:44" x14ac:dyDescent="0.25">
      <c r="W12" s="24"/>
      <c r="X12" s="24"/>
      <c r="Y12" s="24"/>
      <c r="Z12" s="69">
        <v>0.9546</v>
      </c>
      <c r="AA12" s="24"/>
      <c r="AB12" s="24"/>
      <c r="AC12" s="60"/>
      <c r="AD12" s="24"/>
      <c r="AE12" s="24"/>
      <c r="AF12" s="24"/>
      <c r="AG12" s="60"/>
      <c r="AH12" s="24"/>
      <c r="AI12" s="24"/>
      <c r="AJ12" s="60"/>
      <c r="AK12" s="60"/>
      <c r="AL12" s="60"/>
      <c r="AM12" s="13"/>
      <c r="AN12" s="13"/>
      <c r="AO12" s="13"/>
      <c r="AP12" s="13"/>
      <c r="AQ12" s="13"/>
      <c r="AR12" s="13"/>
    </row>
    <row r="13" spans="23:44" x14ac:dyDescent="0.25">
      <c r="W13" s="24"/>
      <c r="X13" s="24"/>
      <c r="Y13" s="24"/>
      <c r="Z13" s="69">
        <v>0.99729999999999996</v>
      </c>
      <c r="AA13" s="24"/>
      <c r="AB13" s="24"/>
      <c r="AC13" s="60"/>
      <c r="AD13" s="24"/>
      <c r="AE13" s="24"/>
      <c r="AF13" s="24"/>
      <c r="AG13" s="60"/>
      <c r="AH13" s="24"/>
      <c r="AI13" s="24"/>
      <c r="AJ13" s="60"/>
      <c r="AK13" s="60"/>
      <c r="AL13" s="60"/>
      <c r="AM13" s="13"/>
      <c r="AN13" s="13"/>
      <c r="AO13" s="13"/>
      <c r="AP13" s="13"/>
      <c r="AQ13" s="13"/>
      <c r="AR13" s="13"/>
    </row>
    <row r="14" spans="23:44" x14ac:dyDescent="0.25">
      <c r="W14" s="24"/>
      <c r="X14" s="24"/>
      <c r="Y14" s="24"/>
      <c r="Z14" s="69">
        <v>0.99990000000000001</v>
      </c>
      <c r="AA14" s="24"/>
      <c r="AB14" s="24"/>
      <c r="AC14" s="60"/>
      <c r="AD14" s="24"/>
      <c r="AE14" s="24"/>
      <c r="AF14" s="24"/>
      <c r="AG14" s="60"/>
      <c r="AH14" s="24"/>
      <c r="AI14" s="24"/>
      <c r="AJ14" s="60"/>
      <c r="AK14" s="60"/>
      <c r="AL14" s="60"/>
      <c r="AM14" s="13"/>
      <c r="AN14" s="13"/>
      <c r="AO14" s="13"/>
      <c r="AP14" s="13"/>
      <c r="AQ14" s="13"/>
      <c r="AR14" s="13"/>
    </row>
  </sheetData>
  <mergeCells count="61">
    <mergeCell ref="AG11:AI11"/>
    <mergeCell ref="AJ11:AL11"/>
    <mergeCell ref="W13:Y13"/>
    <mergeCell ref="Z13:AB13"/>
    <mergeCell ref="AC13:AF13"/>
    <mergeCell ref="AG13:AI13"/>
    <mergeCell ref="AJ13:AL13"/>
    <mergeCell ref="AJ14:AL14"/>
    <mergeCell ref="W14:Y14"/>
    <mergeCell ref="Z14:AB14"/>
    <mergeCell ref="AC14:AF14"/>
    <mergeCell ref="AG14:AI14"/>
    <mergeCell ref="AC8:AL8"/>
    <mergeCell ref="AC9:AL9"/>
    <mergeCell ref="W8:AB9"/>
    <mergeCell ref="W12:Y12"/>
    <mergeCell ref="Z12:AB12"/>
    <mergeCell ref="AC12:AF12"/>
    <mergeCell ref="AG12:AI12"/>
    <mergeCell ref="W11:Y11"/>
    <mergeCell ref="Z11:AB11"/>
    <mergeCell ref="AC11:AF11"/>
    <mergeCell ref="AG10:AI10"/>
    <mergeCell ref="AJ10:AL10"/>
    <mergeCell ref="AJ12:AL12"/>
    <mergeCell ref="W10:Y10"/>
    <mergeCell ref="Z10:AB10"/>
    <mergeCell ref="AC10:AF10"/>
    <mergeCell ref="AP6:AR6"/>
    <mergeCell ref="AJ6:AL6"/>
    <mergeCell ref="AM6:AO6"/>
    <mergeCell ref="AP5:AR5"/>
    <mergeCell ref="W6:AI6"/>
    <mergeCell ref="AM5:AO5"/>
    <mergeCell ref="W5:Y5"/>
    <mergeCell ref="Z5:AB5"/>
    <mergeCell ref="AC5:AF5"/>
    <mergeCell ref="AG5:AI5"/>
    <mergeCell ref="AJ5:AL5"/>
    <mergeCell ref="AP4:AR4"/>
    <mergeCell ref="W3:Y3"/>
    <mergeCell ref="Z3:AB3"/>
    <mergeCell ref="AC3:AF3"/>
    <mergeCell ref="AG3:AI3"/>
    <mergeCell ref="AJ3:AL3"/>
    <mergeCell ref="AM3:AO3"/>
    <mergeCell ref="AP3:AR3"/>
    <mergeCell ref="W4:Y4"/>
    <mergeCell ref="Z4:AB4"/>
    <mergeCell ref="AC4:AF4"/>
    <mergeCell ref="AG4:AI4"/>
    <mergeCell ref="AJ4:AL4"/>
    <mergeCell ref="AM4:AO4"/>
    <mergeCell ref="AJ1:AR1"/>
    <mergeCell ref="W2:Y2"/>
    <mergeCell ref="Z2:AB2"/>
    <mergeCell ref="AC2:AF2"/>
    <mergeCell ref="AG2:AI2"/>
    <mergeCell ref="AJ2:AL2"/>
    <mergeCell ref="AM2:AO2"/>
    <mergeCell ref="AP2:AR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5"/>
  <sheetViews>
    <sheetView workbookViewId="0">
      <selection activeCell="P27" sqref="P27"/>
    </sheetView>
  </sheetViews>
  <sheetFormatPr defaultRowHeight="15" x14ac:dyDescent="0.25"/>
  <cols>
    <col min="2" max="9" width="4.7109375" customWidth="1"/>
    <col min="10" max="15" width="4.7109375" style="11" customWidth="1"/>
    <col min="16" max="20" width="4.7109375" customWidth="1"/>
    <col min="21" max="21" width="2.85546875" customWidth="1"/>
    <col min="22" max="22" width="32.28515625" bestFit="1" customWidth="1"/>
    <col min="23" max="23" width="11.5703125" bestFit="1" customWidth="1"/>
    <col min="24" max="24" width="3.85546875" bestFit="1" customWidth="1"/>
    <col min="25" max="46" width="4.7109375" customWidth="1"/>
  </cols>
  <sheetData>
    <row r="2" spans="2:29" ht="18" x14ac:dyDescent="0.35">
      <c r="U2" s="4" t="s">
        <v>62</v>
      </c>
      <c r="V2" s="4" t="s">
        <v>63</v>
      </c>
      <c r="W2" s="4" t="s">
        <v>75</v>
      </c>
      <c r="X2" s="4" t="s">
        <v>84</v>
      </c>
      <c r="Y2" s="4" t="s">
        <v>85</v>
      </c>
      <c r="Z2" s="4" t="s">
        <v>86</v>
      </c>
      <c r="AA2" s="12" t="s">
        <v>87</v>
      </c>
      <c r="AB2" s="18" t="s">
        <v>80</v>
      </c>
      <c r="AC2" s="18" t="s">
        <v>55</v>
      </c>
    </row>
    <row r="3" spans="2:29" ht="30" x14ac:dyDescent="0.25">
      <c r="U3" s="4" t="s">
        <v>4</v>
      </c>
      <c r="V3" s="6" t="s">
        <v>81</v>
      </c>
      <c r="W3" s="5" t="s">
        <v>9</v>
      </c>
      <c r="X3" s="4"/>
      <c r="Y3" s="4"/>
      <c r="Z3" s="12"/>
      <c r="AA3" s="20"/>
      <c r="AB3" s="12"/>
      <c r="AC3" s="21"/>
    </row>
    <row r="4" spans="2:29" x14ac:dyDescent="0.25">
      <c r="U4" s="4" t="s">
        <v>10</v>
      </c>
      <c r="V4" s="4" t="s">
        <v>67</v>
      </c>
      <c r="W4" s="4" t="s">
        <v>4</v>
      </c>
      <c r="X4" s="4"/>
      <c r="Y4" s="4"/>
      <c r="Z4" s="12"/>
      <c r="AA4" s="20"/>
      <c r="AB4" s="12"/>
      <c r="AC4" s="21"/>
    </row>
    <row r="5" spans="2:29" x14ac:dyDescent="0.25">
      <c r="U5" s="4" t="s">
        <v>11</v>
      </c>
      <c r="V5" s="4" t="s">
        <v>82</v>
      </c>
      <c r="W5" s="4" t="s">
        <v>10</v>
      </c>
      <c r="X5" s="4"/>
      <c r="Y5" s="4"/>
      <c r="Z5" s="12"/>
      <c r="AA5" s="20"/>
      <c r="AB5" s="12"/>
      <c r="AC5" s="21"/>
    </row>
    <row r="6" spans="2:29" x14ac:dyDescent="0.25">
      <c r="U6" s="4" t="s">
        <v>12</v>
      </c>
      <c r="V6" s="4" t="s">
        <v>74</v>
      </c>
      <c r="W6" s="4" t="s">
        <v>10</v>
      </c>
      <c r="X6" s="4"/>
      <c r="Y6" s="4"/>
      <c r="Z6" s="12"/>
      <c r="AA6" s="20"/>
      <c r="AB6" s="12"/>
      <c r="AC6" s="21"/>
    </row>
    <row r="7" spans="2:29" x14ac:dyDescent="0.25">
      <c r="U7" s="4" t="s">
        <v>13</v>
      </c>
      <c r="V7" s="4" t="s">
        <v>83</v>
      </c>
      <c r="W7" s="4" t="s">
        <v>11</v>
      </c>
      <c r="X7" s="4"/>
      <c r="Y7" s="4"/>
      <c r="Z7" s="12"/>
      <c r="AA7" s="20"/>
      <c r="AB7" s="12"/>
      <c r="AC7" s="21"/>
    </row>
    <row r="8" spans="2:29" x14ac:dyDescent="0.25">
      <c r="U8" s="4" t="s">
        <v>14</v>
      </c>
      <c r="V8" s="4" t="s">
        <v>70</v>
      </c>
      <c r="W8" s="4" t="s">
        <v>12</v>
      </c>
      <c r="X8" s="4"/>
      <c r="Y8" s="4"/>
      <c r="Z8" s="12"/>
      <c r="AA8" s="20"/>
      <c r="AB8" s="12"/>
      <c r="AC8" s="21"/>
    </row>
    <row r="9" spans="2:29" x14ac:dyDescent="0.25">
      <c r="U9" s="4" t="s">
        <v>15</v>
      </c>
      <c r="V9" s="4" t="s">
        <v>71</v>
      </c>
      <c r="W9" s="4" t="s">
        <v>78</v>
      </c>
      <c r="X9" s="4"/>
      <c r="Y9" s="4"/>
      <c r="Z9" s="12"/>
      <c r="AA9" s="20"/>
      <c r="AB9" s="12"/>
      <c r="AC9" s="21"/>
    </row>
    <row r="10" spans="2:29" x14ac:dyDescent="0.25">
      <c r="U10" s="4" t="s">
        <v>28</v>
      </c>
      <c r="V10" s="4" t="s">
        <v>72</v>
      </c>
      <c r="W10" s="4" t="s">
        <v>76</v>
      </c>
      <c r="X10" s="4"/>
      <c r="Y10" s="4"/>
      <c r="Z10" s="12"/>
      <c r="AA10" s="20"/>
      <c r="AB10" s="12"/>
      <c r="AC10" s="21"/>
    </row>
    <row r="11" spans="2:29" x14ac:dyDescent="0.25">
      <c r="U11" s="4" t="s">
        <v>40</v>
      </c>
      <c r="V11" s="4" t="s">
        <v>73</v>
      </c>
      <c r="W11" s="4" t="s">
        <v>77</v>
      </c>
      <c r="X11" s="4"/>
      <c r="Y11" s="4"/>
      <c r="Z11" s="12"/>
      <c r="AA11" s="20"/>
      <c r="AB11" s="12"/>
      <c r="AC11" s="21"/>
    </row>
    <row r="12" spans="2:29" ht="20.100000000000001" customHeight="1" x14ac:dyDescent="0.25"/>
    <row r="13" spans="2:29" ht="20.100000000000001" customHeight="1" x14ac:dyDescent="0.25"/>
    <row r="14" spans="2:29" ht="20.100000000000001" customHeight="1" x14ac:dyDescent="0.25"/>
    <row r="15" spans="2:29" ht="20.100000000000001" customHeight="1" x14ac:dyDescent="0.35">
      <c r="B15" s="25" t="s">
        <v>23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2:29" ht="20.100000000000001" customHeight="1" x14ac:dyDescent="0.25">
      <c r="J16"/>
      <c r="K16"/>
      <c r="L16"/>
      <c r="M16"/>
      <c r="N16"/>
      <c r="O16"/>
    </row>
    <row r="17" spans="2:15" ht="20.100000000000001" customHeight="1" x14ac:dyDescent="0.25">
      <c r="B17" s="26" t="s">
        <v>0</v>
      </c>
      <c r="C17" s="27"/>
      <c r="D17" s="30" t="s">
        <v>12</v>
      </c>
      <c r="E17" s="31"/>
      <c r="F17" s="26" t="s">
        <v>1</v>
      </c>
      <c r="G17" s="27"/>
      <c r="J17"/>
      <c r="K17"/>
      <c r="L17"/>
      <c r="M17"/>
      <c r="N17"/>
      <c r="O17"/>
    </row>
    <row r="18" spans="2:15" ht="20.100000000000001" customHeight="1" x14ac:dyDescent="0.25">
      <c r="B18" s="28"/>
      <c r="C18" s="29"/>
      <c r="D18" s="32"/>
      <c r="E18" s="33"/>
      <c r="F18" s="28"/>
      <c r="G18" s="29"/>
      <c r="J18"/>
      <c r="K18"/>
      <c r="L18"/>
      <c r="M18"/>
      <c r="N18"/>
      <c r="O18"/>
    </row>
    <row r="19" spans="2:15" ht="20.100000000000001" customHeight="1" x14ac:dyDescent="0.25">
      <c r="B19" s="26" t="s">
        <v>21</v>
      </c>
      <c r="C19" s="34"/>
      <c r="D19" s="34"/>
      <c r="E19" s="34"/>
      <c r="F19" s="34"/>
      <c r="G19" s="27"/>
      <c r="J19"/>
      <c r="K19"/>
      <c r="L19"/>
      <c r="M19"/>
      <c r="N19"/>
      <c r="O19"/>
    </row>
    <row r="20" spans="2:15" ht="20.100000000000001" customHeight="1" x14ac:dyDescent="0.25">
      <c r="B20" s="28"/>
      <c r="C20" s="35"/>
      <c r="D20" s="35"/>
      <c r="E20" s="35"/>
      <c r="F20" s="35"/>
      <c r="G20" s="29"/>
      <c r="J20"/>
      <c r="K20"/>
      <c r="L20"/>
      <c r="M20"/>
      <c r="N20"/>
      <c r="O20"/>
    </row>
    <row r="21" spans="2:15" x14ac:dyDescent="0.25">
      <c r="B21" s="22" t="s">
        <v>2</v>
      </c>
      <c r="C21" s="22"/>
      <c r="D21" s="23" t="s">
        <v>24</v>
      </c>
      <c r="E21" s="23"/>
      <c r="F21" s="22" t="s">
        <v>3</v>
      </c>
      <c r="G21" s="22"/>
      <c r="J21"/>
      <c r="K21"/>
      <c r="L21"/>
      <c r="M21"/>
      <c r="N21"/>
      <c r="O21"/>
    </row>
    <row r="22" spans="2:15" x14ac:dyDescent="0.25">
      <c r="B22" s="22"/>
      <c r="C22" s="22"/>
      <c r="D22" s="23"/>
      <c r="E22" s="23"/>
      <c r="F22" s="22"/>
      <c r="G22" s="22"/>
      <c r="J22"/>
      <c r="K22"/>
      <c r="L22"/>
      <c r="M22"/>
      <c r="N22"/>
      <c r="O22"/>
    </row>
    <row r="23" spans="2:15" x14ac:dyDescent="0.25">
      <c r="J23"/>
      <c r="K23"/>
      <c r="L23"/>
      <c r="M23"/>
      <c r="N23"/>
      <c r="O23"/>
    </row>
    <row r="24" spans="2:15" x14ac:dyDescent="0.25">
      <c r="J24"/>
      <c r="K24"/>
      <c r="L24"/>
      <c r="M24"/>
      <c r="N24"/>
      <c r="O24"/>
    </row>
    <row r="25" spans="2:15" x14ac:dyDescent="0.25">
      <c r="J25"/>
      <c r="K25"/>
      <c r="L25"/>
      <c r="M25"/>
      <c r="N25"/>
      <c r="O25"/>
    </row>
  </sheetData>
  <mergeCells count="8">
    <mergeCell ref="B21:C22"/>
    <mergeCell ref="D21:E22"/>
    <mergeCell ref="F21:G22"/>
    <mergeCell ref="B15:P15"/>
    <mergeCell ref="B17:C18"/>
    <mergeCell ref="D17:E18"/>
    <mergeCell ref="F17:G18"/>
    <mergeCell ref="B19:G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1:AR14"/>
  <sheetViews>
    <sheetView workbookViewId="0">
      <selection activeCell="S29" sqref="S29"/>
    </sheetView>
  </sheetViews>
  <sheetFormatPr defaultColWidth="3.28515625" defaultRowHeight="15" x14ac:dyDescent="0.25"/>
  <cols>
    <col min="25" max="25" width="7" customWidth="1"/>
  </cols>
  <sheetData>
    <row r="1" spans="23:44" ht="21" x14ac:dyDescent="0.35">
      <c r="AJ1" s="52" t="s">
        <v>22</v>
      </c>
      <c r="AK1" s="52"/>
      <c r="AL1" s="52"/>
      <c r="AM1" s="52"/>
      <c r="AN1" s="52"/>
      <c r="AO1" s="52"/>
      <c r="AP1" s="52"/>
      <c r="AQ1" s="52"/>
      <c r="AR1" s="52"/>
    </row>
    <row r="2" spans="23:44" ht="21" x14ac:dyDescent="0.35">
      <c r="W2" s="24" t="s">
        <v>5</v>
      </c>
      <c r="X2" s="24"/>
      <c r="Y2" s="24"/>
      <c r="Z2" s="24" t="s">
        <v>60</v>
      </c>
      <c r="AA2" s="24"/>
      <c r="AB2" s="24"/>
      <c r="AC2" s="24" t="s">
        <v>59</v>
      </c>
      <c r="AD2" s="24"/>
      <c r="AE2" s="24"/>
      <c r="AF2" s="24"/>
      <c r="AG2" s="24" t="s">
        <v>58</v>
      </c>
      <c r="AH2" s="24"/>
      <c r="AI2" s="24"/>
      <c r="AJ2" s="24" t="s">
        <v>57</v>
      </c>
      <c r="AK2" s="24"/>
      <c r="AL2" s="24"/>
      <c r="AM2" s="24" t="s">
        <v>56</v>
      </c>
      <c r="AN2" s="24"/>
      <c r="AO2" s="24"/>
      <c r="AP2" s="24" t="s">
        <v>55</v>
      </c>
      <c r="AQ2" s="24"/>
      <c r="AR2" s="24"/>
    </row>
    <row r="3" spans="23:44" x14ac:dyDescent="0.25">
      <c r="W3" s="24" t="s">
        <v>4</v>
      </c>
      <c r="X3" s="24"/>
      <c r="Y3" s="24"/>
      <c r="Z3" s="24">
        <v>12</v>
      </c>
      <c r="AA3" s="24"/>
      <c r="AB3" s="24"/>
      <c r="AC3" s="24">
        <v>21</v>
      </c>
      <c r="AD3" s="24"/>
      <c r="AE3" s="24"/>
      <c r="AF3" s="24"/>
      <c r="AG3" s="24">
        <v>18</v>
      </c>
      <c r="AH3" s="24"/>
      <c r="AI3" s="24"/>
      <c r="AJ3" s="60">
        <f>(AC3+4*AG3+Z3)/6</f>
        <v>17.5</v>
      </c>
      <c r="AK3" s="60"/>
      <c r="AL3" s="60"/>
      <c r="AM3" s="24">
        <f>(AC3-Z3)/6</f>
        <v>1.5</v>
      </c>
      <c r="AN3" s="24"/>
      <c r="AO3" s="24"/>
      <c r="AP3" s="24">
        <f>AM3^2</f>
        <v>2.25</v>
      </c>
      <c r="AQ3" s="24"/>
      <c r="AR3" s="24"/>
    </row>
    <row r="4" spans="23:44" x14ac:dyDescent="0.25">
      <c r="W4" s="24" t="s">
        <v>10</v>
      </c>
      <c r="X4" s="24"/>
      <c r="Y4" s="24"/>
      <c r="Z4" s="24">
        <v>3</v>
      </c>
      <c r="AA4" s="24"/>
      <c r="AB4" s="24"/>
      <c r="AC4" s="24">
        <v>9</v>
      </c>
      <c r="AD4" s="24"/>
      <c r="AE4" s="24"/>
      <c r="AF4" s="24"/>
      <c r="AG4" s="24">
        <v>5</v>
      </c>
      <c r="AH4" s="24"/>
      <c r="AI4" s="24"/>
      <c r="AJ4" s="60">
        <f t="shared" ref="AJ4:AJ5" si="0">(AC4+4*AG4+Z4)/6</f>
        <v>5.333333333333333</v>
      </c>
      <c r="AK4" s="60"/>
      <c r="AL4" s="60"/>
      <c r="AM4" s="24">
        <f t="shared" ref="AM4:AM5" si="1">(AC4-Z4)/6</f>
        <v>1</v>
      </c>
      <c r="AN4" s="24"/>
      <c r="AO4" s="24"/>
      <c r="AP4" s="24">
        <f t="shared" ref="AP4:AP5" si="2">AM4^2</f>
        <v>1</v>
      </c>
      <c r="AQ4" s="24"/>
      <c r="AR4" s="24"/>
    </row>
    <row r="5" spans="23:44" x14ac:dyDescent="0.25">
      <c r="W5" s="24" t="s">
        <v>11</v>
      </c>
      <c r="X5" s="24"/>
      <c r="Y5" s="24"/>
      <c r="Z5" s="24">
        <v>20</v>
      </c>
      <c r="AA5" s="24"/>
      <c r="AB5" s="24"/>
      <c r="AC5" s="24">
        <v>30</v>
      </c>
      <c r="AD5" s="24"/>
      <c r="AE5" s="24"/>
      <c r="AF5" s="24"/>
      <c r="AG5" s="24">
        <v>26</v>
      </c>
      <c r="AH5" s="24"/>
      <c r="AI5" s="24"/>
      <c r="AJ5" s="60">
        <f t="shared" si="0"/>
        <v>25.666666666666668</v>
      </c>
      <c r="AK5" s="60"/>
      <c r="AL5" s="60"/>
      <c r="AM5" s="24">
        <f t="shared" si="1"/>
        <v>1.6666666666666667</v>
      </c>
      <c r="AN5" s="24"/>
      <c r="AO5" s="24"/>
      <c r="AP5" s="24">
        <f t="shared" si="2"/>
        <v>2.7777777777777781</v>
      </c>
      <c r="AQ5" s="24"/>
      <c r="AR5" s="24"/>
    </row>
    <row r="6" spans="23:44" x14ac:dyDescent="0.25">
      <c r="W6" s="61" t="s">
        <v>54</v>
      </c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3"/>
      <c r="AJ6" s="60">
        <f>SUM(AJ3:AL5)</f>
        <v>48.5</v>
      </c>
      <c r="AK6" s="60"/>
      <c r="AL6" s="60"/>
      <c r="AM6" s="24">
        <f>SQRT(AP6)</f>
        <v>2.4551533104427059</v>
      </c>
      <c r="AN6" s="24"/>
      <c r="AO6" s="24"/>
      <c r="AP6" s="24">
        <f>SUM(AP3:AR5)</f>
        <v>6.0277777777777786</v>
      </c>
      <c r="AQ6" s="24"/>
      <c r="AR6" s="24"/>
    </row>
    <row r="7" spans="23:44" x14ac:dyDescent="0.25"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3:44" ht="31.5" customHeight="1" x14ac:dyDescent="0.35">
      <c r="W8" s="68" t="s">
        <v>53</v>
      </c>
      <c r="X8" s="68"/>
      <c r="Y8" s="68"/>
      <c r="Z8" s="68"/>
      <c r="AA8" s="68"/>
      <c r="AB8" s="68"/>
      <c r="AC8" s="64" t="s">
        <v>22</v>
      </c>
      <c r="AD8" s="64"/>
      <c r="AE8" s="64"/>
      <c r="AF8" s="64"/>
      <c r="AG8" s="64"/>
      <c r="AH8" s="64"/>
      <c r="AI8" s="64"/>
      <c r="AJ8" s="64"/>
      <c r="AK8" s="64"/>
      <c r="AL8" s="64"/>
    </row>
    <row r="9" spans="23:44" ht="20.25" customHeight="1" x14ac:dyDescent="0.25">
      <c r="W9" s="68"/>
      <c r="X9" s="68"/>
      <c r="Y9" s="68"/>
      <c r="Z9" s="68"/>
      <c r="AA9" s="68"/>
      <c r="AB9" s="68"/>
      <c r="AC9" s="65" t="s">
        <v>52</v>
      </c>
      <c r="AD9" s="66"/>
      <c r="AE9" s="66"/>
      <c r="AF9" s="66"/>
      <c r="AG9" s="66"/>
      <c r="AH9" s="66"/>
      <c r="AI9" s="66"/>
      <c r="AJ9" s="66"/>
      <c r="AK9" s="66"/>
      <c r="AL9" s="67"/>
    </row>
    <row r="10" spans="23:44" x14ac:dyDescent="0.25">
      <c r="W10" s="24" t="s">
        <v>51</v>
      </c>
      <c r="X10" s="24"/>
      <c r="Y10" s="24"/>
      <c r="Z10" s="24" t="s">
        <v>50</v>
      </c>
      <c r="AA10" s="24"/>
      <c r="AB10" s="24"/>
      <c r="AC10" s="24" t="s">
        <v>49</v>
      </c>
      <c r="AD10" s="24"/>
      <c r="AE10" s="24"/>
      <c r="AF10" s="24"/>
      <c r="AG10" s="24" t="s">
        <v>48</v>
      </c>
      <c r="AH10" s="24"/>
      <c r="AI10" s="24"/>
      <c r="AJ10" s="24" t="s">
        <v>47</v>
      </c>
      <c r="AK10" s="24"/>
      <c r="AL10" s="24"/>
      <c r="AM10" s="13"/>
      <c r="AN10" s="13"/>
      <c r="AO10" s="13"/>
      <c r="AP10" s="13"/>
      <c r="AQ10" s="13"/>
      <c r="AR10" s="13"/>
    </row>
    <row r="11" spans="23:44" x14ac:dyDescent="0.25">
      <c r="W11" s="24"/>
      <c r="X11" s="24"/>
      <c r="Y11" s="24"/>
      <c r="Z11" s="69">
        <v>0.68259999999999998</v>
      </c>
      <c r="AA11" s="24"/>
      <c r="AB11" s="24"/>
      <c r="AC11" s="60">
        <f>$AJ$6</f>
        <v>48.5</v>
      </c>
      <c r="AD11" s="24"/>
      <c r="AE11" s="24"/>
      <c r="AF11" s="24"/>
      <c r="AG11" s="60">
        <f>AC11-$AM$6</f>
        <v>46.044846689557296</v>
      </c>
      <c r="AH11" s="24"/>
      <c r="AI11" s="24"/>
      <c r="AJ11" s="60">
        <f>AC11+$AM$6</f>
        <v>50.955153310442704</v>
      </c>
      <c r="AK11" s="60"/>
      <c r="AL11" s="60"/>
      <c r="AM11" s="13"/>
      <c r="AN11" s="13"/>
      <c r="AO11" s="13"/>
      <c r="AP11" s="13"/>
      <c r="AQ11" s="13"/>
      <c r="AR11" s="13"/>
    </row>
    <row r="12" spans="23:44" x14ac:dyDescent="0.25">
      <c r="W12" s="24"/>
      <c r="X12" s="24"/>
      <c r="Y12" s="24"/>
      <c r="Z12" s="69">
        <v>0.9546</v>
      </c>
      <c r="AA12" s="24"/>
      <c r="AB12" s="24"/>
      <c r="AC12" s="60">
        <f t="shared" ref="AC12:AC14" si="3">$AJ$6</f>
        <v>48.5</v>
      </c>
      <c r="AD12" s="24"/>
      <c r="AE12" s="24"/>
      <c r="AF12" s="24"/>
      <c r="AG12" s="60">
        <f>AC12-2*$AM$6</f>
        <v>43.589693379114586</v>
      </c>
      <c r="AH12" s="24"/>
      <c r="AI12" s="24"/>
      <c r="AJ12" s="60">
        <f>AC12+2*$AM$6</f>
        <v>53.410306620885414</v>
      </c>
      <c r="AK12" s="60"/>
      <c r="AL12" s="60"/>
      <c r="AM12" s="13"/>
      <c r="AN12" s="13"/>
      <c r="AO12" s="13"/>
      <c r="AP12" s="13"/>
      <c r="AQ12" s="13"/>
      <c r="AR12" s="13"/>
    </row>
    <row r="13" spans="23:44" x14ac:dyDescent="0.25">
      <c r="W13" s="24"/>
      <c r="X13" s="24"/>
      <c r="Y13" s="24"/>
      <c r="Z13" s="69">
        <v>0.99729999999999996</v>
      </c>
      <c r="AA13" s="24"/>
      <c r="AB13" s="24"/>
      <c r="AC13" s="60">
        <f t="shared" si="3"/>
        <v>48.5</v>
      </c>
      <c r="AD13" s="24"/>
      <c r="AE13" s="24"/>
      <c r="AF13" s="24"/>
      <c r="AG13" s="60">
        <f>AC13-3*$AM$6</f>
        <v>41.134540068671882</v>
      </c>
      <c r="AH13" s="24"/>
      <c r="AI13" s="24"/>
      <c r="AJ13" s="60">
        <f>AC13+3*$AM$6</f>
        <v>55.865459931328118</v>
      </c>
      <c r="AK13" s="60"/>
      <c r="AL13" s="60"/>
      <c r="AM13" s="13"/>
      <c r="AN13" s="13"/>
      <c r="AO13" s="13"/>
      <c r="AP13" s="13"/>
      <c r="AQ13" s="13"/>
      <c r="AR13" s="13"/>
    </row>
    <row r="14" spans="23:44" x14ac:dyDescent="0.25">
      <c r="W14" s="24"/>
      <c r="X14" s="24"/>
      <c r="Y14" s="24"/>
      <c r="Z14" s="69">
        <v>0.99990000000000001</v>
      </c>
      <c r="AA14" s="24"/>
      <c r="AB14" s="24"/>
      <c r="AC14" s="60">
        <f t="shared" si="3"/>
        <v>48.5</v>
      </c>
      <c r="AD14" s="24"/>
      <c r="AE14" s="24"/>
      <c r="AF14" s="24"/>
      <c r="AG14" s="60">
        <f>AC14-6*$AM$6</f>
        <v>33.769080137343764</v>
      </c>
      <c r="AH14" s="24"/>
      <c r="AI14" s="24"/>
      <c r="AJ14" s="60">
        <f>AC14+6*$AM$6</f>
        <v>63.230919862656236</v>
      </c>
      <c r="AK14" s="60"/>
      <c r="AL14" s="60"/>
      <c r="AM14" s="13"/>
      <c r="AN14" s="13"/>
      <c r="AO14" s="13"/>
      <c r="AP14" s="13"/>
      <c r="AQ14" s="13"/>
      <c r="AR14" s="13"/>
    </row>
  </sheetData>
  <mergeCells count="61">
    <mergeCell ref="W14:Y14"/>
    <mergeCell ref="Z14:AB14"/>
    <mergeCell ref="AC14:AF14"/>
    <mergeCell ref="AG14:AI14"/>
    <mergeCell ref="AJ14:AL14"/>
    <mergeCell ref="W12:Y12"/>
    <mergeCell ref="Z12:AB12"/>
    <mergeCell ref="AC12:AF12"/>
    <mergeCell ref="AG12:AI12"/>
    <mergeCell ref="AJ12:AL12"/>
    <mergeCell ref="W13:Y13"/>
    <mergeCell ref="Z13:AB13"/>
    <mergeCell ref="AC13:AF13"/>
    <mergeCell ref="AG13:AI13"/>
    <mergeCell ref="AJ13:AL13"/>
    <mergeCell ref="W10:Y10"/>
    <mergeCell ref="Z10:AB10"/>
    <mergeCell ref="AC10:AF10"/>
    <mergeCell ref="AG10:AI10"/>
    <mergeCell ref="AJ10:AL10"/>
    <mergeCell ref="W11:Y11"/>
    <mergeCell ref="Z11:AB11"/>
    <mergeCell ref="AC11:AF11"/>
    <mergeCell ref="AG11:AI11"/>
    <mergeCell ref="AJ11:AL11"/>
    <mergeCell ref="AP5:AR5"/>
    <mergeCell ref="W6:AI6"/>
    <mergeCell ref="AJ6:AL6"/>
    <mergeCell ref="AM6:AO6"/>
    <mergeCell ref="AP6:AR6"/>
    <mergeCell ref="AM5:AO5"/>
    <mergeCell ref="W8:AB9"/>
    <mergeCell ref="AC8:AL8"/>
    <mergeCell ref="AC9:AL9"/>
    <mergeCell ref="W5:Y5"/>
    <mergeCell ref="Z5:AB5"/>
    <mergeCell ref="AC5:AF5"/>
    <mergeCell ref="AG5:AI5"/>
    <mergeCell ref="AJ5:AL5"/>
    <mergeCell ref="AP3:AR3"/>
    <mergeCell ref="W4:Y4"/>
    <mergeCell ref="Z4:AB4"/>
    <mergeCell ref="AC4:AF4"/>
    <mergeCell ref="AG4:AI4"/>
    <mergeCell ref="AJ4:AL4"/>
    <mergeCell ref="AM4:AO4"/>
    <mergeCell ref="AP4:AR4"/>
    <mergeCell ref="W3:Y3"/>
    <mergeCell ref="Z3:AB3"/>
    <mergeCell ref="AC3:AF3"/>
    <mergeCell ref="AG3:AI3"/>
    <mergeCell ref="AJ3:AL3"/>
    <mergeCell ref="AM3:AO3"/>
    <mergeCell ref="AJ1:AR1"/>
    <mergeCell ref="W2:Y2"/>
    <mergeCell ref="Z2:AB2"/>
    <mergeCell ref="AC2:AF2"/>
    <mergeCell ref="AG2:AI2"/>
    <mergeCell ref="AJ2:AL2"/>
    <mergeCell ref="AM2:AO2"/>
    <mergeCell ref="AP2:AR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5"/>
  <sheetViews>
    <sheetView workbookViewId="0">
      <selection activeCell="S15" sqref="S15"/>
    </sheetView>
  </sheetViews>
  <sheetFormatPr defaultRowHeight="15" x14ac:dyDescent="0.25"/>
  <cols>
    <col min="1" max="8" width="4.7109375" customWidth="1"/>
    <col min="9" max="14" width="4.7109375" style="11" customWidth="1"/>
    <col min="15" max="55" width="4.7109375" customWidth="1"/>
  </cols>
  <sheetData>
    <row r="1" spans="20:29" x14ac:dyDescent="0.25">
      <c r="T1" s="4" t="s">
        <v>62</v>
      </c>
      <c r="U1" s="4" t="s">
        <v>63</v>
      </c>
      <c r="V1" s="4" t="s">
        <v>75</v>
      </c>
      <c r="W1" s="4" t="s">
        <v>64</v>
      </c>
      <c r="X1" s="4" t="s">
        <v>65</v>
      </c>
      <c r="Y1" s="4" t="s">
        <v>66</v>
      </c>
      <c r="Z1" s="12" t="s">
        <v>79</v>
      </c>
      <c r="AA1" s="18" t="s">
        <v>80</v>
      </c>
      <c r="AB1" s="17" t="s">
        <v>55</v>
      </c>
    </row>
    <row r="2" spans="20:29" x14ac:dyDescent="0.25">
      <c r="T2" s="4" t="s">
        <v>4</v>
      </c>
      <c r="U2" s="4" t="s">
        <v>61</v>
      </c>
      <c r="V2" s="5" t="s">
        <v>9</v>
      </c>
      <c r="W2" s="4">
        <v>2</v>
      </c>
      <c r="X2" s="4">
        <v>5</v>
      </c>
      <c r="Y2" s="4">
        <v>8</v>
      </c>
      <c r="Z2" s="19">
        <f>(W2+4*X2+Y2)/6</f>
        <v>5</v>
      </c>
      <c r="AA2" s="4">
        <f>(Y2-W2)/6</f>
        <v>1</v>
      </c>
      <c r="AB2">
        <f>AA2^2</f>
        <v>1</v>
      </c>
    </row>
    <row r="3" spans="20:29" x14ac:dyDescent="0.25">
      <c r="T3" s="4" t="s">
        <v>10</v>
      </c>
      <c r="U3" s="4" t="s">
        <v>67</v>
      </c>
      <c r="V3" s="4" t="s">
        <v>4</v>
      </c>
      <c r="W3" s="4">
        <v>18</v>
      </c>
      <c r="X3" s="4">
        <v>20</v>
      </c>
      <c r="Y3" s="4">
        <v>28</v>
      </c>
      <c r="Z3" s="19">
        <f t="shared" ref="Z3:Z10" si="0">(W3+4*X3+Y3)/6</f>
        <v>21</v>
      </c>
      <c r="AA3" s="4">
        <f t="shared" ref="AA3:AA10" si="1">(Y3-W3)/6</f>
        <v>1.6666666666666667</v>
      </c>
      <c r="AB3">
        <f t="shared" ref="AB3:AB10" si="2">AA3^2</f>
        <v>2.7777777777777781</v>
      </c>
    </row>
    <row r="4" spans="20:29" x14ac:dyDescent="0.25">
      <c r="T4" s="4" t="s">
        <v>11</v>
      </c>
      <c r="U4" s="4" t="s">
        <v>68</v>
      </c>
      <c r="V4" s="4" t="s">
        <v>10</v>
      </c>
      <c r="W4" s="4">
        <v>4</v>
      </c>
      <c r="X4" s="4">
        <v>6</v>
      </c>
      <c r="Y4" s="4">
        <v>8</v>
      </c>
      <c r="Z4" s="19">
        <f t="shared" si="0"/>
        <v>6</v>
      </c>
      <c r="AA4" s="4">
        <f t="shared" si="1"/>
        <v>0.66666666666666663</v>
      </c>
      <c r="AB4">
        <f t="shared" si="2"/>
        <v>0.44444444444444442</v>
      </c>
    </row>
    <row r="5" spans="20:29" x14ac:dyDescent="0.25">
      <c r="T5" s="4" t="s">
        <v>12</v>
      </c>
      <c r="U5" s="4" t="s">
        <v>74</v>
      </c>
      <c r="V5" s="4" t="s">
        <v>10</v>
      </c>
      <c r="W5" s="4">
        <v>4</v>
      </c>
      <c r="X5" s="4">
        <v>4.5</v>
      </c>
      <c r="Y5" s="4">
        <v>8</v>
      </c>
      <c r="Z5" s="19">
        <f t="shared" si="0"/>
        <v>5</v>
      </c>
      <c r="AA5" s="4">
        <f t="shared" si="1"/>
        <v>0.66666666666666663</v>
      </c>
      <c r="AB5">
        <f t="shared" si="2"/>
        <v>0.44444444444444442</v>
      </c>
    </row>
    <row r="6" spans="20:29" x14ac:dyDescent="0.25">
      <c r="T6" s="4" t="s">
        <v>13</v>
      </c>
      <c r="U6" s="4" t="s">
        <v>69</v>
      </c>
      <c r="V6" s="4" t="s">
        <v>11</v>
      </c>
      <c r="W6" s="4">
        <v>3</v>
      </c>
      <c r="X6" s="4">
        <v>5</v>
      </c>
      <c r="Y6" s="4">
        <v>7</v>
      </c>
      <c r="Z6" s="19">
        <f t="shared" si="0"/>
        <v>5</v>
      </c>
      <c r="AA6" s="4">
        <f t="shared" si="1"/>
        <v>0.66666666666666663</v>
      </c>
      <c r="AB6">
        <f t="shared" si="2"/>
        <v>0.44444444444444442</v>
      </c>
    </row>
    <row r="7" spans="20:29" x14ac:dyDescent="0.25">
      <c r="T7" s="4" t="s">
        <v>14</v>
      </c>
      <c r="U7" s="4" t="s">
        <v>70</v>
      </c>
      <c r="V7" s="4" t="s">
        <v>12</v>
      </c>
      <c r="W7" s="4">
        <v>2</v>
      </c>
      <c r="X7" s="4">
        <v>4</v>
      </c>
      <c r="Y7" s="4">
        <v>6</v>
      </c>
      <c r="Z7" s="19">
        <f t="shared" si="0"/>
        <v>4</v>
      </c>
      <c r="AA7" s="4">
        <f t="shared" si="1"/>
        <v>0.66666666666666663</v>
      </c>
      <c r="AB7">
        <f t="shared" si="2"/>
        <v>0.44444444444444442</v>
      </c>
    </row>
    <row r="8" spans="20:29" x14ac:dyDescent="0.25">
      <c r="T8" s="4" t="s">
        <v>15</v>
      </c>
      <c r="U8" s="4" t="s">
        <v>71</v>
      </c>
      <c r="V8" s="4" t="s">
        <v>78</v>
      </c>
      <c r="W8" s="4">
        <v>5</v>
      </c>
      <c r="X8" s="4">
        <v>6</v>
      </c>
      <c r="Y8" s="4">
        <v>7</v>
      </c>
      <c r="Z8" s="19">
        <f t="shared" si="0"/>
        <v>6</v>
      </c>
      <c r="AA8" s="4">
        <f t="shared" si="1"/>
        <v>0.33333333333333331</v>
      </c>
      <c r="AB8">
        <f t="shared" si="2"/>
        <v>0.1111111111111111</v>
      </c>
    </row>
    <row r="9" spans="20:29" x14ac:dyDescent="0.25">
      <c r="T9" s="4" t="s">
        <v>28</v>
      </c>
      <c r="U9" s="4" t="s">
        <v>72</v>
      </c>
      <c r="V9" s="4" t="s">
        <v>76</v>
      </c>
      <c r="W9" s="4">
        <v>2</v>
      </c>
      <c r="X9" s="4">
        <v>2</v>
      </c>
      <c r="Y9" s="4">
        <v>2</v>
      </c>
      <c r="Z9" s="19">
        <f t="shared" si="0"/>
        <v>2</v>
      </c>
      <c r="AA9" s="4">
        <f t="shared" si="1"/>
        <v>0</v>
      </c>
      <c r="AB9">
        <f t="shared" si="2"/>
        <v>0</v>
      </c>
    </row>
    <row r="10" spans="20:29" x14ac:dyDescent="0.25">
      <c r="T10" s="4" t="s">
        <v>40</v>
      </c>
      <c r="U10" s="4" t="s">
        <v>73</v>
      </c>
      <c r="V10" s="4" t="s">
        <v>77</v>
      </c>
      <c r="W10" s="4">
        <v>2</v>
      </c>
      <c r="X10" s="4">
        <v>3</v>
      </c>
      <c r="Y10" s="4">
        <v>4</v>
      </c>
      <c r="Z10" s="19">
        <f t="shared" si="0"/>
        <v>3</v>
      </c>
      <c r="AA10" s="4">
        <f t="shared" si="1"/>
        <v>0.33333333333333331</v>
      </c>
      <c r="AB10">
        <f t="shared" si="2"/>
        <v>0.1111111111111111</v>
      </c>
    </row>
    <row r="12" spans="20:29" x14ac:dyDescent="0.25">
      <c r="AB12">
        <f>SUM(AB2:AB11)</f>
        <v>5.7777777777777777</v>
      </c>
      <c r="AC12">
        <f>SQRT(AB12)</f>
        <v>2.4037008503093262</v>
      </c>
    </row>
    <row r="13" spans="20:29" x14ac:dyDescent="0.25">
      <c r="AC13">
        <f>AC12*2</f>
        <v>4.8074017006186525</v>
      </c>
    </row>
    <row r="17" spans="2:46" x14ac:dyDescent="0.25">
      <c r="AG17" s="26">
        <f>AC22+1</f>
        <v>38</v>
      </c>
      <c r="AH17" s="27"/>
      <c r="AI17" s="30">
        <v>2</v>
      </c>
      <c r="AJ17" s="31"/>
      <c r="AK17" s="26">
        <f>AG17+AI17-1</f>
        <v>39</v>
      </c>
      <c r="AL17" s="27"/>
    </row>
    <row r="18" spans="2:46" x14ac:dyDescent="0.25">
      <c r="AG18" s="28"/>
      <c r="AH18" s="29"/>
      <c r="AI18" s="32"/>
      <c r="AJ18" s="33"/>
      <c r="AK18" s="28"/>
      <c r="AL18" s="29"/>
    </row>
    <row r="19" spans="2:46" x14ac:dyDescent="0.25">
      <c r="AG19" s="26" t="s">
        <v>28</v>
      </c>
      <c r="AH19" s="34"/>
      <c r="AI19" s="34"/>
      <c r="AJ19" s="34"/>
      <c r="AK19" s="34"/>
      <c r="AL19" s="27"/>
    </row>
    <row r="20" spans="2:46" x14ac:dyDescent="0.25">
      <c r="AG20" s="28"/>
      <c r="AH20" s="35"/>
      <c r="AI20" s="35"/>
      <c r="AJ20" s="35"/>
      <c r="AK20" s="35"/>
      <c r="AL20" s="29"/>
    </row>
    <row r="21" spans="2:46" ht="15" customHeight="1" x14ac:dyDescent="0.25">
      <c r="AG21" s="22">
        <f>AK21-AI17+1</f>
        <v>42</v>
      </c>
      <c r="AH21" s="22"/>
      <c r="AI21" s="74">
        <f>AK21-AK17</f>
        <v>4</v>
      </c>
      <c r="AJ21" s="74"/>
      <c r="AK21" s="22">
        <v>43</v>
      </c>
      <c r="AL21" s="22"/>
      <c r="AO21" s="70">
        <f>AK25+1</f>
        <v>44</v>
      </c>
      <c r="AP21" s="71"/>
      <c r="AQ21" s="75">
        <v>3</v>
      </c>
      <c r="AR21" s="76"/>
      <c r="AS21" s="70">
        <f>AO21+AQ21-1</f>
        <v>46</v>
      </c>
      <c r="AT21" s="71"/>
    </row>
    <row r="22" spans="2:46" ht="15" customHeight="1" x14ac:dyDescent="0.25">
      <c r="B22" s="70">
        <v>1</v>
      </c>
      <c r="C22" s="71"/>
      <c r="D22" s="75">
        <v>5</v>
      </c>
      <c r="E22" s="76"/>
      <c r="F22" s="70">
        <v>5</v>
      </c>
      <c r="G22" s="71"/>
      <c r="J22" s="70">
        <v>6</v>
      </c>
      <c r="K22" s="71"/>
      <c r="L22" s="75">
        <v>21</v>
      </c>
      <c r="M22" s="76"/>
      <c r="N22" s="70">
        <f>6+21-1</f>
        <v>26</v>
      </c>
      <c r="O22" s="71"/>
      <c r="R22" s="70">
        <f>N22+1</f>
        <v>27</v>
      </c>
      <c r="S22" s="71"/>
      <c r="T22" s="75">
        <v>6</v>
      </c>
      <c r="U22" s="76"/>
      <c r="V22" s="70">
        <f>R22+T22-1</f>
        <v>32</v>
      </c>
      <c r="W22" s="71"/>
      <c r="Y22" s="70">
        <f>V22+1</f>
        <v>33</v>
      </c>
      <c r="Z22" s="71"/>
      <c r="AA22" s="75">
        <v>5</v>
      </c>
      <c r="AB22" s="76"/>
      <c r="AC22" s="70">
        <f>Y22+AA22-1</f>
        <v>37</v>
      </c>
      <c r="AD22" s="71"/>
      <c r="AG22" s="22"/>
      <c r="AH22" s="22"/>
      <c r="AI22" s="74"/>
      <c r="AJ22" s="74"/>
      <c r="AK22" s="22"/>
      <c r="AL22" s="22"/>
      <c r="AO22" s="72"/>
      <c r="AP22" s="73"/>
      <c r="AQ22" s="77"/>
      <c r="AR22" s="78"/>
      <c r="AS22" s="72"/>
      <c r="AT22" s="73"/>
    </row>
    <row r="23" spans="2:46" x14ac:dyDescent="0.25">
      <c r="B23" s="72"/>
      <c r="C23" s="73"/>
      <c r="D23" s="77"/>
      <c r="E23" s="78"/>
      <c r="F23" s="72"/>
      <c r="G23" s="73"/>
      <c r="J23" s="72"/>
      <c r="K23" s="73"/>
      <c r="L23" s="77"/>
      <c r="M23" s="78"/>
      <c r="N23" s="72"/>
      <c r="O23" s="73"/>
      <c r="R23" s="72"/>
      <c r="S23" s="73"/>
      <c r="T23" s="77"/>
      <c r="U23" s="78"/>
      <c r="V23" s="72"/>
      <c r="W23" s="73"/>
      <c r="Y23" s="72"/>
      <c r="Z23" s="73"/>
      <c r="AA23" s="77"/>
      <c r="AB23" s="78"/>
      <c r="AC23" s="72"/>
      <c r="AD23" s="73"/>
      <c r="AO23" s="70" t="s">
        <v>40</v>
      </c>
      <c r="AP23" s="79"/>
      <c r="AQ23" s="79"/>
      <c r="AR23" s="79"/>
      <c r="AS23" s="79"/>
      <c r="AT23" s="71"/>
    </row>
    <row r="24" spans="2:46" x14ac:dyDescent="0.25">
      <c r="B24" s="70" t="s">
        <v>4</v>
      </c>
      <c r="C24" s="79"/>
      <c r="D24" s="79"/>
      <c r="E24" s="79"/>
      <c r="F24" s="79"/>
      <c r="G24" s="71"/>
      <c r="J24" s="70" t="s">
        <v>10</v>
      </c>
      <c r="K24" s="79"/>
      <c r="L24" s="79"/>
      <c r="M24" s="79"/>
      <c r="N24" s="79"/>
      <c r="O24" s="71"/>
      <c r="R24" s="70" t="s">
        <v>11</v>
      </c>
      <c r="S24" s="79"/>
      <c r="T24" s="79"/>
      <c r="U24" s="79"/>
      <c r="V24" s="79"/>
      <c r="W24" s="71"/>
      <c r="Y24" s="70" t="s">
        <v>13</v>
      </c>
      <c r="Z24" s="79"/>
      <c r="AA24" s="79"/>
      <c r="AB24" s="79"/>
      <c r="AC24" s="79"/>
      <c r="AD24" s="71"/>
      <c r="AO24" s="72"/>
      <c r="AP24" s="80"/>
      <c r="AQ24" s="80"/>
      <c r="AR24" s="80"/>
      <c r="AS24" s="80"/>
      <c r="AT24" s="73"/>
    </row>
    <row r="25" spans="2:46" ht="15" customHeight="1" x14ac:dyDescent="0.25">
      <c r="B25" s="72"/>
      <c r="C25" s="80"/>
      <c r="D25" s="80"/>
      <c r="E25" s="80"/>
      <c r="F25" s="80"/>
      <c r="G25" s="73"/>
      <c r="J25" s="72"/>
      <c r="K25" s="80"/>
      <c r="L25" s="80"/>
      <c r="M25" s="80"/>
      <c r="N25" s="80"/>
      <c r="O25" s="73"/>
      <c r="R25" s="72"/>
      <c r="S25" s="80"/>
      <c r="T25" s="80"/>
      <c r="U25" s="80"/>
      <c r="V25" s="80"/>
      <c r="W25" s="73"/>
      <c r="Y25" s="72"/>
      <c r="Z25" s="80"/>
      <c r="AA25" s="80"/>
      <c r="AB25" s="80"/>
      <c r="AC25" s="80"/>
      <c r="AD25" s="73"/>
      <c r="AG25" s="70">
        <f>AC22+1</f>
        <v>38</v>
      </c>
      <c r="AH25" s="71"/>
      <c r="AI25" s="75">
        <v>6</v>
      </c>
      <c r="AJ25" s="76"/>
      <c r="AK25" s="70">
        <f>AG25+AI25-1</f>
        <v>43</v>
      </c>
      <c r="AL25" s="71"/>
      <c r="AO25" s="82">
        <v>44</v>
      </c>
      <c r="AP25" s="82"/>
      <c r="AQ25" s="81">
        <f>AS25-AS21</f>
        <v>0</v>
      </c>
      <c r="AR25" s="81"/>
      <c r="AS25" s="82">
        <f>AS21</f>
        <v>46</v>
      </c>
      <c r="AT25" s="82"/>
    </row>
    <row r="26" spans="2:46" ht="15" customHeight="1" x14ac:dyDescent="0.25">
      <c r="B26" s="82">
        <v>1</v>
      </c>
      <c r="C26" s="82"/>
      <c r="D26" s="81">
        <f>F26-F22</f>
        <v>0</v>
      </c>
      <c r="E26" s="81"/>
      <c r="F26" s="82">
        <f>J26-1</f>
        <v>5</v>
      </c>
      <c r="G26" s="82"/>
      <c r="J26" s="82">
        <f>J22</f>
        <v>6</v>
      </c>
      <c r="K26" s="82"/>
      <c r="L26" s="81">
        <f>N26-N22</f>
        <v>0</v>
      </c>
      <c r="M26" s="81"/>
      <c r="N26" s="82">
        <f>R26-1</f>
        <v>26</v>
      </c>
      <c r="O26" s="82"/>
      <c r="R26" s="82">
        <f>R22</f>
        <v>27</v>
      </c>
      <c r="S26" s="82"/>
      <c r="T26" s="81">
        <f>V26-V22</f>
        <v>0</v>
      </c>
      <c r="U26" s="81"/>
      <c r="V26" s="82">
        <f>V22</f>
        <v>32</v>
      </c>
      <c r="W26" s="82"/>
      <c r="Y26" s="82">
        <f>Y22</f>
        <v>33</v>
      </c>
      <c r="Z26" s="82"/>
      <c r="AA26" s="81">
        <f>AC26-AC22</f>
        <v>0</v>
      </c>
      <c r="AB26" s="81"/>
      <c r="AC26" s="82">
        <f>AC22</f>
        <v>37</v>
      </c>
      <c r="AD26" s="82"/>
      <c r="AG26" s="72"/>
      <c r="AH26" s="73"/>
      <c r="AI26" s="77"/>
      <c r="AJ26" s="78"/>
      <c r="AK26" s="72"/>
      <c r="AL26" s="73"/>
      <c r="AO26" s="82"/>
      <c r="AP26" s="82"/>
      <c r="AQ26" s="81"/>
      <c r="AR26" s="81"/>
      <c r="AS26" s="82"/>
      <c r="AT26" s="82"/>
    </row>
    <row r="27" spans="2:46" ht="15" customHeight="1" x14ac:dyDescent="0.25">
      <c r="B27" s="82"/>
      <c r="C27" s="82"/>
      <c r="D27" s="81"/>
      <c r="E27" s="81"/>
      <c r="F27" s="82"/>
      <c r="G27" s="82"/>
      <c r="J27" s="82"/>
      <c r="K27" s="82"/>
      <c r="L27" s="81"/>
      <c r="M27" s="81"/>
      <c r="N27" s="82"/>
      <c r="O27" s="82"/>
      <c r="R27" s="82"/>
      <c r="S27" s="82"/>
      <c r="T27" s="81"/>
      <c r="U27" s="81"/>
      <c r="V27" s="82"/>
      <c r="W27" s="82"/>
      <c r="Y27" s="82"/>
      <c r="Z27" s="82"/>
      <c r="AA27" s="81"/>
      <c r="AB27" s="81"/>
      <c r="AC27" s="82"/>
      <c r="AD27" s="82"/>
      <c r="AG27" s="70" t="s">
        <v>15</v>
      </c>
      <c r="AH27" s="79"/>
      <c r="AI27" s="79"/>
      <c r="AJ27" s="79"/>
      <c r="AK27" s="79"/>
      <c r="AL27" s="71"/>
    </row>
    <row r="28" spans="2:46" x14ac:dyDescent="0.25">
      <c r="AG28" s="72"/>
      <c r="AH28" s="80"/>
      <c r="AI28" s="80"/>
      <c r="AJ28" s="80"/>
      <c r="AK28" s="80"/>
      <c r="AL28" s="73"/>
    </row>
    <row r="29" spans="2:46" ht="15" customHeight="1" x14ac:dyDescent="0.25">
      <c r="AG29" s="82">
        <f>AG25</f>
        <v>38</v>
      </c>
      <c r="AH29" s="82"/>
      <c r="AI29" s="81">
        <f>AK29-AK25</f>
        <v>0</v>
      </c>
      <c r="AJ29" s="81"/>
      <c r="AK29" s="82">
        <v>43</v>
      </c>
      <c r="AL29" s="82"/>
    </row>
    <row r="30" spans="2:46" ht="15" customHeight="1" x14ac:dyDescent="0.25">
      <c r="R30" s="26">
        <f>N22+1</f>
        <v>27</v>
      </c>
      <c r="S30" s="27"/>
      <c r="T30" s="30">
        <v>5</v>
      </c>
      <c r="U30" s="31"/>
      <c r="V30" s="26">
        <f>R30+T30-1</f>
        <v>31</v>
      </c>
      <c r="W30" s="27"/>
      <c r="Y30" s="26">
        <f>V30+1</f>
        <v>32</v>
      </c>
      <c r="Z30" s="27"/>
      <c r="AA30" s="30">
        <v>4</v>
      </c>
      <c r="AB30" s="31"/>
      <c r="AC30" s="26">
        <f>Y30+AA30-1</f>
        <v>35</v>
      </c>
      <c r="AD30" s="27"/>
      <c r="AG30" s="82"/>
      <c r="AH30" s="82"/>
      <c r="AI30" s="81"/>
      <c r="AJ30" s="81"/>
      <c r="AK30" s="82"/>
      <c r="AL30" s="82"/>
    </row>
    <row r="31" spans="2:46" x14ac:dyDescent="0.25">
      <c r="R31" s="28"/>
      <c r="S31" s="29"/>
      <c r="T31" s="32"/>
      <c r="U31" s="33"/>
      <c r="V31" s="28"/>
      <c r="W31" s="29"/>
      <c r="Y31" s="28"/>
      <c r="Z31" s="29"/>
      <c r="AA31" s="32"/>
      <c r="AB31" s="33"/>
      <c r="AC31" s="28"/>
      <c r="AD31" s="29"/>
    </row>
    <row r="32" spans="2:46" x14ac:dyDescent="0.25">
      <c r="R32" s="26" t="s">
        <v>12</v>
      </c>
      <c r="S32" s="34"/>
      <c r="T32" s="34"/>
      <c r="U32" s="34"/>
      <c r="V32" s="34"/>
      <c r="W32" s="27"/>
      <c r="Y32" s="26" t="s">
        <v>14</v>
      </c>
      <c r="Z32" s="34"/>
      <c r="AA32" s="34"/>
      <c r="AB32" s="34"/>
      <c r="AC32" s="34"/>
      <c r="AD32" s="27"/>
    </row>
    <row r="33" spans="18:30" x14ac:dyDescent="0.25">
      <c r="R33" s="28"/>
      <c r="S33" s="35"/>
      <c r="T33" s="35"/>
      <c r="U33" s="35"/>
      <c r="V33" s="35"/>
      <c r="W33" s="29"/>
      <c r="Y33" s="28"/>
      <c r="Z33" s="35"/>
      <c r="AA33" s="35"/>
      <c r="AB33" s="35"/>
      <c r="AC33" s="35"/>
      <c r="AD33" s="29"/>
    </row>
    <row r="34" spans="18:30" ht="15" customHeight="1" x14ac:dyDescent="0.25">
      <c r="R34" s="22">
        <f>V34-T30+1</f>
        <v>29</v>
      </c>
      <c r="S34" s="22"/>
      <c r="T34" s="74">
        <f>V34-V30</f>
        <v>2</v>
      </c>
      <c r="U34" s="74"/>
      <c r="V34" s="22">
        <f>Y34-1</f>
        <v>33</v>
      </c>
      <c r="W34" s="22"/>
      <c r="Y34" s="22">
        <f>AC34-AA30+1</f>
        <v>34</v>
      </c>
      <c r="Z34" s="22"/>
      <c r="AA34" s="74">
        <f>AC34-AC30</f>
        <v>2</v>
      </c>
      <c r="AB34" s="74"/>
      <c r="AC34" s="22">
        <f>AG29-1</f>
        <v>37</v>
      </c>
      <c r="AD34" s="22"/>
    </row>
    <row r="35" spans="18:30" ht="15" customHeight="1" x14ac:dyDescent="0.25">
      <c r="R35" s="22"/>
      <c r="S35" s="22"/>
      <c r="T35" s="74"/>
      <c r="U35" s="74"/>
      <c r="V35" s="22"/>
      <c r="W35" s="22"/>
      <c r="Y35" s="22"/>
      <c r="Z35" s="22"/>
      <c r="AA35" s="74"/>
      <c r="AB35" s="74"/>
      <c r="AC35" s="22"/>
      <c r="AD35" s="22"/>
    </row>
  </sheetData>
  <mergeCells count="63">
    <mergeCell ref="R32:W33"/>
    <mergeCell ref="Y32:AD33"/>
    <mergeCell ref="R34:S35"/>
    <mergeCell ref="T34:U35"/>
    <mergeCell ref="V34:W35"/>
    <mergeCell ref="Y34:Z35"/>
    <mergeCell ref="AA34:AB35"/>
    <mergeCell ref="AC34:AD35"/>
    <mergeCell ref="R30:S31"/>
    <mergeCell ref="T30:U31"/>
    <mergeCell ref="V30:W31"/>
    <mergeCell ref="Y30:Z31"/>
    <mergeCell ref="AA30:AB31"/>
    <mergeCell ref="AC30:AD31"/>
    <mergeCell ref="AA26:AB27"/>
    <mergeCell ref="AC26:AD27"/>
    <mergeCell ref="AG27:AL28"/>
    <mergeCell ref="AG29:AH30"/>
    <mergeCell ref="AI29:AJ30"/>
    <mergeCell ref="AK29:AL30"/>
    <mergeCell ref="AK25:AL26"/>
    <mergeCell ref="N26:O27"/>
    <mergeCell ref="B24:G25"/>
    <mergeCell ref="J24:O25"/>
    <mergeCell ref="R24:W25"/>
    <mergeCell ref="Y24:AD25"/>
    <mergeCell ref="R26:S27"/>
    <mergeCell ref="B26:C27"/>
    <mergeCell ref="D26:E27"/>
    <mergeCell ref="F26:G27"/>
    <mergeCell ref="J26:K27"/>
    <mergeCell ref="L26:M27"/>
    <mergeCell ref="AO23:AT24"/>
    <mergeCell ref="AO21:AP22"/>
    <mergeCell ref="AQ21:AR22"/>
    <mergeCell ref="AS21:AT22"/>
    <mergeCell ref="T26:U27"/>
    <mergeCell ref="V26:W27"/>
    <mergeCell ref="Y26:Z27"/>
    <mergeCell ref="T22:U23"/>
    <mergeCell ref="V22:W23"/>
    <mergeCell ref="Y22:Z23"/>
    <mergeCell ref="AO25:AP26"/>
    <mergeCell ref="AQ25:AR26"/>
    <mergeCell ref="AS25:AT26"/>
    <mergeCell ref="AG25:AH26"/>
    <mergeCell ref="AI25:AJ26"/>
    <mergeCell ref="B22:C23"/>
    <mergeCell ref="D22:E23"/>
    <mergeCell ref="F22:G23"/>
    <mergeCell ref="J22:K23"/>
    <mergeCell ref="L22:M23"/>
    <mergeCell ref="N22:O23"/>
    <mergeCell ref="R22:S23"/>
    <mergeCell ref="AG17:AH18"/>
    <mergeCell ref="AI17:AJ18"/>
    <mergeCell ref="AK17:AL18"/>
    <mergeCell ref="AG19:AL20"/>
    <mergeCell ref="AG21:AH22"/>
    <mergeCell ref="AI21:AJ22"/>
    <mergeCell ref="AK21:AL22"/>
    <mergeCell ref="AA22:AB23"/>
    <mergeCell ref="AC22:AD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CPM1</vt:lpstr>
      <vt:lpstr>CPM2</vt:lpstr>
      <vt:lpstr>PERT1</vt:lpstr>
      <vt:lpstr>PERT2</vt:lpstr>
      <vt:lpstr>solP1</vt:lpstr>
      <vt:lpstr>solP2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5A SIS N°7</cp:lastModifiedBy>
  <dcterms:created xsi:type="dcterms:W3CDTF">2017-03-18T08:32:09Z</dcterms:created>
  <dcterms:modified xsi:type="dcterms:W3CDTF">2020-01-31T09:40:06Z</dcterms:modified>
</cp:coreProperties>
</file>