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9C86B3B7-C8E1-4F4B-8A50-57C54EDC9E66}" xr6:coauthVersionLast="47" xr6:coauthVersionMax="47" xr10:uidLastSave="{00000000-0000-0000-0000-000000000000}"/>
  <workbookProtection workbookAlgorithmName="SHA-512" workbookHashValue="rcXsiQanbL2r4AmyuKYK51R7ekUrMoOnE8dsLOeIHWzFuM13GiTRxSDhaBnLxwUqPKU1fyCxUr07WUjZXnmnsA==" workbookSaltValue="m/kk5DdrF4Eepqh4cVVLjw==" workbookSpinCount="100000" lockStructure="1"/>
  <bookViews>
    <workbookView xWindow="4230" yWindow="1695" windowWidth="22455" windowHeight="11295"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B12"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O6" i="8"/>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D4" i="4"/>
  <c r="D5" i="4" s="1"/>
  <c r="A11" i="12" l="1"/>
  <c r="D10" i="12"/>
  <c r="E10" i="12" s="1"/>
  <c r="F10" i="12" s="1"/>
  <c r="D9" i="12"/>
  <c r="E9" i="12" s="1"/>
  <c r="F9" i="12" s="1"/>
  <c r="F5" i="3"/>
  <c r="F4" i="3"/>
  <c r="F6" i="3"/>
  <c r="E3" i="4"/>
  <c r="D6" i="4"/>
  <c r="D7" i="4" s="1"/>
  <c r="D8" i="4" s="1"/>
  <c r="D9" i="4" s="1"/>
  <c r="D10" i="4" s="1"/>
  <c r="E5" i="4"/>
  <c r="E4" i="4"/>
  <c r="A12" i="12" l="1"/>
  <c r="D11" i="12"/>
  <c r="E11" i="12" s="1"/>
  <c r="F11" i="12" s="1"/>
  <c r="E9" i="4"/>
  <c r="E6" i="4"/>
  <c r="E8" i="4"/>
  <c r="E7" i="4"/>
  <c r="D11" i="4"/>
  <c r="E10" i="4"/>
  <c r="D12" i="12" l="1"/>
  <c r="E12" i="12" s="1"/>
  <c r="F12" i="12" s="1"/>
  <c r="I4" i="12" s="1"/>
  <c r="I5" i="12" s="1"/>
  <c r="I9" i="12" s="1"/>
  <c r="D12" i="4"/>
  <c r="E11" i="4"/>
  <c r="I6" i="12" l="1"/>
  <c r="D13" i="4"/>
  <c r="E12" i="4"/>
  <c r="D14" i="4" l="1"/>
  <c r="E13" i="4"/>
  <c r="D15" i="4" l="1"/>
  <c r="E14" i="4"/>
  <c r="D16" i="4" l="1"/>
  <c r="E15" i="4"/>
  <c r="D17" i="4" l="1"/>
  <c r="E16" i="4"/>
  <c r="D18" i="4" l="1"/>
  <c r="E17" i="4"/>
  <c r="D19" i="4" l="1"/>
  <c r="E18" i="4"/>
  <c r="D20" i="4" l="1"/>
  <c r="E19" i="4"/>
  <c r="D21" i="4" l="1"/>
  <c r="E20" i="4"/>
  <c r="D22" i="4" l="1"/>
  <c r="E21" i="4"/>
  <c r="D23" i="4" l="1"/>
  <c r="E22" i="4"/>
  <c r="D24" i="4" l="1"/>
  <c r="E23" i="4"/>
  <c r="D25" i="4" l="1"/>
  <c r="E25" i="4" s="1"/>
  <c r="E24" i="4"/>
  <c r="D26" i="4" l="1"/>
  <c r="E26" i="4" s="1"/>
  <c r="D27" i="4" l="1"/>
  <c r="E27" i="4" s="1"/>
  <c r="D28" i="4" l="1"/>
  <c r="E28" i="4" s="1"/>
  <c r="D29" i="4" l="1"/>
  <c r="E29" i="4" s="1"/>
  <c r="D30" i="4" l="1"/>
  <c r="E30" i="4" s="1"/>
  <c r="D31" i="4" l="1"/>
  <c r="E31" i="4" s="1"/>
  <c r="D32" i="4" l="1"/>
  <c r="E32" i="4" s="1"/>
  <c r="D33" i="4" l="1"/>
  <c r="E33" i="4" s="1"/>
  <c r="D34" i="4" l="1"/>
  <c r="E34" i="4" s="1"/>
  <c r="D35" i="4" l="1"/>
  <c r="E35" i="4" s="1"/>
  <c r="D36" i="4" l="1"/>
  <c r="E36" i="4" s="1"/>
  <c r="D37" i="4" l="1"/>
  <c r="E37" i="4" s="1"/>
  <c r="D38" i="4" l="1"/>
  <c r="E38" i="4" s="1"/>
  <c r="D39" i="4" l="1"/>
  <c r="E39" i="4" s="1"/>
  <c r="D40" i="4" l="1"/>
  <c r="E40" i="4" s="1"/>
  <c r="D41" i="4" l="1"/>
  <c r="E41" i="4" s="1"/>
  <c r="D42" i="4" l="1"/>
  <c r="E42" i="4" s="1"/>
  <c r="D43" i="4" l="1"/>
  <c r="E43" i="4" s="1"/>
  <c r="D44" i="4" l="1"/>
  <c r="E44" i="4" s="1"/>
  <c r="D45" i="4" l="1"/>
  <c r="E45" i="4" s="1"/>
  <c r="D46" i="4" l="1"/>
  <c r="E46" i="4" s="1"/>
  <c r="D47" i="4" l="1"/>
  <c r="E47" i="4" s="1"/>
  <c r="F4" i="2" l="1"/>
  <c r="D48" i="4"/>
  <c r="E48" i="4" s="1"/>
  <c r="F5" i="2" l="1"/>
  <c r="F10" i="2"/>
  <c r="F7" i="2"/>
  <c r="F11" i="2"/>
  <c r="F8" i="2"/>
  <c r="F6" i="2"/>
  <c r="D49" i="4"/>
  <c r="E49" i="4" s="1"/>
  <c r="D50" i="4" l="1"/>
  <c r="E50" i="4" s="1"/>
  <c r="D51" i="4" l="1"/>
  <c r="E51" i="4" s="1"/>
  <c r="D52" i="4" l="1"/>
  <c r="E52" i="4" s="1"/>
  <c r="D53" i="4" l="1"/>
  <c r="E53" i="4" s="1"/>
</calcChain>
</file>

<file path=xl/sharedStrings.xml><?xml version="1.0" encoding="utf-8"?>
<sst xmlns="http://schemas.openxmlformats.org/spreadsheetml/2006/main" count="284" uniqueCount="177">
  <si>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</si>
  <si>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</si>
  <si>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</si>
  <si>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</si>
  <si>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</si>
  <si>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</si>
  <si>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</si>
  <si>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</si>
  <si>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</si>
  <si>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</si>
  <si>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</si>
  <si>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</si>
  <si>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</si>
  <si>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</si>
  <si>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</si>
  <si>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</si>
  <si>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</si>
  <si>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</si>
  <si>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</si>
  <si>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</si>
  <si>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</si>
  <si>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</si>
  <si>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</si>
  <si>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</si>
  <si>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</si>
  <si>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</si>
  <si>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</si>
  <si>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</si>
  <si>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</si>
  <si>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</si>
  <si>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</si>
  <si>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</si>
  <si>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</si>
  <si>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</si>
  <si>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</si>
  <si>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</si>
  <si>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</si>
  <si>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</si>
  <si>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</si>
  <si>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</si>
  <si>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</si>
  <si>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</si>
  <si>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</si>
  <si>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 xml:space="preserve">Scatterplot: Highlight X and Y lists, Insert, Choose the Scatterplot icon </t>
  </si>
  <si>
    <t>Regression Line: Click on data points in scatterplot to select them, Right-click, Add Trendline</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</si>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</sst>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1">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2" fillId="3" borderId="1"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15</xdr:row>
      <xdr:rowOff>38099</xdr:rowOff>
    </xdr:from>
    <xdr:to>
      <xdr:col>13</xdr:col>
      <xdr:colOff>85725</xdr:colOff>
      <xdr:row>31</xdr:row>
      <xdr:rowOff>47624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3"/>
      <c r="G3" s="3" t="s">
        <v>4</v>
      </c>
    </row>
    <row r="4" spans="1:11" x14ac:dyDescent="0.25">
      <c r="A4" s="3" t="str">
        <f>IF(ISNUMBER(B4),MAX(A1:A3)+1,"")</f>
        <v/>
      </c>
      <c r="B4" s="43"/>
      <c r="D4" s="39" t="s">
        <v>5</v>
      </c>
      <c r="E4" s="36">
        <f>COUNT(B3:B202)</f>
        <v>0</v>
      </c>
      <c r="G4" s="6" t="s">
        <v>6</v>
      </c>
    </row>
    <row r="5" spans="1:11" x14ac:dyDescent="0.25">
      <c r="A5" s="3" t="str">
        <f>IF(ISNUMBER(B5),MAX(A1:A4)+1,"")</f>
        <v/>
      </c>
      <c r="B5" s="43"/>
      <c r="D5" s="39" t="s">
        <v>7</v>
      </c>
      <c r="E5" s="36" t="str">
        <f>IF(E4=0,"",AVERAGE(B3:B202))</f>
        <v/>
      </c>
      <c r="G5" s="6" t="s">
        <v>8</v>
      </c>
    </row>
    <row r="6" spans="1:11" x14ac:dyDescent="0.25">
      <c r="A6" s="3" t="str">
        <f>IF(ISNUMBER(B6),MAX(A1:A5)+1,"")</f>
        <v/>
      </c>
      <c r="B6" s="43"/>
      <c r="D6" s="39" t="s">
        <v>9</v>
      </c>
      <c r="E6" s="36" t="str">
        <f>IF(E4&lt;2,"",_xlfn.STDEV.S(B3:B202))</f>
        <v/>
      </c>
      <c r="G6" s="6" t="s">
        <v>10</v>
      </c>
    </row>
    <row r="7" spans="1:11" x14ac:dyDescent="0.25">
      <c r="A7" s="3" t="str">
        <f>IF(ISNUMBER(B7),MAX(A1:A6)+1,"")</f>
        <v/>
      </c>
      <c r="B7" s="43"/>
      <c r="D7" s="39" t="s">
        <v>11</v>
      </c>
      <c r="E7" s="36" t="str">
        <f>IF(E4&lt;2,"",(_xlfn.STDEV.S(B3:B202))^2)</f>
        <v/>
      </c>
      <c r="G7" s="6" t="s">
        <v>12</v>
      </c>
    </row>
    <row r="8" spans="1:11" x14ac:dyDescent="0.25">
      <c r="A8" s="3" t="str">
        <f>IF(ISNUMBER(B8),MAX(A1:A7)+1,"")</f>
        <v/>
      </c>
      <c r="B8" s="43"/>
      <c r="D8" s="39" t="s">
        <v>13</v>
      </c>
      <c r="E8" s="36" t="str">
        <f>IF(E4=0,"",MAX(B3:B202)-MIN(B3:B202))</f>
        <v/>
      </c>
      <c r="G8" s="6" t="s">
        <v>14</v>
      </c>
    </row>
    <row r="9" spans="1:11" x14ac:dyDescent="0.25">
      <c r="A9" s="3" t="str">
        <f>IF(ISNUMBER(B9),MAX(A1:A8)+1,"")</f>
        <v/>
      </c>
      <c r="B9" s="43"/>
      <c r="D9" s="38" t="s">
        <v>15</v>
      </c>
      <c r="E9" s="36" t="str">
        <f>IF(E4=0,"",SUM(B3:B202))</f>
        <v/>
      </c>
      <c r="G9" s="6" t="s">
        <v>16</v>
      </c>
    </row>
    <row r="10" spans="1:11" x14ac:dyDescent="0.25">
      <c r="A10" s="3" t="str">
        <f>IF(ISNUMBER(B10),MAX(A1:A9)+1,"")</f>
        <v/>
      </c>
      <c r="B10" s="43"/>
      <c r="D10" s="38" t="s">
        <v>17</v>
      </c>
      <c r="E10" s="36" t="str">
        <f>IF(E4=0,"",SUMPRODUCT(B3:B202,B3:B202))</f>
        <v/>
      </c>
      <c r="G10" s="6" t="s">
        <v>18</v>
      </c>
    </row>
    <row r="11" spans="1:11" x14ac:dyDescent="0.25">
      <c r="A11" s="3" t="str">
        <f>IF(ISNUMBER(B11),MAX(A1:A10)+1,"")</f>
        <v/>
      </c>
      <c r="B11" s="43"/>
    </row>
    <row r="12" spans="1:11" x14ac:dyDescent="0.25">
      <c r="A12" s="3" t="str">
        <f>IF(ISNUMBER(B12),MAX(A1:A11)+1,"")</f>
        <v/>
      </c>
      <c r="B12" s="43"/>
      <c r="D12" s="39" t="s">
        <v>19</v>
      </c>
      <c r="E12" s="36" t="str">
        <f>IF(E4=0,"",MIN(B3:B202))</f>
        <v/>
      </c>
      <c r="G12" s="6" t="s">
        <v>20</v>
      </c>
    </row>
    <row r="13" spans="1:11" x14ac:dyDescent="0.25">
      <c r="A13" s="3" t="str">
        <f>IF(ISNUMBER(B13),MAX(A1:A12)+1,"")</f>
        <v/>
      </c>
      <c r="B13" s="43"/>
      <c r="D13" s="39" t="s">
        <v>21</v>
      </c>
      <c r="E13" s="36" t="str">
        <f>IF(E4=0,"",IF(INT(E4*25/100)=E4*25/100,AVERAGE(SMALL(B3:B202,E4*25/100),SMALL(B3:B202,E4*25/100+1)),SMALL(B3:B202,ROUNDUP(E4*25/100,0))))</f>
        <v/>
      </c>
      <c r="G13" s="6" t="s">
        <v>22</v>
      </c>
      <c r="I13" s="6"/>
    </row>
    <row r="14" spans="1:11" x14ac:dyDescent="0.25">
      <c r="A14" s="3" t="str">
        <f>IF(ISNUMBER(B14),MAX(A1:A13)+1,"")</f>
        <v/>
      </c>
      <c r="B14" s="43"/>
      <c r="D14" s="39" t="s">
        <v>7</v>
      </c>
      <c r="E14" s="36" t="str">
        <f>IF(E4=0,"",MEDIAN(B3:B202))</f>
        <v/>
      </c>
      <c r="G14" s="6" t="s">
        <v>23</v>
      </c>
    </row>
    <row r="15" spans="1:11" x14ac:dyDescent="0.25">
      <c r="A15" s="3" t="str">
        <f>IF(ISNUMBER(B15),MAX(A1:A14)+1,"")</f>
        <v/>
      </c>
      <c r="B15" s="43"/>
      <c r="D15" s="39" t="s">
        <v>24</v>
      </c>
      <c r="E15" s="36" t="str">
        <f>IF(E4=0,"",IF(INT(E4*75/100)=E4*75/100,AVERAGE(SMALL(B3:B202,E4*75/100),SMALL(B3:B202,E4*75/100+1)),SMALL(B3:B202,ROUNDUP(E4*75/100,0))))</f>
        <v/>
      </c>
      <c r="G15" s="6" t="s">
        <v>25</v>
      </c>
      <c r="I15" s="6"/>
    </row>
    <row r="16" spans="1:11" x14ac:dyDescent="0.25">
      <c r="A16" s="3" t="str">
        <f>IF(ISNUMBER(B16),MAX(A1:A15)+1,"")</f>
        <v/>
      </c>
      <c r="B16" s="43"/>
      <c r="D16" s="39" t="s">
        <v>26</v>
      </c>
      <c r="E16" s="36" t="str">
        <f>IF(E4=0,"",MAX(B3:B202))</f>
        <v/>
      </c>
      <c r="G16" s="6" t="s">
        <v>27</v>
      </c>
    </row>
    <row r="17" spans="1:2" x14ac:dyDescent="0.25">
      <c r="A17" s="3" t="str">
        <f>IF(ISNUMBER(B17),MAX(A1:A16)+1,"")</f>
        <v/>
      </c>
      <c r="B17" s="43"/>
    </row>
    <row r="18" spans="1:2" x14ac:dyDescent="0.25">
      <c r="A18" s="3" t="str">
        <f>IF(ISNUMBER(B18),MAX(A1:A17)+1,"")</f>
        <v/>
      </c>
      <c r="B18" s="43"/>
    </row>
    <row r="19" spans="1:2" x14ac:dyDescent="0.25">
      <c r="A19" s="3" t="str">
        <f>IF(ISNUMBER(B19),MAX(A1:A18)+1,"")</f>
        <v/>
      </c>
      <c r="B19" s="43"/>
    </row>
    <row r="20" spans="1:2" x14ac:dyDescent="0.25">
      <c r="A20" s="3" t="str">
        <f>IF(ISNUMBER(B20),MAX(A1:A19)+1,"")</f>
        <v/>
      </c>
      <c r="B20" s="43"/>
    </row>
    <row r="21" spans="1:2" x14ac:dyDescent="0.25">
      <c r="A21" s="3" t="str">
        <f>IF(ISNUMBER(B21),MAX(A1:A20)+1,"")</f>
        <v/>
      </c>
      <c r="B21" s="43"/>
    </row>
    <row r="22" spans="1:2" x14ac:dyDescent="0.25">
      <c r="A22" s="3" t="str">
        <f>IF(ISNUMBER(B22),MAX(A1:A21)+1,"")</f>
        <v/>
      </c>
      <c r="B22" s="43"/>
    </row>
    <row r="23" spans="1:2" x14ac:dyDescent="0.25">
      <c r="A23" s="3" t="str">
        <f>IF(ISNUMBER(B23),MAX(A1:A22)+1,"")</f>
        <v/>
      </c>
      <c r="B23" s="43"/>
    </row>
    <row r="24" spans="1:2" x14ac:dyDescent="0.25">
      <c r="A24" s="3" t="str">
        <f>IF(ISNUMBER(B24),MAX(A1:A23)+1,"")</f>
        <v/>
      </c>
      <c r="B24" s="43"/>
    </row>
    <row r="25" spans="1:2" x14ac:dyDescent="0.25">
      <c r="A25" s="3" t="str">
        <f>IF(ISNUMBER(B25),MAX(A1:A24)+1,"")</f>
        <v/>
      </c>
      <c r="B25" s="43"/>
    </row>
    <row r="26" spans="1:2" x14ac:dyDescent="0.25">
      <c r="A26" s="3" t="str">
        <f>IF(ISNUMBER(B26),MAX(A1:A25)+1,"")</f>
        <v/>
      </c>
      <c r="B26" s="43"/>
    </row>
    <row r="27" spans="1:2" x14ac:dyDescent="0.25">
      <c r="A27" s="3" t="str">
        <f>IF(ISNUMBER(B27),MAX(A1:A26)+1,"")</f>
        <v/>
      </c>
      <c r="B27" s="43"/>
    </row>
    <row r="28" spans="1:2" x14ac:dyDescent="0.25">
      <c r="A28" s="3" t="str">
        <f>IF(ISNUMBER(B28),MAX(A1:A27)+1,"")</f>
        <v/>
      </c>
      <c r="B28" s="43"/>
    </row>
    <row r="29" spans="1:2" x14ac:dyDescent="0.25">
      <c r="A29" s="3" t="str">
        <f>IF(ISNUMBER(B29),MAX(A1:A28)+1,"")</f>
        <v/>
      </c>
      <c r="B29" s="43"/>
    </row>
    <row r="30" spans="1:2" x14ac:dyDescent="0.25">
      <c r="A30" s="3" t="str">
        <f>IF(ISNUMBER(B30),MAX(A1:A29)+1,"")</f>
        <v/>
      </c>
      <c r="B30" s="43"/>
    </row>
    <row r="31" spans="1:2" x14ac:dyDescent="0.25">
      <c r="A31" s="3" t="str">
        <f>IF(ISNUMBER(B31),MAX(A1:A30)+1,"")</f>
        <v/>
      </c>
      <c r="B31" s="43"/>
    </row>
    <row r="32" spans="1:2" x14ac:dyDescent="0.25">
      <c r="A32" s="3" t="str">
        <f>IF(ISNUMBER(B32),MAX(A1:A31)+1,"")</f>
        <v/>
      </c>
      <c r="B32" s="43"/>
    </row>
    <row r="33" spans="1:2" x14ac:dyDescent="0.25">
      <c r="A33" s="3" t="str">
        <f>IF(ISNUMBER(B33),MAX(A1:A32)+1,"")</f>
        <v/>
      </c>
      <c r="B33" s="43"/>
    </row>
    <row r="34" spans="1:2" x14ac:dyDescent="0.25">
      <c r="A34" s="3" t="str">
        <f>IF(ISNUMBER(B34),MAX(A1:A33)+1,"")</f>
        <v/>
      </c>
      <c r="B34" s="43"/>
    </row>
    <row r="35" spans="1:2" x14ac:dyDescent="0.25">
      <c r="A35" s="3" t="str">
        <f>IF(ISNUMBER(B35),MAX(A1:A34)+1,"")</f>
        <v/>
      </c>
      <c r="B35" s="43"/>
    </row>
    <row r="36" spans="1:2" x14ac:dyDescent="0.25">
      <c r="A36" s="3" t="str">
        <f>IF(ISNUMBER(B36),MAX(A1:A35)+1,"")</f>
        <v/>
      </c>
      <c r="B36" s="43"/>
    </row>
    <row r="37" spans="1:2" x14ac:dyDescent="0.25">
      <c r="A37" s="3" t="str">
        <f>IF(ISNUMBER(B37),MAX(A1:A36)+1,"")</f>
        <v/>
      </c>
      <c r="B37" s="43"/>
    </row>
    <row r="38" spans="1:2" x14ac:dyDescent="0.25">
      <c r="A38" s="3" t="str">
        <f>IF(ISNUMBER(B38),MAX(A1:A37)+1,"")</f>
        <v/>
      </c>
      <c r="B38" s="43"/>
    </row>
    <row r="39" spans="1:2" x14ac:dyDescent="0.25">
      <c r="A39" s="3" t="str">
        <f>IF(ISNUMBER(B39),MAX(A1:A38)+1,"")</f>
        <v/>
      </c>
      <c r="B39" s="43"/>
    </row>
    <row r="40" spans="1:2" x14ac:dyDescent="0.25">
      <c r="A40" s="3" t="str">
        <f>IF(ISNUMBER(B40),MAX(A1:A39)+1,"")</f>
        <v/>
      </c>
      <c r="B40" s="43"/>
    </row>
    <row r="41" spans="1:2" x14ac:dyDescent="0.25">
      <c r="A41" s="3" t="str">
        <f>IF(ISNUMBER(B41),MAX(A1:A40)+1,"")</f>
        <v/>
      </c>
      <c r="B41" s="43"/>
    </row>
    <row r="42" spans="1:2" x14ac:dyDescent="0.25">
      <c r="A42" s="3" t="str">
        <f>IF(ISNUMBER(B42),MAX(A1:A41)+1,"")</f>
        <v/>
      </c>
      <c r="B42" s="43"/>
    </row>
    <row r="43" spans="1:2" x14ac:dyDescent="0.25">
      <c r="A43" s="3" t="str">
        <f>IF(ISNUMBER(B43),MAX(A1:A42)+1,"")</f>
        <v/>
      </c>
      <c r="B43" s="43"/>
    </row>
    <row r="44" spans="1:2" x14ac:dyDescent="0.25">
      <c r="A44" s="3" t="str">
        <f>IF(ISNUMBER(B44),MAX(A1:A43)+1,"")</f>
        <v/>
      </c>
      <c r="B44" s="43"/>
    </row>
    <row r="45" spans="1:2" x14ac:dyDescent="0.25">
      <c r="A45" s="3" t="str">
        <f>IF(ISNUMBER(B45),MAX(A1:A44)+1,"")</f>
        <v/>
      </c>
      <c r="B45" s="43"/>
    </row>
    <row r="46" spans="1:2" x14ac:dyDescent="0.25">
      <c r="A46" s="3" t="str">
        <f>IF(ISNUMBER(B46),MAX(A1:A45)+1,"")</f>
        <v/>
      </c>
      <c r="B46" s="43"/>
    </row>
    <row r="47" spans="1:2" x14ac:dyDescent="0.25">
      <c r="A47" s="3" t="str">
        <f>IF(ISNUMBER(B47),MAX(A1:A46)+1,"")</f>
        <v/>
      </c>
      <c r="B47" s="43"/>
    </row>
    <row r="48" spans="1:2" x14ac:dyDescent="0.25">
      <c r="A48" s="3" t="str">
        <f>IF(ISNUMBER(B48),MAX(A1:A47)+1,"")</f>
        <v/>
      </c>
      <c r="B48" s="43"/>
    </row>
    <row r="49" spans="1:2" x14ac:dyDescent="0.25">
      <c r="A49" s="3" t="str">
        <f>IF(ISNUMBER(B49),MAX(A1:A48)+1,"")</f>
        <v/>
      </c>
      <c r="B49" s="43"/>
    </row>
    <row r="50" spans="1:2" x14ac:dyDescent="0.25">
      <c r="A50" s="3" t="str">
        <f>IF(ISNUMBER(B50),MAX(A1:A49)+1,"")</f>
        <v/>
      </c>
      <c r="B50" s="43"/>
    </row>
    <row r="51" spans="1:2" x14ac:dyDescent="0.25">
      <c r="A51" s="3" t="str">
        <f>IF(ISNUMBER(B51),MAX(A1:A50)+1,"")</f>
        <v/>
      </c>
      <c r="B51" s="43"/>
    </row>
    <row r="52" spans="1:2" x14ac:dyDescent="0.25">
      <c r="A52" s="3" t="str">
        <f>IF(ISNUMBER(B52),MAX(A1:A51)+1,"")</f>
        <v/>
      </c>
      <c r="B52" s="43"/>
    </row>
    <row r="53" spans="1:2" x14ac:dyDescent="0.25">
      <c r="A53" s="3" t="str">
        <f>IF(ISNUMBER(B53),MAX(A1:A52)+1,"")</f>
        <v/>
      </c>
      <c r="B53" s="43"/>
    </row>
    <row r="54" spans="1:2" x14ac:dyDescent="0.25">
      <c r="A54" s="3" t="str">
        <f>IF(ISNUMBER(B54),MAX(A1:A53)+1,"")</f>
        <v/>
      </c>
      <c r="B54" s="43"/>
    </row>
    <row r="55" spans="1:2" x14ac:dyDescent="0.25">
      <c r="A55" s="3" t="str">
        <f>IF(ISNUMBER(B55),MAX(A1:A54)+1,"")</f>
        <v/>
      </c>
      <c r="B55" s="43"/>
    </row>
    <row r="56" spans="1:2" x14ac:dyDescent="0.25">
      <c r="A56" s="3" t="str">
        <f>IF(ISNUMBER(B56),MAX(A1:A55)+1,"")</f>
        <v/>
      </c>
      <c r="B56" s="43"/>
    </row>
    <row r="57" spans="1:2" x14ac:dyDescent="0.25">
      <c r="A57" s="3" t="str">
        <f>IF(ISNUMBER(B57),MAX(A1:A56)+1,"")</f>
        <v/>
      </c>
      <c r="B57" s="43"/>
    </row>
    <row r="58" spans="1:2" x14ac:dyDescent="0.25">
      <c r="A58" s="3" t="str">
        <f>IF(ISNUMBER(B58),MAX(A1:A57)+1,"")</f>
        <v/>
      </c>
      <c r="B58" s="43"/>
    </row>
    <row r="59" spans="1:2" x14ac:dyDescent="0.25">
      <c r="A59" s="3" t="str">
        <f>IF(ISNUMBER(B59),MAX(A1:A58)+1,"")</f>
        <v/>
      </c>
      <c r="B59" s="43"/>
    </row>
    <row r="60" spans="1:2" x14ac:dyDescent="0.25">
      <c r="A60" s="3" t="str">
        <f>IF(ISNUMBER(B60),MAX(A1:A59)+1,"")</f>
        <v/>
      </c>
      <c r="B60" s="43"/>
    </row>
    <row r="61" spans="1:2" x14ac:dyDescent="0.25">
      <c r="A61" s="3" t="str">
        <f>IF(ISNUMBER(B61),MAX(A1:A60)+1,"")</f>
        <v/>
      </c>
      <c r="B61" s="43"/>
    </row>
    <row r="62" spans="1:2" x14ac:dyDescent="0.25">
      <c r="A62" s="3" t="str">
        <f>IF(ISNUMBER(B62),MAX(A1:A61)+1,"")</f>
        <v/>
      </c>
      <c r="B62" s="43"/>
    </row>
    <row r="63" spans="1:2" x14ac:dyDescent="0.25">
      <c r="A63" s="3" t="str">
        <f>IF(ISNUMBER(B63),MAX(A1:A62)+1,"")</f>
        <v/>
      </c>
      <c r="B63" s="43"/>
    </row>
    <row r="64" spans="1:2" x14ac:dyDescent="0.25">
      <c r="A64" s="3" t="str">
        <f>IF(ISNUMBER(B64),MAX(A1:A63)+1,"")</f>
        <v/>
      </c>
      <c r="B64" s="43"/>
    </row>
    <row r="65" spans="1:2" x14ac:dyDescent="0.25">
      <c r="A65" s="3" t="str">
        <f>IF(ISNUMBER(B65),MAX(A1:A64)+1,"")</f>
        <v/>
      </c>
      <c r="B65" s="43"/>
    </row>
    <row r="66" spans="1:2" x14ac:dyDescent="0.25">
      <c r="A66" s="3" t="str">
        <f>IF(ISNUMBER(B66),MAX(A1:A65)+1,"")</f>
        <v/>
      </c>
      <c r="B66" s="43"/>
    </row>
    <row r="67" spans="1:2" x14ac:dyDescent="0.25">
      <c r="A67" s="3" t="str">
        <f>IF(ISNUMBER(B67),MAX(A1:A66)+1,"")</f>
        <v/>
      </c>
      <c r="B67" s="43"/>
    </row>
    <row r="68" spans="1:2" x14ac:dyDescent="0.25">
      <c r="A68" s="3" t="str">
        <f>IF(ISNUMBER(B68),MAX(A1:A67)+1,"")</f>
        <v/>
      </c>
      <c r="B68" s="43"/>
    </row>
    <row r="69" spans="1:2" x14ac:dyDescent="0.25">
      <c r="A69" s="3" t="str">
        <f>IF(ISNUMBER(B69),MAX(A1:A68)+1,"")</f>
        <v/>
      </c>
      <c r="B69" s="43"/>
    </row>
    <row r="70" spans="1:2" x14ac:dyDescent="0.25">
      <c r="A70" s="3" t="str">
        <f>IF(ISNUMBER(B70),MAX(A1:A69)+1,"")</f>
        <v/>
      </c>
      <c r="B70" s="43"/>
    </row>
    <row r="71" spans="1:2" x14ac:dyDescent="0.25">
      <c r="A71" s="3" t="str">
        <f>IF(ISNUMBER(B71),MAX(A1:A70)+1,"")</f>
        <v/>
      </c>
      <c r="B71" s="43"/>
    </row>
    <row r="72" spans="1:2" x14ac:dyDescent="0.25">
      <c r="A72" s="3" t="str">
        <f>IF(ISNUMBER(B72),MAX(A1:A71)+1,"")</f>
        <v/>
      </c>
      <c r="B72" s="43"/>
    </row>
    <row r="73" spans="1:2" x14ac:dyDescent="0.25">
      <c r="A73" s="3" t="str">
        <f>IF(ISNUMBER(B73),MAX(A1:A72)+1,"")</f>
        <v/>
      </c>
      <c r="B73" s="43"/>
    </row>
    <row r="74" spans="1:2" x14ac:dyDescent="0.25">
      <c r="A74" s="3" t="str">
        <f>IF(ISNUMBER(B74),MAX(A1:A73)+1,"")</f>
        <v/>
      </c>
      <c r="B74" s="43"/>
    </row>
    <row r="75" spans="1:2" x14ac:dyDescent="0.25">
      <c r="A75" s="3" t="str">
        <f>IF(ISNUMBER(B75),MAX(A1:A74)+1,"")</f>
        <v/>
      </c>
      <c r="B75" s="43"/>
    </row>
    <row r="76" spans="1:2" x14ac:dyDescent="0.25">
      <c r="A76" s="3" t="str">
        <f>IF(ISNUMBER(B76),MAX(A1:A75)+1,"")</f>
        <v/>
      </c>
      <c r="B76" s="43"/>
    </row>
    <row r="77" spans="1:2" x14ac:dyDescent="0.25">
      <c r="A77" s="3" t="str">
        <f>IF(ISNUMBER(B77),MAX(A1:A76)+1,"")</f>
        <v/>
      </c>
      <c r="B77" s="43"/>
    </row>
    <row r="78" spans="1:2" x14ac:dyDescent="0.25">
      <c r="A78" s="3" t="str">
        <f>IF(ISNUMBER(B78),MAX(A1:A77)+1,"")</f>
        <v/>
      </c>
      <c r="B78" s="43"/>
    </row>
    <row r="79" spans="1:2" x14ac:dyDescent="0.25">
      <c r="A79" s="3" t="str">
        <f>IF(ISNUMBER(B79),MAX(A1:A78)+1,"")</f>
        <v/>
      </c>
      <c r="B79" s="43"/>
    </row>
    <row r="80" spans="1:2" x14ac:dyDescent="0.25">
      <c r="A80" s="3" t="str">
        <f>IF(ISNUMBER(B80),MAX(A1:A79)+1,"")</f>
        <v/>
      </c>
      <c r="B80" s="43"/>
    </row>
    <row r="81" spans="1:2" x14ac:dyDescent="0.25">
      <c r="A81" s="3" t="str">
        <f>IF(ISNUMBER(B81),MAX(A1:A80)+1,"")</f>
        <v/>
      </c>
      <c r="B81" s="43"/>
    </row>
    <row r="82" spans="1:2" x14ac:dyDescent="0.25">
      <c r="A82" s="3" t="str">
        <f>IF(ISNUMBER(B82),MAX(A1:A81)+1,"")</f>
        <v/>
      </c>
      <c r="B82" s="43"/>
    </row>
    <row r="83" spans="1:2" x14ac:dyDescent="0.25">
      <c r="A83" s="3" t="str">
        <f>IF(ISNUMBER(B83),MAX(A1:A82)+1,"")</f>
        <v/>
      </c>
      <c r="B83" s="43"/>
    </row>
    <row r="84" spans="1:2" x14ac:dyDescent="0.25">
      <c r="A84" s="3" t="str">
        <f>IF(ISNUMBER(B84),MAX(A1:A83)+1,"")</f>
        <v/>
      </c>
      <c r="B84" s="43"/>
    </row>
    <row r="85" spans="1:2" x14ac:dyDescent="0.25">
      <c r="A85" s="3" t="str">
        <f>IF(ISNUMBER(B85),MAX(A1:A84)+1,"")</f>
        <v/>
      </c>
      <c r="B85" s="43"/>
    </row>
    <row r="86" spans="1:2" x14ac:dyDescent="0.25">
      <c r="A86" s="3" t="str">
        <f>IF(ISNUMBER(B86),MAX(A1:A85)+1,"")</f>
        <v/>
      </c>
      <c r="B86" s="43"/>
    </row>
    <row r="87" spans="1:2" x14ac:dyDescent="0.25">
      <c r="A87" s="3" t="str">
        <f>IF(ISNUMBER(B87),MAX(A1:A86)+1,"")</f>
        <v/>
      </c>
      <c r="B87" s="43"/>
    </row>
    <row r="88" spans="1:2" x14ac:dyDescent="0.25">
      <c r="A88" s="3" t="str">
        <f>IF(ISNUMBER(B88),MAX(A1:A87)+1,"")</f>
        <v/>
      </c>
      <c r="B88" s="43"/>
    </row>
    <row r="89" spans="1:2" x14ac:dyDescent="0.25">
      <c r="A89" s="3" t="str">
        <f>IF(ISNUMBER(B89),MAX(A1:A88)+1,"")</f>
        <v/>
      </c>
      <c r="B89" s="43"/>
    </row>
    <row r="90" spans="1:2" x14ac:dyDescent="0.25">
      <c r="A90" s="3" t="str">
        <f>IF(ISNUMBER(B90),MAX(A1:A89)+1,"")</f>
        <v/>
      </c>
      <c r="B90" s="43"/>
    </row>
    <row r="91" spans="1:2" x14ac:dyDescent="0.25">
      <c r="A91" s="3" t="str">
        <f>IF(ISNUMBER(B91),MAX(A1:A90)+1,"")</f>
        <v/>
      </c>
      <c r="B91" s="43"/>
    </row>
    <row r="92" spans="1:2" x14ac:dyDescent="0.25">
      <c r="A92" s="3" t="str">
        <f>IF(ISNUMBER(B92),MAX(A1:A91)+1,"")</f>
        <v/>
      </c>
      <c r="B92" s="43"/>
    </row>
    <row r="93" spans="1:2" x14ac:dyDescent="0.25">
      <c r="A93" s="3" t="str">
        <f>IF(ISNUMBER(B93),MAX(A1:A92)+1,"")</f>
        <v/>
      </c>
      <c r="B93" s="43"/>
    </row>
    <row r="94" spans="1:2" x14ac:dyDescent="0.25">
      <c r="A94" s="3" t="str">
        <f>IF(ISNUMBER(B94),MAX(A1:A93)+1,"")</f>
        <v/>
      </c>
      <c r="B94" s="43"/>
    </row>
    <row r="95" spans="1:2" x14ac:dyDescent="0.25">
      <c r="A95" s="3" t="str">
        <f>IF(ISNUMBER(B95),MAX(A1:A94)+1,"")</f>
        <v/>
      </c>
      <c r="B95" s="43"/>
    </row>
    <row r="96" spans="1:2" x14ac:dyDescent="0.25">
      <c r="A96" s="3" t="str">
        <f>IF(ISNUMBER(B96),MAX(A1:A95)+1,"")</f>
        <v/>
      </c>
      <c r="B96" s="43"/>
    </row>
    <row r="97" spans="1:2" x14ac:dyDescent="0.25">
      <c r="A97" s="3" t="str">
        <f>IF(ISNUMBER(B97),MAX(A1:A96)+1,"")</f>
        <v/>
      </c>
      <c r="B97" s="43"/>
    </row>
    <row r="98" spans="1:2" x14ac:dyDescent="0.25">
      <c r="A98" s="3" t="str">
        <f>IF(ISNUMBER(B98),MAX(A1:A97)+1,"")</f>
        <v/>
      </c>
      <c r="B98" s="43"/>
    </row>
    <row r="99" spans="1:2" x14ac:dyDescent="0.25">
      <c r="A99" s="3" t="str">
        <f>IF(ISNUMBER(B99),MAX(A1:A98)+1,"")</f>
        <v/>
      </c>
      <c r="B99" s="43"/>
    </row>
    <row r="100" spans="1:2" x14ac:dyDescent="0.25">
      <c r="A100" s="3" t="str">
        <f>IF(ISNUMBER(B100),MAX(A1:A99)+1,"")</f>
        <v/>
      </c>
      <c r="B100" s="43"/>
    </row>
    <row r="101" spans="1:2" x14ac:dyDescent="0.25">
      <c r="A101" s="3" t="str">
        <f>IF(ISNUMBER(B101),MAX(A1:A100)+1,"")</f>
        <v/>
      </c>
      <c r="B101" s="43"/>
    </row>
    <row r="102" spans="1:2" x14ac:dyDescent="0.25">
      <c r="A102" s="3" t="str">
        <f>IF(ISNUMBER(B102),MAX(A1:A101)+1,"")</f>
        <v/>
      </c>
      <c r="B102" s="43"/>
    </row>
    <row r="103" spans="1:2" x14ac:dyDescent="0.25">
      <c r="A103" s="3" t="str">
        <f>IF(ISNUMBER(B103),MAX(A1:A102)+1,"")</f>
        <v/>
      </c>
      <c r="B103" s="43"/>
    </row>
    <row r="104" spans="1:2" x14ac:dyDescent="0.25">
      <c r="A104" s="3" t="str">
        <f>IF(ISNUMBER(B104),MAX(A1:A103)+1,"")</f>
        <v/>
      </c>
      <c r="B104" s="43"/>
    </row>
    <row r="105" spans="1:2" x14ac:dyDescent="0.25">
      <c r="A105" s="3" t="str">
        <f>IF(ISNUMBER(B105),MAX(A1:A104)+1,"")</f>
        <v/>
      </c>
      <c r="B105" s="43"/>
    </row>
    <row r="106" spans="1:2" x14ac:dyDescent="0.25">
      <c r="A106" s="3" t="str">
        <f>IF(ISNUMBER(B106),MAX(A1:A105)+1,"")</f>
        <v/>
      </c>
      <c r="B106" s="43"/>
    </row>
    <row r="107" spans="1:2" x14ac:dyDescent="0.25">
      <c r="A107" s="3" t="str">
        <f>IF(ISNUMBER(B107),MAX(A1:A106)+1,"")</f>
        <v/>
      </c>
      <c r="B107" s="43"/>
    </row>
    <row r="108" spans="1:2" x14ac:dyDescent="0.25">
      <c r="A108" s="3" t="str">
        <f>IF(ISNUMBER(B108),MAX(A1:A107)+1,"")</f>
        <v/>
      </c>
      <c r="B108" s="43"/>
    </row>
    <row r="109" spans="1:2" x14ac:dyDescent="0.25">
      <c r="A109" s="3" t="str">
        <f>IF(ISNUMBER(B109),MAX(A1:A108)+1,"")</f>
        <v/>
      </c>
      <c r="B109" s="43"/>
    </row>
    <row r="110" spans="1:2" x14ac:dyDescent="0.25">
      <c r="A110" s="3" t="str">
        <f>IF(ISNUMBER(B110),MAX(A1:A109)+1,"")</f>
        <v/>
      </c>
      <c r="B110" s="43"/>
    </row>
    <row r="111" spans="1:2" x14ac:dyDescent="0.25">
      <c r="A111" s="3" t="str">
        <f>IF(ISNUMBER(B111),MAX(A1:A110)+1,"")</f>
        <v/>
      </c>
      <c r="B111" s="43"/>
    </row>
    <row r="112" spans="1:2" x14ac:dyDescent="0.25">
      <c r="A112" s="3" t="str">
        <f>IF(ISNUMBER(B112),MAX(A1:A111)+1,"")</f>
        <v/>
      </c>
      <c r="B112" s="43"/>
    </row>
    <row r="113" spans="1:2" x14ac:dyDescent="0.25">
      <c r="A113" s="3" t="str">
        <f>IF(ISNUMBER(B113),MAX(A1:A112)+1,"")</f>
        <v/>
      </c>
      <c r="B113" s="43"/>
    </row>
    <row r="114" spans="1:2" x14ac:dyDescent="0.25">
      <c r="A114" s="3" t="str">
        <f>IF(ISNUMBER(B114),MAX(A1:A113)+1,"")</f>
        <v/>
      </c>
      <c r="B114" s="43"/>
    </row>
    <row r="115" spans="1:2" x14ac:dyDescent="0.25">
      <c r="A115" s="3" t="str">
        <f>IF(ISNUMBER(B115),MAX(A1:A114)+1,"")</f>
        <v/>
      </c>
      <c r="B115" s="43"/>
    </row>
    <row r="116" spans="1:2" x14ac:dyDescent="0.25">
      <c r="A116" s="3" t="str">
        <f>IF(ISNUMBER(B116),MAX(A1:A115)+1,"")</f>
        <v/>
      </c>
      <c r="B116" s="43"/>
    </row>
    <row r="117" spans="1:2" x14ac:dyDescent="0.25">
      <c r="A117" s="3" t="str">
        <f>IF(ISNUMBER(B117),MAX(A1:A116)+1,"")</f>
        <v/>
      </c>
      <c r="B117" s="43"/>
    </row>
    <row r="118" spans="1:2" x14ac:dyDescent="0.25">
      <c r="A118" s="3" t="str">
        <f>IF(ISNUMBER(B118),MAX(A1:A117)+1,"")</f>
        <v/>
      </c>
      <c r="B118" s="43"/>
    </row>
    <row r="119" spans="1:2" x14ac:dyDescent="0.25">
      <c r="A119" s="3" t="str">
        <f>IF(ISNUMBER(B119),MAX(A1:A118)+1,"")</f>
        <v/>
      </c>
      <c r="B119" s="43"/>
    </row>
    <row r="120" spans="1:2" x14ac:dyDescent="0.25">
      <c r="A120" s="3" t="str">
        <f>IF(ISNUMBER(B120),MAX(A1:A119)+1,"")</f>
        <v/>
      </c>
      <c r="B120" s="43"/>
    </row>
    <row r="121" spans="1:2" x14ac:dyDescent="0.25">
      <c r="A121" s="3" t="str">
        <f>IF(ISNUMBER(B121),MAX(A1:A120)+1,"")</f>
        <v/>
      </c>
      <c r="B121" s="43"/>
    </row>
    <row r="122" spans="1:2" x14ac:dyDescent="0.25">
      <c r="A122" s="3" t="str">
        <f>IF(ISNUMBER(B122),MAX(A1:A121)+1,"")</f>
        <v/>
      </c>
      <c r="B122" s="43"/>
    </row>
    <row r="123" spans="1:2" x14ac:dyDescent="0.25">
      <c r="A123" s="3" t="str">
        <f>IF(ISNUMBER(B123),MAX(A1:A122)+1,"")</f>
        <v/>
      </c>
      <c r="B123" s="43"/>
    </row>
    <row r="124" spans="1:2" x14ac:dyDescent="0.25">
      <c r="A124" s="3" t="str">
        <f>IF(ISNUMBER(B124),MAX(A1:A123)+1,"")</f>
        <v/>
      </c>
      <c r="B124" s="43"/>
    </row>
    <row r="125" spans="1:2" x14ac:dyDescent="0.25">
      <c r="A125" s="3" t="str">
        <f>IF(ISNUMBER(B125),MAX(A1:A124)+1,"")</f>
        <v/>
      </c>
      <c r="B125" s="43"/>
    </row>
    <row r="126" spans="1:2" x14ac:dyDescent="0.25">
      <c r="A126" s="3" t="str">
        <f>IF(ISNUMBER(B126),MAX(A1:A125)+1,"")</f>
        <v/>
      </c>
      <c r="B126" s="43"/>
    </row>
    <row r="127" spans="1:2" x14ac:dyDescent="0.25">
      <c r="A127" s="3" t="str">
        <f>IF(ISNUMBER(B127),MAX(A1:A126)+1,"")</f>
        <v/>
      </c>
      <c r="B127" s="43"/>
    </row>
    <row r="128" spans="1:2" x14ac:dyDescent="0.25">
      <c r="A128" s="3" t="str">
        <f>IF(ISNUMBER(B128),MAX(A1:A127)+1,"")</f>
        <v/>
      </c>
      <c r="B128" s="43"/>
    </row>
    <row r="129" spans="1:2" x14ac:dyDescent="0.25">
      <c r="A129" s="3" t="str">
        <f>IF(ISNUMBER(B129),MAX(A1:A128)+1,"")</f>
        <v/>
      </c>
      <c r="B129" s="43"/>
    </row>
    <row r="130" spans="1:2" x14ac:dyDescent="0.25">
      <c r="A130" s="3" t="str">
        <f>IF(ISNUMBER(B130),MAX(A1:A129)+1,"")</f>
        <v/>
      </c>
      <c r="B130" s="43"/>
    </row>
    <row r="131" spans="1:2" x14ac:dyDescent="0.25">
      <c r="A131" s="3" t="str">
        <f>IF(ISNUMBER(B131),MAX(A1:A130)+1,"")</f>
        <v/>
      </c>
      <c r="B131" s="43"/>
    </row>
    <row r="132" spans="1:2" x14ac:dyDescent="0.25">
      <c r="A132" s="3" t="str">
        <f>IF(ISNUMBER(B132),MAX(A1:A131)+1,"")</f>
        <v/>
      </c>
      <c r="B132" s="43"/>
    </row>
    <row r="133" spans="1:2" x14ac:dyDescent="0.25">
      <c r="A133" s="3" t="str">
        <f>IF(ISNUMBER(B133),MAX(A1:A132)+1,"")</f>
        <v/>
      </c>
      <c r="B133" s="43"/>
    </row>
    <row r="134" spans="1:2" x14ac:dyDescent="0.25">
      <c r="A134" s="3" t="str">
        <f>IF(ISNUMBER(B134),MAX(A1:A133)+1,"")</f>
        <v/>
      </c>
      <c r="B134" s="43"/>
    </row>
    <row r="135" spans="1:2" x14ac:dyDescent="0.25">
      <c r="A135" s="3" t="str">
        <f>IF(ISNUMBER(B135),MAX(A1:A134)+1,"")</f>
        <v/>
      </c>
      <c r="B135" s="43"/>
    </row>
    <row r="136" spans="1:2" x14ac:dyDescent="0.25">
      <c r="A136" s="3" t="str">
        <f>IF(ISNUMBER(B136),MAX(A1:A135)+1,"")</f>
        <v/>
      </c>
      <c r="B136" s="43"/>
    </row>
    <row r="137" spans="1:2" x14ac:dyDescent="0.25">
      <c r="A137" s="3" t="str">
        <f>IF(ISNUMBER(B137),MAX(A1:A136)+1,"")</f>
        <v/>
      </c>
      <c r="B137" s="43"/>
    </row>
    <row r="138" spans="1:2" x14ac:dyDescent="0.25">
      <c r="A138" s="3" t="str">
        <f>IF(ISNUMBER(B138),MAX(A1:A137)+1,"")</f>
        <v/>
      </c>
      <c r="B138" s="43"/>
    </row>
    <row r="139" spans="1:2" x14ac:dyDescent="0.25">
      <c r="A139" s="3" t="str">
        <f>IF(ISNUMBER(B139),MAX(A1:A138)+1,"")</f>
        <v/>
      </c>
      <c r="B139" s="43"/>
    </row>
    <row r="140" spans="1:2" x14ac:dyDescent="0.25">
      <c r="A140" s="3" t="str">
        <f>IF(ISNUMBER(B140),MAX(A1:A139)+1,"")</f>
        <v/>
      </c>
      <c r="B140" s="43"/>
    </row>
    <row r="141" spans="1:2" x14ac:dyDescent="0.25">
      <c r="A141" s="3" t="str">
        <f>IF(ISNUMBER(B141),MAX(A1:A140)+1,"")</f>
        <v/>
      </c>
      <c r="B141" s="43"/>
    </row>
    <row r="142" spans="1:2" x14ac:dyDescent="0.25">
      <c r="A142" s="3" t="str">
        <f>IF(ISNUMBER(B142),MAX(A1:A141)+1,"")</f>
        <v/>
      </c>
      <c r="B142" s="43"/>
    </row>
    <row r="143" spans="1:2" x14ac:dyDescent="0.25">
      <c r="A143" s="3" t="str">
        <f>IF(ISNUMBER(B143),MAX(A1:A142)+1,"")</f>
        <v/>
      </c>
      <c r="B143" s="43"/>
    </row>
    <row r="144" spans="1:2" x14ac:dyDescent="0.25">
      <c r="A144" s="3" t="str">
        <f>IF(ISNUMBER(B144),MAX(A1:A143)+1,"")</f>
        <v/>
      </c>
      <c r="B144" s="43"/>
    </row>
    <row r="145" spans="1:2" x14ac:dyDescent="0.25">
      <c r="A145" s="3" t="str">
        <f>IF(ISNUMBER(B145),MAX(A1:A144)+1,"")</f>
        <v/>
      </c>
      <c r="B145" s="43"/>
    </row>
    <row r="146" spans="1:2" x14ac:dyDescent="0.25">
      <c r="A146" s="3" t="str">
        <f>IF(ISNUMBER(B146),MAX(A1:A145)+1,"")</f>
        <v/>
      </c>
      <c r="B146" s="43"/>
    </row>
    <row r="147" spans="1:2" x14ac:dyDescent="0.25">
      <c r="A147" s="3" t="str">
        <f>IF(ISNUMBER(B147),MAX(A1:A146)+1,"")</f>
        <v/>
      </c>
      <c r="B147" s="43"/>
    </row>
    <row r="148" spans="1:2" x14ac:dyDescent="0.25">
      <c r="A148" s="3" t="str">
        <f>IF(ISNUMBER(B148),MAX(A1:A147)+1,"")</f>
        <v/>
      </c>
      <c r="B148" s="43"/>
    </row>
    <row r="149" spans="1:2" x14ac:dyDescent="0.25">
      <c r="A149" s="3" t="str">
        <f>IF(ISNUMBER(B149),MAX(A1:A148)+1,"")</f>
        <v/>
      </c>
      <c r="B149" s="43"/>
    </row>
    <row r="150" spans="1:2" x14ac:dyDescent="0.25">
      <c r="A150" s="3" t="str">
        <f>IF(ISNUMBER(B150),MAX(A1:A149)+1,"")</f>
        <v/>
      </c>
      <c r="B150" s="43"/>
    </row>
    <row r="151" spans="1:2" x14ac:dyDescent="0.25">
      <c r="A151" s="3" t="str">
        <f>IF(ISNUMBER(B151),MAX(A1:A150)+1,"")</f>
        <v/>
      </c>
      <c r="B151" s="43"/>
    </row>
    <row r="152" spans="1:2" x14ac:dyDescent="0.25">
      <c r="A152" s="3" t="str">
        <f>IF(ISNUMBER(B152),MAX(A1:A151)+1,"")</f>
        <v/>
      </c>
      <c r="B152" s="43"/>
    </row>
    <row r="153" spans="1:2" x14ac:dyDescent="0.25">
      <c r="A153" s="3" t="str">
        <f>IF(ISNUMBER(B153),MAX(A1:A152)+1,"")</f>
        <v/>
      </c>
      <c r="B153" s="43"/>
    </row>
    <row r="154" spans="1:2" x14ac:dyDescent="0.25">
      <c r="A154" s="3" t="str">
        <f>IF(ISNUMBER(B154),MAX(A1:A153)+1,"")</f>
        <v/>
      </c>
      <c r="B154" s="43"/>
    </row>
    <row r="155" spans="1:2" x14ac:dyDescent="0.25">
      <c r="A155" s="3" t="str">
        <f>IF(ISNUMBER(B155),MAX(A1:A154)+1,"")</f>
        <v/>
      </c>
      <c r="B155" s="43"/>
    </row>
    <row r="156" spans="1:2" x14ac:dyDescent="0.25">
      <c r="A156" s="3" t="str">
        <f>IF(ISNUMBER(B156),MAX(A1:A155)+1,"")</f>
        <v/>
      </c>
      <c r="B156" s="43"/>
    </row>
    <row r="157" spans="1:2" x14ac:dyDescent="0.25">
      <c r="A157" s="3" t="str">
        <f>IF(ISNUMBER(B157),MAX(A1:A156)+1,"")</f>
        <v/>
      </c>
      <c r="B157" s="43"/>
    </row>
    <row r="158" spans="1:2" x14ac:dyDescent="0.25">
      <c r="A158" s="3" t="str">
        <f>IF(ISNUMBER(B158),MAX(A1:A157)+1,"")</f>
        <v/>
      </c>
      <c r="B158" s="43"/>
    </row>
    <row r="159" spans="1:2" x14ac:dyDescent="0.25">
      <c r="A159" s="3" t="str">
        <f>IF(ISNUMBER(B159),MAX(A1:A158)+1,"")</f>
        <v/>
      </c>
      <c r="B159" s="43"/>
    </row>
    <row r="160" spans="1:2" x14ac:dyDescent="0.25">
      <c r="A160" s="3" t="str">
        <f>IF(ISNUMBER(B160),MAX(A1:A159)+1,"")</f>
        <v/>
      </c>
      <c r="B160" s="43"/>
    </row>
    <row r="161" spans="1:2" x14ac:dyDescent="0.25">
      <c r="A161" s="3" t="str">
        <f>IF(ISNUMBER(B161),MAX(A1:A160)+1,"")</f>
        <v/>
      </c>
      <c r="B161" s="43"/>
    </row>
    <row r="162" spans="1:2" x14ac:dyDescent="0.25">
      <c r="A162" s="3" t="str">
        <f>IF(ISNUMBER(B162),MAX(A1:A161)+1,"")</f>
        <v/>
      </c>
      <c r="B162" s="43"/>
    </row>
    <row r="163" spans="1:2" x14ac:dyDescent="0.25">
      <c r="A163" s="3" t="str">
        <f>IF(ISNUMBER(B163),MAX(A1:A162)+1,"")</f>
        <v/>
      </c>
      <c r="B163" s="43"/>
    </row>
    <row r="164" spans="1:2" x14ac:dyDescent="0.25">
      <c r="A164" s="3" t="str">
        <f>IF(ISNUMBER(B164),MAX(A1:A163)+1,"")</f>
        <v/>
      </c>
      <c r="B164" s="43"/>
    </row>
    <row r="165" spans="1:2" x14ac:dyDescent="0.25">
      <c r="A165" s="3" t="str">
        <f>IF(ISNUMBER(B165),MAX(A1:A164)+1,"")</f>
        <v/>
      </c>
      <c r="B165" s="43"/>
    </row>
    <row r="166" spans="1:2" x14ac:dyDescent="0.25">
      <c r="A166" s="3" t="str">
        <f>IF(ISNUMBER(B166),MAX(A1:A165)+1,"")</f>
        <v/>
      </c>
      <c r="B166" s="43"/>
    </row>
    <row r="167" spans="1:2" x14ac:dyDescent="0.25">
      <c r="A167" s="3" t="str">
        <f>IF(ISNUMBER(B167),MAX(A1:A166)+1,"")</f>
        <v/>
      </c>
      <c r="B167" s="43"/>
    </row>
    <row r="168" spans="1:2" x14ac:dyDescent="0.25">
      <c r="A168" s="3" t="str">
        <f>IF(ISNUMBER(B168),MAX(A1:A167)+1,"")</f>
        <v/>
      </c>
      <c r="B168" s="43"/>
    </row>
    <row r="169" spans="1:2" x14ac:dyDescent="0.25">
      <c r="A169" s="3" t="str">
        <f>IF(ISNUMBER(B169),MAX(A1:A168)+1,"")</f>
        <v/>
      </c>
      <c r="B169" s="43"/>
    </row>
    <row r="170" spans="1:2" x14ac:dyDescent="0.25">
      <c r="A170" s="3" t="str">
        <f>IF(ISNUMBER(B170),MAX(A1:A169)+1,"")</f>
        <v/>
      </c>
      <c r="B170" s="43"/>
    </row>
    <row r="171" spans="1:2" x14ac:dyDescent="0.25">
      <c r="A171" s="3" t="str">
        <f>IF(ISNUMBER(B171),MAX(A1:A170)+1,"")</f>
        <v/>
      </c>
      <c r="B171" s="43"/>
    </row>
    <row r="172" spans="1:2" x14ac:dyDescent="0.25">
      <c r="A172" s="3" t="str">
        <f>IF(ISNUMBER(B172),MAX(A1:A171)+1,"")</f>
        <v/>
      </c>
      <c r="B172" s="43"/>
    </row>
    <row r="173" spans="1:2" x14ac:dyDescent="0.25">
      <c r="A173" s="3" t="str">
        <f>IF(ISNUMBER(B173),MAX(A1:A172)+1,"")</f>
        <v/>
      </c>
      <c r="B173" s="43"/>
    </row>
    <row r="174" spans="1:2" x14ac:dyDescent="0.25">
      <c r="A174" s="3" t="str">
        <f>IF(ISNUMBER(B174),MAX(A1:A173)+1,"")</f>
        <v/>
      </c>
      <c r="B174" s="43"/>
    </row>
    <row r="175" spans="1:2" x14ac:dyDescent="0.25">
      <c r="A175" s="3" t="str">
        <f>IF(ISNUMBER(B175),MAX(A1:A174)+1,"")</f>
        <v/>
      </c>
      <c r="B175" s="43"/>
    </row>
    <row r="176" spans="1:2" x14ac:dyDescent="0.25">
      <c r="A176" s="3" t="str">
        <f>IF(ISNUMBER(B176),MAX(A1:A175)+1,"")</f>
        <v/>
      </c>
      <c r="B176" s="43"/>
    </row>
    <row r="177" spans="1:2" x14ac:dyDescent="0.25">
      <c r="A177" s="3" t="str">
        <f>IF(ISNUMBER(B177),MAX(A1:A176)+1,"")</f>
        <v/>
      </c>
      <c r="B177" s="43"/>
    </row>
    <row r="178" spans="1:2" x14ac:dyDescent="0.25">
      <c r="A178" s="3" t="str">
        <f>IF(ISNUMBER(B178),MAX(A1:A177)+1,"")</f>
        <v/>
      </c>
      <c r="B178" s="43"/>
    </row>
    <row r="179" spans="1:2" x14ac:dyDescent="0.25">
      <c r="A179" s="3" t="str">
        <f>IF(ISNUMBER(B179),MAX(A1:A178)+1,"")</f>
        <v/>
      </c>
      <c r="B179" s="43"/>
    </row>
    <row r="180" spans="1:2" x14ac:dyDescent="0.25">
      <c r="A180" s="3" t="str">
        <f>IF(ISNUMBER(B180),MAX(A1:A179)+1,"")</f>
        <v/>
      </c>
      <c r="B180" s="43"/>
    </row>
    <row r="181" spans="1:2" x14ac:dyDescent="0.25">
      <c r="A181" s="3" t="str">
        <f>IF(ISNUMBER(B181),MAX(A1:A180)+1,"")</f>
        <v/>
      </c>
      <c r="B181" s="43"/>
    </row>
    <row r="182" spans="1:2" x14ac:dyDescent="0.25">
      <c r="A182" s="3" t="str">
        <f>IF(ISNUMBER(B182),MAX(A1:A181)+1,"")</f>
        <v/>
      </c>
      <c r="B182" s="43"/>
    </row>
    <row r="183" spans="1:2" x14ac:dyDescent="0.25">
      <c r="A183" s="3" t="str">
        <f>IF(ISNUMBER(B183),MAX(A1:A182)+1,"")</f>
        <v/>
      </c>
      <c r="B183" s="43"/>
    </row>
    <row r="184" spans="1:2" x14ac:dyDescent="0.25">
      <c r="A184" s="3" t="str">
        <f>IF(ISNUMBER(B184),MAX(A1:A183)+1,"")</f>
        <v/>
      </c>
      <c r="B184" s="43"/>
    </row>
    <row r="185" spans="1:2" x14ac:dyDescent="0.25">
      <c r="A185" s="3" t="str">
        <f>IF(ISNUMBER(B185),MAX(A1:A184)+1,"")</f>
        <v/>
      </c>
      <c r="B185" s="43"/>
    </row>
    <row r="186" spans="1:2" x14ac:dyDescent="0.25">
      <c r="A186" s="3" t="str">
        <f>IF(ISNUMBER(B186),MAX(A1:A185)+1,"")</f>
        <v/>
      </c>
      <c r="B186" s="43"/>
    </row>
    <row r="187" spans="1:2" x14ac:dyDescent="0.25">
      <c r="A187" s="3" t="str">
        <f>IF(ISNUMBER(B187),MAX(A1:A186)+1,"")</f>
        <v/>
      </c>
      <c r="B187" s="43"/>
    </row>
    <row r="188" spans="1:2" x14ac:dyDescent="0.25">
      <c r="A188" s="3" t="str">
        <f>IF(ISNUMBER(B188),MAX(A1:A187)+1,"")</f>
        <v/>
      </c>
      <c r="B188" s="43"/>
    </row>
    <row r="189" spans="1:2" x14ac:dyDescent="0.25">
      <c r="A189" s="3" t="str">
        <f>IF(ISNUMBER(B189),MAX(A1:A188)+1,"")</f>
        <v/>
      </c>
      <c r="B189" s="43"/>
    </row>
    <row r="190" spans="1:2" x14ac:dyDescent="0.25">
      <c r="A190" s="3" t="str">
        <f>IF(ISNUMBER(B190),MAX(A1:A189)+1,"")</f>
        <v/>
      </c>
      <c r="B190" s="43"/>
    </row>
    <row r="191" spans="1:2" x14ac:dyDescent="0.25">
      <c r="A191" s="3" t="str">
        <f>IF(ISNUMBER(B191),MAX(A1:A190)+1,"")</f>
        <v/>
      </c>
      <c r="B191" s="43"/>
    </row>
    <row r="192" spans="1:2" x14ac:dyDescent="0.25">
      <c r="A192" s="3" t="str">
        <f>IF(ISNUMBER(B192),MAX(A1:A191)+1,"")</f>
        <v/>
      </c>
      <c r="B192" s="43"/>
    </row>
    <row r="193" spans="1:2" x14ac:dyDescent="0.25">
      <c r="A193" s="3" t="str">
        <f>IF(ISNUMBER(B193),MAX(A1:A192)+1,"")</f>
        <v/>
      </c>
      <c r="B193" s="43"/>
    </row>
    <row r="194" spans="1:2" x14ac:dyDescent="0.25">
      <c r="A194" s="3" t="str">
        <f>IF(ISNUMBER(B194),MAX(A1:A193)+1,"")</f>
        <v/>
      </c>
      <c r="B194" s="43"/>
    </row>
    <row r="195" spans="1:2" x14ac:dyDescent="0.25">
      <c r="A195" s="3" t="str">
        <f>IF(ISNUMBER(B195),MAX(A1:A194)+1,"")</f>
        <v/>
      </c>
      <c r="B195" s="43"/>
    </row>
    <row r="196" spans="1:2" x14ac:dyDescent="0.25">
      <c r="A196" s="3" t="str">
        <f>IF(ISNUMBER(B196),MAX(A1:A195)+1,"")</f>
        <v/>
      </c>
      <c r="B196" s="43"/>
    </row>
    <row r="197" spans="1:2" x14ac:dyDescent="0.25">
      <c r="A197" s="3" t="str">
        <f>IF(ISNUMBER(B197),MAX(A1:A196)+1,"")</f>
        <v/>
      </c>
      <c r="B197" s="43"/>
    </row>
    <row r="198" spans="1:2" x14ac:dyDescent="0.25">
      <c r="A198" s="3" t="str">
        <f>IF(ISNUMBER(B198),MAX(A1:A197)+1,"")</f>
        <v/>
      </c>
      <c r="B198" s="43"/>
    </row>
    <row r="199" spans="1:2" x14ac:dyDescent="0.25">
      <c r="A199" s="3" t="str">
        <f>IF(ISNUMBER(B199),MAX(A1:A198)+1,"")</f>
        <v/>
      </c>
      <c r="B199" s="43"/>
    </row>
    <row r="200" spans="1:2" x14ac:dyDescent="0.25">
      <c r="A200" s="3" t="str">
        <f>IF(ISNUMBER(B200),MAX(A1:A199)+1,"")</f>
        <v/>
      </c>
      <c r="B200" s="43"/>
    </row>
    <row r="201" spans="1:2" x14ac:dyDescent="0.25">
      <c r="A201" s="3" t="str">
        <f>IF(ISNUMBER(B201),MAX(A1:A200)+1,"")</f>
        <v/>
      </c>
      <c r="B201" s="43"/>
    </row>
    <row r="202" spans="1:2" x14ac:dyDescent="0.25">
      <c r="A202" s="3" t="str">
        <f>IF(ISNUMBER(B202),MAX(A1:A201)+1,"")</f>
        <v/>
      </c>
      <c r="B202" s="43"/>
    </row>
  </sheetData>
  <sheetProtection algorithmName="SHA-512" hashValue="OdunNfIzCrHzXRuVXUwUeKgZyS6Y+usCeGz45QDxdhNwsJdkMmgRKAUwL+LSaPB+WgC9dIUiq7kPtQ53ylMlfg==" saltValue="pIvghr/0p1UD2bJciIe0Xg==" spinCount="100000" sheet="1" objects="1" scenarios="1"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5" x14ac:dyDescent="0.25">
      <c r="A1" s="3" t="s">
        <v>121</v>
      </c>
      <c r="E1" s="16"/>
      <c r="O1" s="10" t="s">
        <v>1</v>
      </c>
    </row>
    <row r="2" spans="1:15" x14ac:dyDescent="0.25">
      <c r="A2" s="5" t="s">
        <v>122</v>
      </c>
      <c r="B2" s="5" t="s">
        <v>123</v>
      </c>
      <c r="C2" s="5" t="s">
        <v>124</v>
      </c>
      <c r="D2" s="5" t="s">
        <v>125</v>
      </c>
      <c r="E2" s="5" t="s">
        <v>126</v>
      </c>
      <c r="F2" s="5" t="s">
        <v>127</v>
      </c>
      <c r="H2" s="1"/>
      <c r="I2" s="1"/>
      <c r="J2" s="1"/>
      <c r="K2" s="1"/>
      <c r="L2" s="1"/>
      <c r="M2" s="1"/>
    </row>
    <row r="3" spans="1:15" x14ac:dyDescent="0.25">
      <c r="A3" s="43"/>
      <c r="B3" s="43"/>
      <c r="C3" s="43"/>
      <c r="D3" s="43"/>
      <c r="E3" s="43"/>
      <c r="F3" s="43"/>
      <c r="G3" s="4" t="s">
        <v>128</v>
      </c>
      <c r="H3" s="1" t="str">
        <f>IF(OR(H4&lt;&gt;"",COUNT(A3:A102)=0),"",AVERAGE(A3:A102))</f>
        <v/>
      </c>
      <c r="I3" s="1" t="str">
        <f>IF(OR(H4&lt;&gt;"",COUNT(B3:B102)=0),"",AVERAGE(B3:B102))</f>
        <v/>
      </c>
      <c r="J3" s="1" t="str">
        <f>IF(OR(H4&lt;&gt;"",COUNT(C3:C102)=0),"",AVERAGE(C3:C102))</f>
        <v/>
      </c>
      <c r="K3" s="1" t="str">
        <f>IF(OR(H4&lt;&gt;"",COUNT(D3:D102)=0),"",AVERAGE(D3:D102))</f>
        <v/>
      </c>
      <c r="L3" s="1" t="str">
        <f>IF(OR(H4&lt;&gt;"",COUNT(E3:E102)=0),"",AVERAGE(E3:E102))</f>
        <v/>
      </c>
      <c r="M3" s="1" t="str">
        <f>IF(OR(H4&lt;&gt;"",COUNT(F3:F102)=0),"",AVERAGE(F3:F102))</f>
        <v/>
      </c>
    </row>
    <row r="4" spans="1:15" x14ac:dyDescent="0.25">
      <c r="A4" s="43"/>
      <c r="B4" s="43"/>
      <c r="C4" s="43"/>
      <c r="D4" s="43"/>
      <c r="E4" s="43"/>
      <c r="F4" s="43"/>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3"/>
      <c r="B5" s="43"/>
      <c r="C5" s="43"/>
      <c r="D5" s="43"/>
      <c r="E5" s="43"/>
      <c r="F5" s="43"/>
      <c r="G5" s="17" t="s">
        <v>129</v>
      </c>
      <c r="H5" s="18" t="s">
        <v>120</v>
      </c>
      <c r="I5" s="18" t="s">
        <v>130</v>
      </c>
      <c r="J5" s="18" t="s">
        <v>131</v>
      </c>
      <c r="K5" s="18" t="s">
        <v>132</v>
      </c>
      <c r="L5" s="18" t="s">
        <v>133</v>
      </c>
      <c r="N5" s="48" t="s">
        <v>134</v>
      </c>
      <c r="O5" s="18" t="s">
        <v>135</v>
      </c>
    </row>
    <row r="6" spans="1:15" x14ac:dyDescent="0.25">
      <c r="A6" s="43"/>
      <c r="B6" s="43"/>
      <c r="C6" s="43"/>
      <c r="D6" s="43"/>
      <c r="E6" s="43"/>
      <c r="F6" s="43"/>
      <c r="G6" s="17" t="s">
        <v>136</v>
      </c>
      <c r="H6" s="23" t="str">
        <f>IF(H4&lt;&gt;"","",COUNT(H3:M3)-1)</f>
        <v/>
      </c>
      <c r="I6" s="23"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23" t="str">
        <f>IF(H4&lt;&gt;"","",I6/H6)</f>
        <v/>
      </c>
      <c r="K6" s="23" t="str">
        <f>IF(H4&lt;&gt;"","",J6/J7)</f>
        <v/>
      </c>
      <c r="L6" s="23" t="str">
        <f>IF(H4&lt;&gt;"","",_xlfn.F.DIST.RT(K6,H6,H7))</f>
        <v/>
      </c>
      <c r="N6" s="43">
        <v>0.05</v>
      </c>
      <c r="O6" s="23" t="str">
        <f>IF(H4&lt;&gt;"","",IF(ISBLANK(N6),"",IF(OR(NOT(ISNUMBER(N6)),N6&gt;=1,N6&lt;=0),"",_xlfn.F.INV.RT(N6,H6,H7))))</f>
        <v/>
      </c>
    </row>
    <row r="7" spans="1:15" x14ac:dyDescent="0.25">
      <c r="A7" s="43"/>
      <c r="B7" s="43"/>
      <c r="C7" s="43"/>
      <c r="D7" s="43"/>
      <c r="E7" s="43"/>
      <c r="F7" s="43"/>
      <c r="G7" s="17" t="s">
        <v>137</v>
      </c>
      <c r="H7" s="23" t="str">
        <f>IF(H4&lt;&gt;"","",COUNT(A3:F102)-COUNT(H3:M3))</f>
        <v/>
      </c>
      <c r="I7" s="23"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23" t="str">
        <f>IF(H4&lt;&gt;"","",I7/H7)</f>
        <v/>
      </c>
      <c r="K7" s="21"/>
      <c r="L7" s="22"/>
      <c r="N7" s="16" t="str">
        <f>IF(ISBLANK(N6),"",IF(OR(NOT(ISNUMBER(N6)),N6&gt;=1,N6&lt;=0),"α must be between 0 and 1",""))</f>
        <v/>
      </c>
    </row>
    <row r="8" spans="1:15" x14ac:dyDescent="0.25">
      <c r="A8" s="43"/>
      <c r="B8" s="43"/>
      <c r="C8" s="43"/>
      <c r="D8" s="43"/>
      <c r="E8" s="43"/>
      <c r="F8" s="43"/>
      <c r="G8" s="17" t="s">
        <v>138</v>
      </c>
      <c r="H8" s="23" t="str">
        <f>IF(H4&lt;&gt;"","",H6+H7)</f>
        <v/>
      </c>
      <c r="I8" s="23" t="str">
        <f>IF(H4&lt;&gt;"","",I6+I7)</f>
        <v/>
      </c>
      <c r="J8" s="22"/>
      <c r="K8" s="10"/>
      <c r="L8" s="10"/>
    </row>
    <row r="9" spans="1:15" x14ac:dyDescent="0.25">
      <c r="A9" s="43"/>
      <c r="B9" s="43"/>
      <c r="C9" s="43"/>
      <c r="D9" s="43"/>
      <c r="E9" s="43"/>
      <c r="F9" s="43"/>
    </row>
    <row r="10" spans="1:15" x14ac:dyDescent="0.25">
      <c r="A10" s="43"/>
      <c r="B10" s="43"/>
      <c r="C10" s="43"/>
      <c r="D10" s="43"/>
      <c r="E10" s="43"/>
      <c r="F10" s="43"/>
      <c r="G10" s="4" t="s">
        <v>139</v>
      </c>
    </row>
    <row r="11" spans="1:15" x14ac:dyDescent="0.25">
      <c r="A11" s="43"/>
      <c r="B11" s="43"/>
      <c r="C11" s="43"/>
      <c r="D11" s="43"/>
      <c r="E11" s="43"/>
      <c r="F11" s="43"/>
      <c r="G11" s="4" t="s">
        <v>140</v>
      </c>
      <c r="H11" s="15" t="s">
        <v>141</v>
      </c>
      <c r="I11" s="12"/>
      <c r="J11" s="12"/>
      <c r="K11" s="12"/>
      <c r="L11" s="12"/>
    </row>
    <row r="12" spans="1:15" x14ac:dyDescent="0.25">
      <c r="A12" s="43"/>
      <c r="B12" s="43"/>
      <c r="C12" s="43"/>
      <c r="D12" s="43"/>
      <c r="E12" s="43"/>
      <c r="F12" s="43"/>
      <c r="G12" s="4" t="s">
        <v>142</v>
      </c>
      <c r="H12" s="6" t="s">
        <v>143</v>
      </c>
    </row>
    <row r="13" spans="1:15" x14ac:dyDescent="0.25">
      <c r="A13" s="43"/>
      <c r="B13" s="43"/>
      <c r="C13" s="43"/>
      <c r="D13" s="43"/>
      <c r="E13" s="43"/>
      <c r="F13" s="43"/>
      <c r="G13" s="4" t="s">
        <v>144</v>
      </c>
      <c r="H13" s="3" t="s">
        <v>145</v>
      </c>
    </row>
    <row r="14" spans="1:15" x14ac:dyDescent="0.25">
      <c r="A14" s="43"/>
      <c r="B14" s="43"/>
      <c r="C14" s="43"/>
      <c r="D14" s="43"/>
      <c r="E14" s="43"/>
      <c r="F14" s="43"/>
      <c r="G14" s="4" t="s">
        <v>146</v>
      </c>
    </row>
    <row r="15" spans="1:15" x14ac:dyDescent="0.25">
      <c r="A15" s="43"/>
      <c r="B15" s="43"/>
      <c r="C15" s="43"/>
      <c r="D15" s="43"/>
      <c r="E15" s="43"/>
      <c r="F15" s="43"/>
      <c r="G15" s="20" t="s">
        <v>147</v>
      </c>
      <c r="H15" s="3" t="s">
        <v>148</v>
      </c>
    </row>
    <row r="16" spans="1:15" x14ac:dyDescent="0.25">
      <c r="A16" s="43"/>
      <c r="B16" s="43"/>
      <c r="C16" s="43"/>
      <c r="D16" s="43"/>
      <c r="E16" s="43"/>
      <c r="F16" s="43"/>
      <c r="G16" s="4" t="s">
        <v>149</v>
      </c>
    </row>
    <row r="17" spans="1:8" x14ac:dyDescent="0.25">
      <c r="A17" s="43"/>
      <c r="B17" s="43"/>
      <c r="C17" s="43"/>
      <c r="D17" s="43"/>
      <c r="E17" s="43"/>
      <c r="F17" s="43"/>
      <c r="G17" s="20" t="s">
        <v>147</v>
      </c>
      <c r="H17" s="3" t="s">
        <v>150</v>
      </c>
    </row>
    <row r="18" spans="1:8" x14ac:dyDescent="0.25">
      <c r="A18" s="43"/>
      <c r="B18" s="43"/>
      <c r="C18" s="43"/>
      <c r="D18" s="43"/>
      <c r="E18" s="43"/>
      <c r="F18" s="43"/>
      <c r="G18" s="20" t="s">
        <v>147</v>
      </c>
      <c r="H18" s="3" t="s">
        <v>151</v>
      </c>
    </row>
    <row r="19" spans="1:8" x14ac:dyDescent="0.25">
      <c r="A19" s="43"/>
      <c r="B19" s="43"/>
      <c r="C19" s="43"/>
      <c r="D19" s="43"/>
      <c r="E19" s="43"/>
      <c r="F19" s="43"/>
      <c r="G19" s="20" t="s">
        <v>152</v>
      </c>
      <c r="H19" s="3" t="s">
        <v>153</v>
      </c>
    </row>
    <row r="20" spans="1:8" x14ac:dyDescent="0.25">
      <c r="A20" s="43"/>
      <c r="B20" s="43"/>
      <c r="C20" s="43"/>
      <c r="D20" s="43"/>
      <c r="E20" s="43"/>
      <c r="F20" s="43"/>
      <c r="G20" s="20" t="s">
        <v>147</v>
      </c>
    </row>
    <row r="21" spans="1:8" x14ac:dyDescent="0.25">
      <c r="A21" s="43"/>
      <c r="B21" s="43"/>
      <c r="C21" s="43"/>
      <c r="D21" s="43"/>
      <c r="E21" s="43"/>
      <c r="F21" s="43"/>
      <c r="G21" s="20" t="s">
        <v>147</v>
      </c>
      <c r="H21" s="3" t="s">
        <v>154</v>
      </c>
    </row>
    <row r="22" spans="1:8" x14ac:dyDescent="0.25">
      <c r="A22" s="43"/>
      <c r="B22" s="43"/>
      <c r="C22" s="43"/>
      <c r="D22" s="43"/>
      <c r="E22" s="43"/>
      <c r="F22" s="43"/>
      <c r="G22" s="4" t="s">
        <v>155</v>
      </c>
      <c r="H22" s="3" t="s">
        <v>156</v>
      </c>
    </row>
    <row r="23" spans="1:8" x14ac:dyDescent="0.25">
      <c r="A23" s="43"/>
      <c r="B23" s="43"/>
      <c r="C23" s="43"/>
      <c r="D23" s="43"/>
      <c r="E23" s="43"/>
      <c r="F23" s="43"/>
      <c r="G23" s="4" t="s">
        <v>157</v>
      </c>
      <c r="H23" s="3" t="s">
        <v>158</v>
      </c>
    </row>
    <row r="24" spans="1:8" x14ac:dyDescent="0.25">
      <c r="A24" s="43"/>
      <c r="B24" s="43"/>
      <c r="C24" s="43"/>
      <c r="D24" s="43"/>
      <c r="E24" s="43"/>
      <c r="F24" s="43"/>
      <c r="G24" s="4" t="s">
        <v>159</v>
      </c>
      <c r="H24" s="3" t="s">
        <v>160</v>
      </c>
    </row>
    <row r="25" spans="1:8" x14ac:dyDescent="0.25">
      <c r="A25" s="43"/>
      <c r="B25" s="43"/>
      <c r="C25" s="43"/>
      <c r="D25" s="43"/>
      <c r="E25" s="43"/>
      <c r="F25" s="43"/>
      <c r="G25" s="20" t="s">
        <v>161</v>
      </c>
      <c r="H25" s="6" t="s">
        <v>162</v>
      </c>
    </row>
    <row r="26" spans="1:8" x14ac:dyDescent="0.25">
      <c r="A26" s="43"/>
      <c r="B26" s="43"/>
      <c r="C26" s="43"/>
      <c r="D26" s="43"/>
      <c r="E26" s="43"/>
      <c r="F26" s="43"/>
    </row>
    <row r="27" spans="1:8" x14ac:dyDescent="0.25">
      <c r="A27" s="43"/>
      <c r="B27" s="43"/>
      <c r="C27" s="43"/>
      <c r="D27" s="43"/>
      <c r="E27" s="43"/>
      <c r="F27" s="43"/>
    </row>
    <row r="28" spans="1:8" x14ac:dyDescent="0.25">
      <c r="A28" s="43"/>
      <c r="B28" s="43"/>
      <c r="C28" s="43"/>
      <c r="D28" s="43"/>
      <c r="E28" s="43"/>
      <c r="F28" s="43"/>
    </row>
    <row r="29" spans="1:8" x14ac:dyDescent="0.25">
      <c r="A29" s="43"/>
      <c r="B29" s="43"/>
      <c r="C29" s="43"/>
      <c r="D29" s="43"/>
      <c r="E29" s="43"/>
      <c r="F29" s="43"/>
    </row>
    <row r="30" spans="1:8" x14ac:dyDescent="0.25">
      <c r="A30" s="43"/>
      <c r="B30" s="43"/>
      <c r="C30" s="43"/>
      <c r="D30" s="43"/>
      <c r="E30" s="43"/>
      <c r="F30" s="43"/>
    </row>
    <row r="31" spans="1:8" x14ac:dyDescent="0.25">
      <c r="A31" s="43"/>
      <c r="B31" s="43"/>
      <c r="C31" s="43"/>
      <c r="D31" s="43"/>
      <c r="E31" s="43"/>
      <c r="F31" s="43"/>
    </row>
    <row r="32" spans="1:8" x14ac:dyDescent="0.25">
      <c r="A32" s="43"/>
      <c r="B32" s="43"/>
      <c r="C32" s="43"/>
      <c r="D32" s="43"/>
      <c r="E32" s="43"/>
      <c r="F32" s="43"/>
    </row>
    <row r="33" spans="1:6" x14ac:dyDescent="0.25">
      <c r="A33" s="43"/>
      <c r="B33" s="43"/>
      <c r="C33" s="43"/>
      <c r="D33" s="43"/>
      <c r="E33" s="43"/>
      <c r="F33" s="43"/>
    </row>
    <row r="34" spans="1:6" x14ac:dyDescent="0.25">
      <c r="A34" s="43"/>
      <c r="B34" s="43"/>
      <c r="C34" s="43"/>
      <c r="D34" s="43"/>
      <c r="E34" s="43"/>
      <c r="F34" s="43"/>
    </row>
    <row r="35" spans="1:6" x14ac:dyDescent="0.25">
      <c r="A35" s="43"/>
      <c r="B35" s="43"/>
      <c r="C35" s="43"/>
      <c r="D35" s="43"/>
      <c r="E35" s="43"/>
      <c r="F35" s="43"/>
    </row>
    <row r="36" spans="1:6" x14ac:dyDescent="0.25">
      <c r="A36" s="43"/>
      <c r="B36" s="43"/>
      <c r="C36" s="43"/>
      <c r="D36" s="43"/>
      <c r="E36" s="43"/>
      <c r="F36" s="43"/>
    </row>
    <row r="37" spans="1:6" x14ac:dyDescent="0.25">
      <c r="A37" s="43"/>
      <c r="B37" s="43"/>
      <c r="C37" s="43"/>
      <c r="D37" s="43"/>
      <c r="E37" s="43"/>
      <c r="F37" s="43"/>
    </row>
    <row r="38" spans="1:6" x14ac:dyDescent="0.25">
      <c r="A38" s="43"/>
      <c r="B38" s="43"/>
      <c r="C38" s="43"/>
      <c r="D38" s="43"/>
      <c r="E38" s="43"/>
      <c r="F38" s="43"/>
    </row>
    <row r="39" spans="1:6" x14ac:dyDescent="0.25">
      <c r="A39" s="43"/>
      <c r="B39" s="43"/>
      <c r="C39" s="43"/>
      <c r="D39" s="43"/>
      <c r="E39" s="43"/>
      <c r="F39" s="43"/>
    </row>
    <row r="40" spans="1:6" x14ac:dyDescent="0.25">
      <c r="A40" s="43"/>
      <c r="B40" s="43"/>
      <c r="C40" s="43"/>
      <c r="D40" s="43"/>
      <c r="E40" s="43"/>
      <c r="F40" s="43"/>
    </row>
    <row r="41" spans="1:6" x14ac:dyDescent="0.25">
      <c r="A41" s="43"/>
      <c r="B41" s="43"/>
      <c r="C41" s="43"/>
      <c r="D41" s="43"/>
      <c r="E41" s="43"/>
      <c r="F41" s="43"/>
    </row>
    <row r="42" spans="1:6" x14ac:dyDescent="0.25">
      <c r="A42" s="43"/>
      <c r="B42" s="43"/>
      <c r="C42" s="43"/>
      <c r="D42" s="43"/>
      <c r="E42" s="43"/>
      <c r="F42" s="43"/>
    </row>
    <row r="43" spans="1:6" x14ac:dyDescent="0.25">
      <c r="A43" s="43"/>
      <c r="B43" s="43"/>
      <c r="C43" s="43"/>
      <c r="D43" s="43"/>
      <c r="E43" s="43"/>
      <c r="F43" s="43"/>
    </row>
    <row r="44" spans="1:6" x14ac:dyDescent="0.25">
      <c r="A44" s="43"/>
      <c r="B44" s="43"/>
      <c r="C44" s="43"/>
      <c r="D44" s="43"/>
      <c r="E44" s="43"/>
      <c r="F44" s="43"/>
    </row>
    <row r="45" spans="1:6" x14ac:dyDescent="0.25">
      <c r="A45" s="43"/>
      <c r="B45" s="43"/>
      <c r="C45" s="43"/>
      <c r="D45" s="43"/>
      <c r="E45" s="43"/>
      <c r="F45" s="43"/>
    </row>
    <row r="46" spans="1:6" x14ac:dyDescent="0.25">
      <c r="A46" s="43"/>
      <c r="B46" s="43"/>
      <c r="C46" s="43"/>
      <c r="D46" s="43"/>
      <c r="E46" s="43"/>
      <c r="F46" s="43"/>
    </row>
    <row r="47" spans="1:6" x14ac:dyDescent="0.25">
      <c r="A47" s="43"/>
      <c r="B47" s="43"/>
      <c r="C47" s="43"/>
      <c r="D47" s="43"/>
      <c r="E47" s="43"/>
      <c r="F47" s="43"/>
    </row>
    <row r="48" spans="1:6" x14ac:dyDescent="0.25">
      <c r="A48" s="43"/>
      <c r="B48" s="43"/>
      <c r="C48" s="43"/>
      <c r="D48" s="43"/>
      <c r="E48" s="43"/>
      <c r="F48" s="43"/>
    </row>
    <row r="49" spans="1:6" x14ac:dyDescent="0.25">
      <c r="A49" s="43"/>
      <c r="B49" s="43"/>
      <c r="C49" s="43"/>
      <c r="D49" s="43"/>
      <c r="E49" s="43"/>
      <c r="F49" s="43"/>
    </row>
    <row r="50" spans="1:6" x14ac:dyDescent="0.25">
      <c r="A50" s="43"/>
      <c r="B50" s="43"/>
      <c r="C50" s="43"/>
      <c r="D50" s="43"/>
      <c r="E50" s="43"/>
      <c r="F50" s="43"/>
    </row>
    <row r="51" spans="1:6" x14ac:dyDescent="0.25">
      <c r="A51" s="43"/>
      <c r="B51" s="43"/>
      <c r="C51" s="43"/>
      <c r="D51" s="43"/>
      <c r="E51" s="43"/>
      <c r="F51" s="43"/>
    </row>
    <row r="52" spans="1:6" x14ac:dyDescent="0.25">
      <c r="A52" s="43"/>
      <c r="B52" s="43"/>
      <c r="C52" s="43"/>
      <c r="D52" s="43"/>
      <c r="E52" s="43"/>
      <c r="F52" s="43"/>
    </row>
    <row r="53" spans="1:6" x14ac:dyDescent="0.25">
      <c r="A53" s="43"/>
      <c r="B53" s="43"/>
      <c r="C53" s="43"/>
      <c r="D53" s="43"/>
      <c r="E53" s="43"/>
      <c r="F53" s="43"/>
    </row>
    <row r="54" spans="1:6" x14ac:dyDescent="0.25">
      <c r="A54" s="43"/>
      <c r="B54" s="43"/>
      <c r="C54" s="43"/>
      <c r="D54" s="43"/>
      <c r="E54" s="43"/>
      <c r="F54" s="43"/>
    </row>
    <row r="55" spans="1:6" x14ac:dyDescent="0.25">
      <c r="A55" s="43"/>
      <c r="B55" s="43"/>
      <c r="C55" s="43"/>
      <c r="D55" s="43"/>
      <c r="E55" s="43"/>
      <c r="F55" s="43"/>
    </row>
    <row r="56" spans="1:6" x14ac:dyDescent="0.25">
      <c r="A56" s="43"/>
      <c r="B56" s="43"/>
      <c r="C56" s="43"/>
      <c r="D56" s="43"/>
      <c r="E56" s="43"/>
      <c r="F56" s="43"/>
    </row>
    <row r="57" spans="1:6" x14ac:dyDescent="0.25">
      <c r="A57" s="43"/>
      <c r="B57" s="43"/>
      <c r="C57" s="43"/>
      <c r="D57" s="43"/>
      <c r="E57" s="43"/>
      <c r="F57" s="43"/>
    </row>
    <row r="58" spans="1:6" x14ac:dyDescent="0.25">
      <c r="A58" s="43"/>
      <c r="B58" s="43"/>
      <c r="C58" s="43"/>
      <c r="D58" s="43"/>
      <c r="E58" s="43"/>
      <c r="F58" s="43"/>
    </row>
    <row r="59" spans="1:6" x14ac:dyDescent="0.25">
      <c r="A59" s="43"/>
      <c r="B59" s="43"/>
      <c r="C59" s="43"/>
      <c r="D59" s="43"/>
      <c r="E59" s="43"/>
      <c r="F59" s="43"/>
    </row>
    <row r="60" spans="1:6" x14ac:dyDescent="0.25">
      <c r="A60" s="43"/>
      <c r="B60" s="43"/>
      <c r="C60" s="43"/>
      <c r="D60" s="43"/>
      <c r="E60" s="43"/>
      <c r="F60" s="43"/>
    </row>
    <row r="61" spans="1:6" x14ac:dyDescent="0.25">
      <c r="A61" s="43"/>
      <c r="B61" s="43"/>
      <c r="C61" s="43"/>
      <c r="D61" s="43"/>
      <c r="E61" s="43"/>
      <c r="F61" s="43"/>
    </row>
    <row r="62" spans="1:6" x14ac:dyDescent="0.25">
      <c r="A62" s="43"/>
      <c r="B62" s="43"/>
      <c r="C62" s="43"/>
      <c r="D62" s="43"/>
      <c r="E62" s="43"/>
      <c r="F62" s="43"/>
    </row>
    <row r="63" spans="1:6" x14ac:dyDescent="0.25">
      <c r="A63" s="43"/>
      <c r="B63" s="43"/>
      <c r="C63" s="43"/>
      <c r="D63" s="43"/>
      <c r="E63" s="43"/>
      <c r="F63" s="43"/>
    </row>
    <row r="64" spans="1:6" x14ac:dyDescent="0.25">
      <c r="A64" s="43"/>
      <c r="B64" s="43"/>
      <c r="C64" s="43"/>
      <c r="D64" s="43"/>
      <c r="E64" s="43"/>
      <c r="F64" s="43"/>
    </row>
    <row r="65" spans="1:6" x14ac:dyDescent="0.25">
      <c r="A65" s="43"/>
      <c r="B65" s="43"/>
      <c r="C65" s="43"/>
      <c r="D65" s="43"/>
      <c r="E65" s="43"/>
      <c r="F65" s="43"/>
    </row>
    <row r="66" spans="1:6" x14ac:dyDescent="0.25">
      <c r="A66" s="43"/>
      <c r="B66" s="43"/>
      <c r="C66" s="43"/>
      <c r="D66" s="43"/>
      <c r="E66" s="43"/>
      <c r="F66" s="43"/>
    </row>
    <row r="67" spans="1:6" x14ac:dyDescent="0.25">
      <c r="A67" s="43"/>
      <c r="B67" s="43"/>
      <c r="C67" s="43"/>
      <c r="D67" s="43"/>
      <c r="E67" s="43"/>
      <c r="F67" s="43"/>
    </row>
    <row r="68" spans="1:6" x14ac:dyDescent="0.25">
      <c r="A68" s="43"/>
      <c r="B68" s="43"/>
      <c r="C68" s="43"/>
      <c r="D68" s="43"/>
      <c r="E68" s="43"/>
      <c r="F68" s="43"/>
    </row>
    <row r="69" spans="1:6" x14ac:dyDescent="0.25">
      <c r="A69" s="43"/>
      <c r="B69" s="43"/>
      <c r="C69" s="43"/>
      <c r="D69" s="43"/>
      <c r="E69" s="43"/>
      <c r="F69" s="43"/>
    </row>
    <row r="70" spans="1:6" x14ac:dyDescent="0.25">
      <c r="A70" s="43"/>
      <c r="B70" s="43"/>
      <c r="C70" s="43"/>
      <c r="D70" s="43"/>
      <c r="E70" s="43"/>
      <c r="F70" s="43"/>
    </row>
    <row r="71" spans="1:6" x14ac:dyDescent="0.25">
      <c r="A71" s="43"/>
      <c r="B71" s="43"/>
      <c r="C71" s="43"/>
      <c r="D71" s="43"/>
      <c r="E71" s="43"/>
      <c r="F71" s="43"/>
    </row>
    <row r="72" spans="1:6" x14ac:dyDescent="0.25">
      <c r="A72" s="43"/>
      <c r="B72" s="43"/>
      <c r="C72" s="43"/>
      <c r="D72" s="43"/>
      <c r="E72" s="43"/>
      <c r="F72" s="43"/>
    </row>
    <row r="73" spans="1:6" x14ac:dyDescent="0.25">
      <c r="A73" s="43"/>
      <c r="B73" s="43"/>
      <c r="C73" s="43"/>
      <c r="D73" s="43"/>
      <c r="E73" s="43"/>
      <c r="F73" s="43"/>
    </row>
    <row r="74" spans="1:6" x14ac:dyDescent="0.25">
      <c r="A74" s="43"/>
      <c r="B74" s="43"/>
      <c r="C74" s="43"/>
      <c r="D74" s="43"/>
      <c r="E74" s="43"/>
      <c r="F74" s="43"/>
    </row>
    <row r="75" spans="1:6" x14ac:dyDescent="0.25">
      <c r="A75" s="43"/>
      <c r="B75" s="43"/>
      <c r="C75" s="43"/>
      <c r="D75" s="43"/>
      <c r="E75" s="43"/>
      <c r="F75" s="43"/>
    </row>
    <row r="76" spans="1:6" x14ac:dyDescent="0.25">
      <c r="A76" s="43"/>
      <c r="B76" s="43"/>
      <c r="C76" s="43"/>
      <c r="D76" s="43"/>
      <c r="E76" s="43"/>
      <c r="F76" s="43"/>
    </row>
    <row r="77" spans="1:6" x14ac:dyDescent="0.25">
      <c r="A77" s="43"/>
      <c r="B77" s="43"/>
      <c r="C77" s="43"/>
      <c r="D77" s="43"/>
      <c r="E77" s="43"/>
      <c r="F77" s="43"/>
    </row>
    <row r="78" spans="1:6" x14ac:dyDescent="0.25">
      <c r="A78" s="43"/>
      <c r="B78" s="43"/>
      <c r="C78" s="43"/>
      <c r="D78" s="43"/>
      <c r="E78" s="43"/>
      <c r="F78" s="43"/>
    </row>
    <row r="79" spans="1:6" x14ac:dyDescent="0.25">
      <c r="A79" s="43"/>
      <c r="B79" s="43"/>
      <c r="C79" s="43"/>
      <c r="D79" s="43"/>
      <c r="E79" s="43"/>
      <c r="F79" s="43"/>
    </row>
    <row r="80" spans="1:6" x14ac:dyDescent="0.25">
      <c r="A80" s="43"/>
      <c r="B80" s="43"/>
      <c r="C80" s="43"/>
      <c r="D80" s="43"/>
      <c r="E80" s="43"/>
      <c r="F80" s="43"/>
    </row>
    <row r="81" spans="1:6" x14ac:dyDescent="0.25">
      <c r="A81" s="43"/>
      <c r="B81" s="43"/>
      <c r="C81" s="43"/>
      <c r="D81" s="43"/>
      <c r="E81" s="43"/>
      <c r="F81" s="43"/>
    </row>
    <row r="82" spans="1:6" x14ac:dyDescent="0.25">
      <c r="A82" s="43"/>
      <c r="B82" s="43"/>
      <c r="C82" s="43"/>
      <c r="D82" s="43"/>
      <c r="E82" s="43"/>
      <c r="F82" s="43"/>
    </row>
    <row r="83" spans="1:6" x14ac:dyDescent="0.25">
      <c r="A83" s="43"/>
      <c r="B83" s="43"/>
      <c r="C83" s="43"/>
      <c r="D83" s="43"/>
      <c r="E83" s="43"/>
      <c r="F83" s="43"/>
    </row>
    <row r="84" spans="1:6" x14ac:dyDescent="0.25">
      <c r="A84" s="43"/>
      <c r="B84" s="43"/>
      <c r="C84" s="43"/>
      <c r="D84" s="43"/>
      <c r="E84" s="43"/>
      <c r="F84" s="43"/>
    </row>
    <row r="85" spans="1:6" x14ac:dyDescent="0.25">
      <c r="A85" s="43"/>
      <c r="B85" s="43"/>
      <c r="C85" s="43"/>
      <c r="D85" s="43"/>
      <c r="E85" s="43"/>
      <c r="F85" s="43"/>
    </row>
    <row r="86" spans="1:6" x14ac:dyDescent="0.25">
      <c r="A86" s="43"/>
      <c r="B86" s="43"/>
      <c r="C86" s="43"/>
      <c r="D86" s="43"/>
      <c r="E86" s="43"/>
      <c r="F86" s="43"/>
    </row>
    <row r="87" spans="1:6" x14ac:dyDescent="0.25">
      <c r="A87" s="43"/>
      <c r="B87" s="43"/>
      <c r="C87" s="43"/>
      <c r="D87" s="43"/>
      <c r="E87" s="43"/>
      <c r="F87" s="43"/>
    </row>
    <row r="88" spans="1:6" x14ac:dyDescent="0.25">
      <c r="A88" s="43"/>
      <c r="B88" s="43"/>
      <c r="C88" s="43"/>
      <c r="D88" s="43"/>
      <c r="E88" s="43"/>
      <c r="F88" s="43"/>
    </row>
    <row r="89" spans="1:6" x14ac:dyDescent="0.25">
      <c r="A89" s="43"/>
      <c r="B89" s="43"/>
      <c r="C89" s="43"/>
      <c r="D89" s="43"/>
      <c r="E89" s="43"/>
      <c r="F89" s="43"/>
    </row>
    <row r="90" spans="1:6" x14ac:dyDescent="0.25">
      <c r="A90" s="43"/>
      <c r="B90" s="43"/>
      <c r="C90" s="43"/>
      <c r="D90" s="43"/>
      <c r="E90" s="43"/>
      <c r="F90" s="43"/>
    </row>
    <row r="91" spans="1:6" x14ac:dyDescent="0.25">
      <c r="A91" s="43"/>
      <c r="B91" s="43"/>
      <c r="C91" s="43"/>
      <c r="D91" s="43"/>
      <c r="E91" s="43"/>
      <c r="F91" s="43"/>
    </row>
    <row r="92" spans="1:6" x14ac:dyDescent="0.25">
      <c r="A92" s="43"/>
      <c r="B92" s="43"/>
      <c r="C92" s="43"/>
      <c r="D92" s="43"/>
      <c r="E92" s="43"/>
      <c r="F92" s="43"/>
    </row>
    <row r="93" spans="1:6" x14ac:dyDescent="0.25">
      <c r="A93" s="43"/>
      <c r="B93" s="43"/>
      <c r="C93" s="43"/>
      <c r="D93" s="43"/>
      <c r="E93" s="43"/>
      <c r="F93" s="43"/>
    </row>
    <row r="94" spans="1:6" x14ac:dyDescent="0.25">
      <c r="A94" s="43"/>
      <c r="B94" s="43"/>
      <c r="C94" s="43"/>
      <c r="D94" s="43"/>
      <c r="E94" s="43"/>
      <c r="F94" s="43"/>
    </row>
    <row r="95" spans="1:6" x14ac:dyDescent="0.25">
      <c r="A95" s="43"/>
      <c r="B95" s="43"/>
      <c r="C95" s="43"/>
      <c r="D95" s="43"/>
      <c r="E95" s="43"/>
      <c r="F95" s="43"/>
    </row>
    <row r="96" spans="1:6" x14ac:dyDescent="0.25">
      <c r="A96" s="43"/>
      <c r="B96" s="43"/>
      <c r="C96" s="43"/>
      <c r="D96" s="43"/>
      <c r="E96" s="43"/>
      <c r="F96" s="43"/>
    </row>
    <row r="97" spans="1:6" x14ac:dyDescent="0.25">
      <c r="A97" s="43"/>
      <c r="B97" s="43"/>
      <c r="C97" s="43"/>
      <c r="D97" s="43"/>
      <c r="E97" s="43"/>
      <c r="F97" s="43"/>
    </row>
    <row r="98" spans="1:6" x14ac:dyDescent="0.25">
      <c r="A98" s="43"/>
      <c r="B98" s="43"/>
      <c r="C98" s="43"/>
      <c r="D98" s="43"/>
      <c r="E98" s="43"/>
      <c r="F98" s="43"/>
    </row>
    <row r="99" spans="1:6" x14ac:dyDescent="0.25">
      <c r="A99" s="43"/>
      <c r="B99" s="43"/>
      <c r="C99" s="43"/>
      <c r="D99" s="43"/>
      <c r="E99" s="43"/>
      <c r="F99" s="43"/>
    </row>
    <row r="100" spans="1:6" x14ac:dyDescent="0.25">
      <c r="A100" s="43"/>
      <c r="B100" s="43"/>
      <c r="C100" s="43"/>
      <c r="D100" s="43"/>
      <c r="E100" s="43"/>
      <c r="F100" s="43"/>
    </row>
    <row r="101" spans="1:6" x14ac:dyDescent="0.25">
      <c r="A101" s="43"/>
      <c r="B101" s="43"/>
      <c r="C101" s="43"/>
      <c r="D101" s="43"/>
      <c r="E101" s="43"/>
      <c r="F101" s="43"/>
    </row>
    <row r="102" spans="1:6" x14ac:dyDescent="0.25">
      <c r="A102" s="43"/>
      <c r="B102" s="43"/>
      <c r="C102" s="43"/>
      <c r="D102" s="43"/>
      <c r="E102" s="43"/>
      <c r="F102" s="43"/>
    </row>
  </sheetData>
  <sheetProtection algorithmName="SHA-512" hashValue="dDBh17gqLje1QU5s9Ypfi1bQkIJcyjb5GSrQ78ECt1AQBGfJNi2M0VvC3APR2jL4qGXkCWE/8Zn0Acsj+7Yh3w==" saltValue="9C+qrnADM2f5qCqfckj2c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205" zoomScaleNormal="20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163</v>
      </c>
      <c r="N1" s="10" t="s">
        <v>1</v>
      </c>
      <c r="O1" s="10"/>
    </row>
    <row r="2" spans="1:15" x14ac:dyDescent="0.25">
      <c r="A2" s="4" t="s">
        <v>2</v>
      </c>
      <c r="B2" s="5" t="s">
        <v>164</v>
      </c>
      <c r="C2" s="5" t="s">
        <v>165</v>
      </c>
      <c r="D2" s="5" t="s">
        <v>166</v>
      </c>
      <c r="E2" s="5" t="s">
        <v>167</v>
      </c>
      <c r="F2" s="5" t="s">
        <v>168</v>
      </c>
    </row>
    <row r="3" spans="1:15" x14ac:dyDescent="0.25">
      <c r="A3" s="3" t="str">
        <f>IF(AND(ISNUMBER(B3),ISNUMBER(C3)),MAX(A1:A2)+1,"")</f>
        <v/>
      </c>
      <c r="B3" s="43"/>
      <c r="C3" s="43"/>
      <c r="D3" s="2" t="str">
        <f>IF(ISNUMBER(A3),B3-C3,"")</f>
        <v/>
      </c>
      <c r="E3" s="2" t="str">
        <f>IF(ISNUMBER(A3),D3^2,"")</f>
        <v/>
      </c>
      <c r="F3" s="2" t="str">
        <f>IF(ISNUMBER(A3),E3/C3,"")</f>
        <v/>
      </c>
      <c r="K3" s="3" t="s">
        <v>4</v>
      </c>
    </row>
    <row r="4" spans="1:15" x14ac:dyDescent="0.25">
      <c r="A4" s="3" t="str">
        <f>IF(AND(ISNUMBER(B4),ISNUMBER(C4)),MAX(A1:A3)+1,"")</f>
        <v/>
      </c>
      <c r="B4" s="43"/>
      <c r="C4" s="43"/>
      <c r="D4" s="2" t="str">
        <f t="shared" ref="D4:D67" si="0">IF(ISNUMBER(A4),B4-C4,"")</f>
        <v/>
      </c>
      <c r="E4" s="2" t="str">
        <f t="shared" ref="E4:E67" si="1">IF(ISNUMBER(A4),D4^2,"")</f>
        <v/>
      </c>
      <c r="F4" s="2" t="str">
        <f t="shared" ref="F4:F67" si="2">IF(ISNUMBER(A4),E4/C4,"")</f>
        <v/>
      </c>
      <c r="H4" s="38" t="s">
        <v>169</v>
      </c>
      <c r="I4" s="40" t="str">
        <f>IF(MAX(A3:A102)=0,"",IF(AND(MAX(A3:A102)=COUNT(B3:B102),MAX(A3:A102)=COUNT(C3:C102)),SUM(F3:F102),"Input Error"))</f>
        <v/>
      </c>
      <c r="K4" s="6" t="s">
        <v>170</v>
      </c>
    </row>
    <row r="5" spans="1:15" x14ac:dyDescent="0.25">
      <c r="A5" s="3" t="str">
        <f>IF(AND(ISNUMBER(B5),ISNUMBER(C5)),MAX(A1:A4)+1,"")</f>
        <v/>
      </c>
      <c r="B5" s="43"/>
      <c r="C5" s="43"/>
      <c r="D5" s="2" t="str">
        <f t="shared" si="0"/>
        <v/>
      </c>
      <c r="E5" s="2" t="str">
        <f t="shared" si="1"/>
        <v/>
      </c>
      <c r="F5" s="2" t="str">
        <f t="shared" si="2"/>
        <v/>
      </c>
      <c r="G5" s="6"/>
      <c r="H5" s="38" t="s">
        <v>171</v>
      </c>
      <c r="I5" s="40" t="str">
        <f>IF(OR(I4="",I4="Input Error"),"",MAX(A3:A102)-1)</f>
        <v/>
      </c>
      <c r="K5" s="6"/>
    </row>
    <row r="6" spans="1:15" x14ac:dyDescent="0.25">
      <c r="A6" s="3" t="str">
        <f>IF(AND(ISNUMBER(B6),ISNUMBER(C6)),MAX(A1:A5)+1,"")</f>
        <v/>
      </c>
      <c r="B6" s="43"/>
      <c r="C6" s="43"/>
      <c r="D6" s="2" t="str">
        <f t="shared" si="0"/>
        <v/>
      </c>
      <c r="E6" s="2" t="str">
        <f t="shared" si="1"/>
        <v/>
      </c>
      <c r="F6" s="2" t="str">
        <f t="shared" si="2"/>
        <v/>
      </c>
      <c r="H6" s="41" t="s">
        <v>172</v>
      </c>
      <c r="I6" s="42" t="str">
        <f>IF(OR(I4="",I4="Input Error"),"",_xlfn.CHISQ.DIST.RT(I4,I5))</f>
        <v/>
      </c>
      <c r="K6" s="6" t="s">
        <v>173</v>
      </c>
    </row>
    <row r="7" spans="1:15" x14ac:dyDescent="0.25">
      <c r="A7" s="3" t="str">
        <f>IF(AND(ISNUMBER(B7),ISNUMBER(C7)),MAX(A1:A6)+1,"")</f>
        <v/>
      </c>
      <c r="B7" s="43"/>
      <c r="C7" s="43"/>
      <c r="D7" s="2" t="str">
        <f t="shared" si="0"/>
        <v/>
      </c>
      <c r="E7" s="2" t="str">
        <f t="shared" si="1"/>
        <v/>
      </c>
      <c r="F7" s="2" t="str">
        <f t="shared" si="2"/>
        <v/>
      </c>
      <c r="G7" s="6"/>
      <c r="H7" s="6"/>
    </row>
    <row r="8" spans="1:15" x14ac:dyDescent="0.25">
      <c r="A8" s="3" t="str">
        <f>IF(AND(ISNUMBER(B8),ISNUMBER(C8)),MAX(A1:A7)+1,"")</f>
        <v/>
      </c>
      <c r="B8" s="43"/>
      <c r="C8" s="43"/>
      <c r="D8" s="2" t="str">
        <f t="shared" si="0"/>
        <v/>
      </c>
      <c r="E8" s="2" t="str">
        <f t="shared" si="1"/>
        <v/>
      </c>
      <c r="F8" s="2" t="str">
        <f t="shared" si="2"/>
        <v/>
      </c>
      <c r="H8" s="49" t="s">
        <v>174</v>
      </c>
      <c r="I8" s="44"/>
      <c r="J8" s="16" t="str">
        <f>IF(ISBLANK(I8),"",IF(OR(NOT(ISNUMBER(I8)),I8&gt;=1,I8&lt;=0),"α must be between 0 and 1",""))</f>
        <v/>
      </c>
    </row>
    <row r="9" spans="1:15" x14ac:dyDescent="0.25">
      <c r="A9" s="3" t="str">
        <f>IF(AND(ISNUMBER(B9),ISNUMBER(C9)),MAX(A1:A8)+1,"")</f>
        <v/>
      </c>
      <c r="B9" s="43"/>
      <c r="C9" s="43"/>
      <c r="D9" s="2" t="str">
        <f t="shared" si="0"/>
        <v/>
      </c>
      <c r="E9" s="2" t="str">
        <f t="shared" si="1"/>
        <v/>
      </c>
      <c r="F9" s="2" t="str">
        <f t="shared" si="2"/>
        <v/>
      </c>
      <c r="H9" s="41" t="s">
        <v>175</v>
      </c>
      <c r="I9" s="50" t="str">
        <f>IF(MAX(A3:A102)=0,"",IF(ISBLANK(I8),"",IF(OR(NOT(ISNUMBER(I8)),I8&gt;=1,I8&lt;=0),"",_xlfn.CHISQ.INV.RT(I8,I5))))</f>
        <v/>
      </c>
      <c r="K9" s="6" t="s">
        <v>176</v>
      </c>
    </row>
    <row r="10" spans="1:15" x14ac:dyDescent="0.25">
      <c r="A10" s="3" t="str">
        <f>IF(AND(ISNUMBER(B10),ISNUMBER(C10)),MAX(A1:A9)+1,"")</f>
        <v/>
      </c>
      <c r="B10" s="43"/>
      <c r="C10" s="43"/>
      <c r="D10" s="2" t="str">
        <f t="shared" si="0"/>
        <v/>
      </c>
      <c r="E10" s="2" t="str">
        <f t="shared" si="1"/>
        <v/>
      </c>
      <c r="F10" s="2" t="str">
        <f t="shared" si="2"/>
        <v/>
      </c>
    </row>
    <row r="11" spans="1:15" x14ac:dyDescent="0.25">
      <c r="A11" s="3" t="str">
        <f>IF(AND(ISNUMBER(B11),ISNUMBER(C11)),MAX(A1:A10)+1,"")</f>
        <v/>
      </c>
      <c r="B11" s="43"/>
      <c r="C11" s="43"/>
      <c r="D11" s="2" t="str">
        <f t="shared" si="0"/>
        <v/>
      </c>
      <c r="E11" s="2" t="str">
        <f t="shared" si="1"/>
        <v/>
      </c>
      <c r="F11" s="2" t="str">
        <f t="shared" si="2"/>
        <v/>
      </c>
      <c r="H11" s="6"/>
    </row>
    <row r="12" spans="1:15" x14ac:dyDescent="0.25">
      <c r="A12" s="3" t="str">
        <f>IF(AND(ISNUMBER(B12),ISNUMBER(C12)),MAX(A1:A11)+1,"")</f>
        <v/>
      </c>
      <c r="B12" s="43"/>
      <c r="C12" s="43"/>
      <c r="D12" s="2" t="str">
        <f t="shared" si="0"/>
        <v/>
      </c>
      <c r="E12" s="2" t="str">
        <f t="shared" si="1"/>
        <v/>
      </c>
      <c r="F12" s="2" t="str">
        <f t="shared" si="2"/>
        <v/>
      </c>
      <c r="H12" s="6"/>
    </row>
    <row r="13" spans="1:15" x14ac:dyDescent="0.25">
      <c r="A13" s="3" t="str">
        <f>IF(AND(ISNUMBER(B13),ISNUMBER(C13)),MAX(A1:A12)+1,"")</f>
        <v/>
      </c>
      <c r="B13" s="43"/>
      <c r="C13" s="43"/>
      <c r="D13" s="2" t="str">
        <f t="shared" si="0"/>
        <v/>
      </c>
      <c r="E13" s="2" t="str">
        <f t="shared" si="1"/>
        <v/>
      </c>
      <c r="F13" s="2" t="str">
        <f t="shared" si="2"/>
        <v/>
      </c>
    </row>
    <row r="14" spans="1:15" x14ac:dyDescent="0.25">
      <c r="A14" s="3" t="str">
        <f>IF(AND(ISNUMBER(B14),ISNUMBER(C14)),MAX(A1:A13)+1,"")</f>
        <v/>
      </c>
      <c r="B14" s="43"/>
      <c r="C14" s="43"/>
      <c r="D14" s="2" t="str">
        <f t="shared" si="0"/>
        <v/>
      </c>
      <c r="E14" s="2" t="str">
        <f t="shared" si="1"/>
        <v/>
      </c>
      <c r="F14" s="2" t="str">
        <f t="shared" si="2"/>
        <v/>
      </c>
    </row>
    <row r="15" spans="1:15" x14ac:dyDescent="0.25">
      <c r="A15" s="3" t="str">
        <f>IF(AND(ISNUMBER(B15),ISNUMBER(C15)),MAX(A1:A14)+1,"")</f>
        <v/>
      </c>
      <c r="B15" s="43"/>
      <c r="C15" s="43"/>
      <c r="D15" s="2" t="str">
        <f t="shared" si="0"/>
        <v/>
      </c>
      <c r="E15" s="2" t="str">
        <f t="shared" si="1"/>
        <v/>
      </c>
      <c r="F15" s="2" t="str">
        <f t="shared" si="2"/>
        <v/>
      </c>
    </row>
    <row r="16" spans="1:15" x14ac:dyDescent="0.25">
      <c r="A16" s="3" t="str">
        <f>IF(AND(ISNUMBER(B16),ISNUMBER(C16)),MAX(A1:A15)+1,"")</f>
        <v/>
      </c>
      <c r="B16" s="43"/>
      <c r="C16" s="43"/>
      <c r="D16" s="2" t="str">
        <f t="shared" si="0"/>
        <v/>
      </c>
      <c r="E16" s="2" t="str">
        <f t="shared" si="1"/>
        <v/>
      </c>
      <c r="F16" s="2" t="str">
        <f t="shared" si="2"/>
        <v/>
      </c>
    </row>
    <row r="17" spans="1:6" x14ac:dyDescent="0.25">
      <c r="A17" s="3" t="str">
        <f>IF(AND(ISNUMBER(B17),ISNUMBER(C17)),MAX(A1:A16)+1,"")</f>
        <v/>
      </c>
      <c r="B17" s="43"/>
      <c r="C17" s="43"/>
      <c r="D17" s="2" t="str">
        <f t="shared" si="0"/>
        <v/>
      </c>
      <c r="E17" s="2" t="str">
        <f t="shared" si="1"/>
        <v/>
      </c>
      <c r="F17" s="2" t="str">
        <f t="shared" si="2"/>
        <v/>
      </c>
    </row>
    <row r="18" spans="1:6" x14ac:dyDescent="0.25">
      <c r="A18" s="3" t="str">
        <f>IF(AND(ISNUMBER(B18),ISNUMBER(C18)),MAX(A1:A17)+1,"")</f>
        <v/>
      </c>
      <c r="B18" s="43"/>
      <c r="C18" s="43"/>
      <c r="D18" s="2" t="str">
        <f t="shared" si="0"/>
        <v/>
      </c>
      <c r="E18" s="2" t="str">
        <f t="shared" si="1"/>
        <v/>
      </c>
      <c r="F18" s="2" t="str">
        <f t="shared" si="2"/>
        <v/>
      </c>
    </row>
    <row r="19" spans="1:6" x14ac:dyDescent="0.25">
      <c r="A19" s="3" t="str">
        <f>IF(AND(ISNUMBER(B19),ISNUMBER(C19)),MAX(A1:A18)+1,"")</f>
        <v/>
      </c>
      <c r="B19" s="43"/>
      <c r="C19" s="43"/>
      <c r="D19" s="2" t="str">
        <f t="shared" si="0"/>
        <v/>
      </c>
      <c r="E19" s="2" t="str">
        <f t="shared" si="1"/>
        <v/>
      </c>
      <c r="F19" s="2" t="str">
        <f t="shared" si="2"/>
        <v/>
      </c>
    </row>
    <row r="20" spans="1:6" x14ac:dyDescent="0.25">
      <c r="A20" s="3" t="str">
        <f>IF(AND(ISNUMBER(B20),ISNUMBER(C20)),MAX(A1:A19)+1,"")</f>
        <v/>
      </c>
      <c r="B20" s="43"/>
      <c r="C20" s="43"/>
      <c r="D20" s="2" t="str">
        <f t="shared" si="0"/>
        <v/>
      </c>
      <c r="E20" s="2" t="str">
        <f t="shared" si="1"/>
        <v/>
      </c>
      <c r="F20" s="2" t="str">
        <f t="shared" si="2"/>
        <v/>
      </c>
    </row>
    <row r="21" spans="1:6" x14ac:dyDescent="0.25">
      <c r="A21" s="3" t="str">
        <f>IF(AND(ISNUMBER(B21),ISNUMBER(C21)),MAX(A1:A20)+1,"")</f>
        <v/>
      </c>
      <c r="B21" s="43"/>
      <c r="C21" s="43"/>
      <c r="D21" s="2" t="str">
        <f t="shared" si="0"/>
        <v/>
      </c>
      <c r="E21" s="2" t="str">
        <f t="shared" si="1"/>
        <v/>
      </c>
      <c r="F21" s="2" t="str">
        <f t="shared" si="2"/>
        <v/>
      </c>
    </row>
    <row r="22" spans="1:6" x14ac:dyDescent="0.25">
      <c r="A22" s="3" t="str">
        <f>IF(AND(ISNUMBER(B22),ISNUMBER(C22)),MAX(A1:A21)+1,"")</f>
        <v/>
      </c>
      <c r="B22" s="43"/>
      <c r="C22" s="43"/>
      <c r="D22" s="2" t="str">
        <f t="shared" si="0"/>
        <v/>
      </c>
      <c r="E22" s="2" t="str">
        <f t="shared" si="1"/>
        <v/>
      </c>
      <c r="F22" s="2" t="str">
        <f t="shared" si="2"/>
        <v/>
      </c>
    </row>
    <row r="23" spans="1:6" x14ac:dyDescent="0.25">
      <c r="A23" s="3" t="str">
        <f>IF(AND(ISNUMBER(B23),ISNUMBER(C23)),MAX(A1:A22)+1,"")</f>
        <v/>
      </c>
      <c r="B23" s="43"/>
      <c r="C23" s="43"/>
      <c r="D23" s="2" t="str">
        <f t="shared" si="0"/>
        <v/>
      </c>
      <c r="E23" s="2" t="str">
        <f t="shared" si="1"/>
        <v/>
      </c>
      <c r="F23" s="2" t="str">
        <f t="shared" si="2"/>
        <v/>
      </c>
    </row>
    <row r="24" spans="1:6" x14ac:dyDescent="0.25">
      <c r="A24" s="3" t="str">
        <f>IF(AND(ISNUMBER(B24),ISNUMBER(C24)),MAX(A1:A23)+1,"")</f>
        <v/>
      </c>
      <c r="B24" s="43"/>
      <c r="C24" s="43"/>
      <c r="D24" s="2" t="str">
        <f t="shared" si="0"/>
        <v/>
      </c>
      <c r="E24" s="2" t="str">
        <f t="shared" si="1"/>
        <v/>
      </c>
      <c r="F24" s="2" t="str">
        <f t="shared" si="2"/>
        <v/>
      </c>
    </row>
    <row r="25" spans="1:6" x14ac:dyDescent="0.25">
      <c r="A25" s="3" t="str">
        <f>IF(AND(ISNUMBER(B25),ISNUMBER(C25)),MAX(A1:A24)+1,"")</f>
        <v/>
      </c>
      <c r="B25" s="43"/>
      <c r="C25" s="43"/>
      <c r="D25" s="2" t="str">
        <f t="shared" si="0"/>
        <v/>
      </c>
      <c r="E25" s="2" t="str">
        <f t="shared" si="1"/>
        <v/>
      </c>
      <c r="F25" s="2" t="str">
        <f t="shared" si="2"/>
        <v/>
      </c>
    </row>
    <row r="26" spans="1:6" x14ac:dyDescent="0.25">
      <c r="A26" s="3" t="str">
        <f>IF(AND(ISNUMBER(B26),ISNUMBER(C26)),MAX(A1:A25)+1,"")</f>
        <v/>
      </c>
      <c r="B26" s="43"/>
      <c r="C26" s="43"/>
      <c r="D26" s="2" t="str">
        <f t="shared" si="0"/>
        <v/>
      </c>
      <c r="E26" s="2" t="str">
        <f t="shared" si="1"/>
        <v/>
      </c>
      <c r="F26" s="2" t="str">
        <f t="shared" si="2"/>
        <v/>
      </c>
    </row>
    <row r="27" spans="1:6" x14ac:dyDescent="0.25">
      <c r="A27" s="3" t="str">
        <f>IF(AND(ISNUMBER(B27),ISNUMBER(C27)),MAX(A1:A26)+1,"")</f>
        <v/>
      </c>
      <c r="B27" s="43"/>
      <c r="C27" s="43"/>
      <c r="D27" s="2" t="str">
        <f t="shared" si="0"/>
        <v/>
      </c>
      <c r="E27" s="2" t="str">
        <f t="shared" si="1"/>
        <v/>
      </c>
      <c r="F27" s="2" t="str">
        <f t="shared" si="2"/>
        <v/>
      </c>
    </row>
    <row r="28" spans="1:6" x14ac:dyDescent="0.25">
      <c r="A28" s="3" t="str">
        <f>IF(AND(ISNUMBER(B28),ISNUMBER(C28)),MAX(A1:A27)+1,"")</f>
        <v/>
      </c>
      <c r="B28" s="43"/>
      <c r="C28" s="43"/>
      <c r="D28" s="2" t="str">
        <f t="shared" si="0"/>
        <v/>
      </c>
      <c r="E28" s="2" t="str">
        <f t="shared" si="1"/>
        <v/>
      </c>
      <c r="F28" s="2" t="str">
        <f t="shared" si="2"/>
        <v/>
      </c>
    </row>
    <row r="29" spans="1:6" x14ac:dyDescent="0.25">
      <c r="A29" s="3" t="str">
        <f>IF(AND(ISNUMBER(B29),ISNUMBER(C29)),MAX(A1:A28)+1,"")</f>
        <v/>
      </c>
      <c r="B29" s="43"/>
      <c r="C29" s="43"/>
      <c r="D29" s="2" t="str">
        <f t="shared" si="0"/>
        <v/>
      </c>
      <c r="E29" s="2" t="str">
        <f t="shared" si="1"/>
        <v/>
      </c>
      <c r="F29" s="2" t="str">
        <f t="shared" si="2"/>
        <v/>
      </c>
    </row>
    <row r="30" spans="1:6" x14ac:dyDescent="0.25">
      <c r="A30" s="3" t="str">
        <f>IF(AND(ISNUMBER(B30),ISNUMBER(C30)),MAX(A1:A29)+1,"")</f>
        <v/>
      </c>
      <c r="B30" s="43"/>
      <c r="C30" s="43"/>
      <c r="D30" s="2" t="str">
        <f t="shared" si="0"/>
        <v/>
      </c>
      <c r="E30" s="2" t="str">
        <f t="shared" si="1"/>
        <v/>
      </c>
      <c r="F30" s="2" t="str">
        <f t="shared" si="2"/>
        <v/>
      </c>
    </row>
    <row r="31" spans="1:6" x14ac:dyDescent="0.25">
      <c r="A31" s="3" t="str">
        <f>IF(AND(ISNUMBER(B31),ISNUMBER(C31)),MAX(A1:A30)+1,"")</f>
        <v/>
      </c>
      <c r="B31" s="43"/>
      <c r="C31" s="43"/>
      <c r="D31" s="2" t="str">
        <f t="shared" si="0"/>
        <v/>
      </c>
      <c r="E31" s="2" t="str">
        <f t="shared" si="1"/>
        <v/>
      </c>
      <c r="F31" s="2" t="str">
        <f t="shared" si="2"/>
        <v/>
      </c>
    </row>
    <row r="32" spans="1:6" x14ac:dyDescent="0.25">
      <c r="A32" s="3" t="str">
        <f>IF(AND(ISNUMBER(B32),ISNUMBER(C32)),MAX(A1:A31)+1,"")</f>
        <v/>
      </c>
      <c r="B32" s="43"/>
      <c r="C32" s="43"/>
      <c r="D32" s="2" t="str">
        <f t="shared" si="0"/>
        <v/>
      </c>
      <c r="E32" s="2" t="str">
        <f t="shared" si="1"/>
        <v/>
      </c>
      <c r="F32" s="2" t="str">
        <f t="shared" si="2"/>
        <v/>
      </c>
    </row>
    <row r="33" spans="1:6" x14ac:dyDescent="0.25">
      <c r="A33" s="3" t="str">
        <f>IF(AND(ISNUMBER(B33),ISNUMBER(C33)),MAX(A1:A32)+1,"")</f>
        <v/>
      </c>
      <c r="B33" s="43"/>
      <c r="C33" s="43"/>
      <c r="D33" s="2" t="str">
        <f t="shared" si="0"/>
        <v/>
      </c>
      <c r="E33" s="2" t="str">
        <f t="shared" si="1"/>
        <v/>
      </c>
      <c r="F33" s="2" t="str">
        <f t="shared" si="2"/>
        <v/>
      </c>
    </row>
    <row r="34" spans="1:6" x14ac:dyDescent="0.25">
      <c r="A34" s="3" t="str">
        <f>IF(AND(ISNUMBER(B34),ISNUMBER(C34)),MAX(A1:A33)+1,"")</f>
        <v/>
      </c>
      <c r="B34" s="43"/>
      <c r="C34" s="43"/>
      <c r="D34" s="2" t="str">
        <f t="shared" si="0"/>
        <v/>
      </c>
      <c r="E34" s="2" t="str">
        <f t="shared" si="1"/>
        <v/>
      </c>
      <c r="F34" s="2" t="str">
        <f t="shared" si="2"/>
        <v/>
      </c>
    </row>
    <row r="35" spans="1:6" x14ac:dyDescent="0.25">
      <c r="A35" s="3" t="str">
        <f>IF(AND(ISNUMBER(B35),ISNUMBER(C35)),MAX(A1:A34)+1,"")</f>
        <v/>
      </c>
      <c r="B35" s="43"/>
      <c r="C35" s="43"/>
      <c r="D35" s="2" t="str">
        <f t="shared" si="0"/>
        <v/>
      </c>
      <c r="E35" s="2" t="str">
        <f t="shared" si="1"/>
        <v/>
      </c>
      <c r="F35" s="2" t="str">
        <f t="shared" si="2"/>
        <v/>
      </c>
    </row>
    <row r="36" spans="1:6" x14ac:dyDescent="0.25">
      <c r="A36" s="3" t="str">
        <f>IF(AND(ISNUMBER(B36),ISNUMBER(C36)),MAX(A1:A35)+1,"")</f>
        <v/>
      </c>
      <c r="B36" s="43"/>
      <c r="C36" s="43"/>
      <c r="D36" s="2" t="str">
        <f t="shared" si="0"/>
        <v/>
      </c>
      <c r="E36" s="2" t="str">
        <f t="shared" si="1"/>
        <v/>
      </c>
      <c r="F36" s="2" t="str">
        <f t="shared" si="2"/>
        <v/>
      </c>
    </row>
    <row r="37" spans="1:6" x14ac:dyDescent="0.25">
      <c r="A37" s="3" t="str">
        <f>IF(AND(ISNUMBER(B37),ISNUMBER(C37)),MAX(A1:A36)+1,"")</f>
        <v/>
      </c>
      <c r="B37" s="43"/>
      <c r="C37" s="43"/>
      <c r="D37" s="2" t="str">
        <f t="shared" si="0"/>
        <v/>
      </c>
      <c r="E37" s="2" t="str">
        <f t="shared" si="1"/>
        <v/>
      </c>
      <c r="F37" s="2" t="str">
        <f t="shared" si="2"/>
        <v/>
      </c>
    </row>
    <row r="38" spans="1:6" x14ac:dyDescent="0.25">
      <c r="A38" s="3" t="str">
        <f>IF(AND(ISNUMBER(B38),ISNUMBER(C38)),MAX(A1:A37)+1,"")</f>
        <v/>
      </c>
      <c r="B38" s="43"/>
      <c r="C38" s="43"/>
      <c r="D38" s="2" t="str">
        <f t="shared" si="0"/>
        <v/>
      </c>
      <c r="E38" s="2" t="str">
        <f t="shared" si="1"/>
        <v/>
      </c>
      <c r="F38" s="2" t="str">
        <f t="shared" si="2"/>
        <v/>
      </c>
    </row>
    <row r="39" spans="1:6" x14ac:dyDescent="0.25">
      <c r="A39" s="3" t="str">
        <f>IF(AND(ISNUMBER(B39),ISNUMBER(C39)),MAX(A1:A38)+1,"")</f>
        <v/>
      </c>
      <c r="B39" s="43"/>
      <c r="C39" s="43"/>
      <c r="D39" s="2" t="str">
        <f t="shared" si="0"/>
        <v/>
      </c>
      <c r="E39" s="2" t="str">
        <f t="shared" si="1"/>
        <v/>
      </c>
      <c r="F39" s="2" t="str">
        <f t="shared" si="2"/>
        <v/>
      </c>
    </row>
    <row r="40" spans="1:6" x14ac:dyDescent="0.25">
      <c r="A40" s="3" t="str">
        <f>IF(AND(ISNUMBER(B40),ISNUMBER(C40)),MAX(A1:A39)+1,"")</f>
        <v/>
      </c>
      <c r="B40" s="43"/>
      <c r="C40" s="43"/>
      <c r="D40" s="2" t="str">
        <f t="shared" si="0"/>
        <v/>
      </c>
      <c r="E40" s="2" t="str">
        <f t="shared" si="1"/>
        <v/>
      </c>
      <c r="F40" s="2" t="str">
        <f t="shared" si="2"/>
        <v/>
      </c>
    </row>
    <row r="41" spans="1:6" x14ac:dyDescent="0.25">
      <c r="A41" s="3" t="str">
        <f>IF(AND(ISNUMBER(B41),ISNUMBER(C41)),MAX(A1:A40)+1,"")</f>
        <v/>
      </c>
      <c r="B41" s="43"/>
      <c r="C41" s="43"/>
      <c r="D41" s="2" t="str">
        <f t="shared" si="0"/>
        <v/>
      </c>
      <c r="E41" s="2" t="str">
        <f t="shared" si="1"/>
        <v/>
      </c>
      <c r="F41" s="2" t="str">
        <f t="shared" si="2"/>
        <v/>
      </c>
    </row>
    <row r="42" spans="1:6" x14ac:dyDescent="0.25">
      <c r="A42" s="3" t="str">
        <f>IF(AND(ISNUMBER(B42),ISNUMBER(C42)),MAX(A1:A41)+1,"")</f>
        <v/>
      </c>
      <c r="B42" s="43"/>
      <c r="C42" s="43"/>
      <c r="D42" s="2" t="str">
        <f t="shared" si="0"/>
        <v/>
      </c>
      <c r="E42" s="2" t="str">
        <f t="shared" si="1"/>
        <v/>
      </c>
      <c r="F42" s="2" t="str">
        <f t="shared" si="2"/>
        <v/>
      </c>
    </row>
    <row r="43" spans="1:6" x14ac:dyDescent="0.25">
      <c r="A43" s="3" t="str">
        <f>IF(AND(ISNUMBER(B43),ISNUMBER(C43)),MAX(A1:A42)+1,"")</f>
        <v/>
      </c>
      <c r="B43" s="43"/>
      <c r="C43" s="43"/>
      <c r="D43" s="2" t="str">
        <f t="shared" si="0"/>
        <v/>
      </c>
      <c r="E43" s="2" t="str">
        <f t="shared" si="1"/>
        <v/>
      </c>
      <c r="F43" s="2" t="str">
        <f t="shared" si="2"/>
        <v/>
      </c>
    </row>
    <row r="44" spans="1:6" x14ac:dyDescent="0.25">
      <c r="A44" s="3" t="str">
        <f>IF(AND(ISNUMBER(B44),ISNUMBER(C44)),MAX(A1:A43)+1,"")</f>
        <v/>
      </c>
      <c r="B44" s="43"/>
      <c r="C44" s="43"/>
      <c r="D44" s="2" t="str">
        <f t="shared" si="0"/>
        <v/>
      </c>
      <c r="E44" s="2" t="str">
        <f t="shared" si="1"/>
        <v/>
      </c>
      <c r="F44" s="2" t="str">
        <f t="shared" si="2"/>
        <v/>
      </c>
    </row>
    <row r="45" spans="1:6" x14ac:dyDescent="0.25">
      <c r="A45" s="3" t="str">
        <f>IF(AND(ISNUMBER(B45),ISNUMBER(C45)),MAX(A1:A44)+1,"")</f>
        <v/>
      </c>
      <c r="B45" s="43"/>
      <c r="C45" s="43"/>
      <c r="D45" s="2" t="str">
        <f t="shared" si="0"/>
        <v/>
      </c>
      <c r="E45" s="2" t="str">
        <f t="shared" si="1"/>
        <v/>
      </c>
      <c r="F45" s="2" t="str">
        <f t="shared" si="2"/>
        <v/>
      </c>
    </row>
    <row r="46" spans="1:6" x14ac:dyDescent="0.25">
      <c r="A46" s="3" t="str">
        <f>IF(AND(ISNUMBER(B46),ISNUMBER(C46)),MAX(A1:A45)+1,"")</f>
        <v/>
      </c>
      <c r="B46" s="43"/>
      <c r="C46" s="43"/>
      <c r="D46" s="2" t="str">
        <f t="shared" si="0"/>
        <v/>
      </c>
      <c r="E46" s="2" t="str">
        <f t="shared" si="1"/>
        <v/>
      </c>
      <c r="F46" s="2" t="str">
        <f t="shared" si="2"/>
        <v/>
      </c>
    </row>
    <row r="47" spans="1:6" x14ac:dyDescent="0.25">
      <c r="A47" s="3" t="str">
        <f>IF(AND(ISNUMBER(B47),ISNUMBER(C47)),MAX(A1:A46)+1,"")</f>
        <v/>
      </c>
      <c r="B47" s="43"/>
      <c r="C47" s="43"/>
      <c r="D47" s="2" t="str">
        <f t="shared" si="0"/>
        <v/>
      </c>
      <c r="E47" s="2" t="str">
        <f t="shared" si="1"/>
        <v/>
      </c>
      <c r="F47" s="2" t="str">
        <f t="shared" si="2"/>
        <v/>
      </c>
    </row>
    <row r="48" spans="1:6" x14ac:dyDescent="0.25">
      <c r="A48" s="3" t="str">
        <f>IF(AND(ISNUMBER(B48),ISNUMBER(C48)),MAX(A1:A47)+1,"")</f>
        <v/>
      </c>
      <c r="B48" s="43"/>
      <c r="C48" s="43"/>
      <c r="D48" s="2" t="str">
        <f t="shared" si="0"/>
        <v/>
      </c>
      <c r="E48" s="2" t="str">
        <f t="shared" si="1"/>
        <v/>
      </c>
      <c r="F48" s="2" t="str">
        <f t="shared" si="2"/>
        <v/>
      </c>
    </row>
    <row r="49" spans="1:6" x14ac:dyDescent="0.25">
      <c r="A49" s="3" t="str">
        <f>IF(AND(ISNUMBER(B49),ISNUMBER(C49)),MAX(A1:A48)+1,"")</f>
        <v/>
      </c>
      <c r="B49" s="43"/>
      <c r="C49" s="43"/>
      <c r="D49" s="2" t="str">
        <f t="shared" si="0"/>
        <v/>
      </c>
      <c r="E49" s="2" t="str">
        <f t="shared" si="1"/>
        <v/>
      </c>
      <c r="F49" s="2" t="str">
        <f t="shared" si="2"/>
        <v/>
      </c>
    </row>
    <row r="50" spans="1:6" x14ac:dyDescent="0.25">
      <c r="A50" s="3" t="str">
        <f>IF(AND(ISNUMBER(B50),ISNUMBER(C50)),MAX(A1:A49)+1,"")</f>
        <v/>
      </c>
      <c r="B50" s="43"/>
      <c r="C50" s="43"/>
      <c r="D50" s="2" t="str">
        <f t="shared" si="0"/>
        <v/>
      </c>
      <c r="E50" s="2" t="str">
        <f t="shared" si="1"/>
        <v/>
      </c>
      <c r="F50" s="2" t="str">
        <f t="shared" si="2"/>
        <v/>
      </c>
    </row>
    <row r="51" spans="1:6" x14ac:dyDescent="0.25">
      <c r="A51" s="3" t="str">
        <f>IF(AND(ISNUMBER(B51),ISNUMBER(C51)),MAX(A1:A50)+1,"")</f>
        <v/>
      </c>
      <c r="B51" s="43"/>
      <c r="C51" s="43"/>
      <c r="D51" s="2" t="str">
        <f t="shared" si="0"/>
        <v/>
      </c>
      <c r="E51" s="2" t="str">
        <f t="shared" si="1"/>
        <v/>
      </c>
      <c r="F51" s="2" t="str">
        <f t="shared" si="2"/>
        <v/>
      </c>
    </row>
    <row r="52" spans="1:6" x14ac:dyDescent="0.25">
      <c r="A52" s="3" t="str">
        <f>IF(AND(ISNUMBER(B52),ISNUMBER(C52)),MAX(A1:A51)+1,"")</f>
        <v/>
      </c>
      <c r="B52" s="43"/>
      <c r="C52" s="43"/>
      <c r="D52" s="2" t="str">
        <f t="shared" si="0"/>
        <v/>
      </c>
      <c r="E52" s="2" t="str">
        <f t="shared" si="1"/>
        <v/>
      </c>
      <c r="F52" s="2" t="str">
        <f t="shared" si="2"/>
        <v/>
      </c>
    </row>
    <row r="53" spans="1:6" x14ac:dyDescent="0.25">
      <c r="A53" s="3" t="str">
        <f>IF(AND(ISNUMBER(B53),ISNUMBER(C53)),MAX(A1:A52)+1,"")</f>
        <v/>
      </c>
      <c r="B53" s="43"/>
      <c r="C53" s="43"/>
      <c r="D53" s="2" t="str">
        <f t="shared" si="0"/>
        <v/>
      </c>
      <c r="E53" s="2" t="str">
        <f t="shared" si="1"/>
        <v/>
      </c>
      <c r="F53" s="2" t="str">
        <f t="shared" si="2"/>
        <v/>
      </c>
    </row>
    <row r="54" spans="1:6" x14ac:dyDescent="0.25">
      <c r="A54" s="3" t="str">
        <f>IF(AND(ISNUMBER(B54),ISNUMBER(C54)),MAX(A1:A53)+1,"")</f>
        <v/>
      </c>
      <c r="B54" s="43"/>
      <c r="C54" s="43"/>
      <c r="D54" s="2" t="str">
        <f t="shared" si="0"/>
        <v/>
      </c>
      <c r="E54" s="2" t="str">
        <f t="shared" si="1"/>
        <v/>
      </c>
      <c r="F54" s="2" t="str">
        <f t="shared" si="2"/>
        <v/>
      </c>
    </row>
    <row r="55" spans="1:6" x14ac:dyDescent="0.25">
      <c r="A55" s="3" t="str">
        <f>IF(AND(ISNUMBER(B55),ISNUMBER(C55)),MAX(A1:A54)+1,"")</f>
        <v/>
      </c>
      <c r="B55" s="43"/>
      <c r="C55" s="43"/>
      <c r="D55" s="2" t="str">
        <f t="shared" si="0"/>
        <v/>
      </c>
      <c r="E55" s="2" t="str">
        <f t="shared" si="1"/>
        <v/>
      </c>
      <c r="F55" s="2" t="str">
        <f t="shared" si="2"/>
        <v/>
      </c>
    </row>
    <row r="56" spans="1:6" x14ac:dyDescent="0.25">
      <c r="A56" s="3" t="str">
        <f>IF(AND(ISNUMBER(B56),ISNUMBER(C56)),MAX(A1:A55)+1,"")</f>
        <v/>
      </c>
      <c r="B56" s="43"/>
      <c r="C56" s="43"/>
      <c r="D56" s="2" t="str">
        <f t="shared" si="0"/>
        <v/>
      </c>
      <c r="E56" s="2" t="str">
        <f t="shared" si="1"/>
        <v/>
      </c>
      <c r="F56" s="2" t="str">
        <f t="shared" si="2"/>
        <v/>
      </c>
    </row>
    <row r="57" spans="1:6" x14ac:dyDescent="0.25">
      <c r="A57" s="3" t="str">
        <f>IF(AND(ISNUMBER(B57),ISNUMBER(C57)),MAX(A1:A56)+1,"")</f>
        <v/>
      </c>
      <c r="B57" s="43"/>
      <c r="C57" s="43"/>
      <c r="D57" s="2" t="str">
        <f t="shared" si="0"/>
        <v/>
      </c>
      <c r="E57" s="2" t="str">
        <f t="shared" si="1"/>
        <v/>
      </c>
      <c r="F57" s="2" t="str">
        <f t="shared" si="2"/>
        <v/>
      </c>
    </row>
    <row r="58" spans="1:6" x14ac:dyDescent="0.25">
      <c r="A58" s="3" t="str">
        <f>IF(AND(ISNUMBER(B58),ISNUMBER(C58)),MAX(A1:A57)+1,"")</f>
        <v/>
      </c>
      <c r="B58" s="43"/>
      <c r="C58" s="43"/>
      <c r="D58" s="2" t="str">
        <f t="shared" si="0"/>
        <v/>
      </c>
      <c r="E58" s="2" t="str">
        <f t="shared" si="1"/>
        <v/>
      </c>
      <c r="F58" s="2" t="str">
        <f t="shared" si="2"/>
        <v/>
      </c>
    </row>
    <row r="59" spans="1:6" x14ac:dyDescent="0.25">
      <c r="A59" s="3" t="str">
        <f>IF(AND(ISNUMBER(B59),ISNUMBER(C59)),MAX(A1:A58)+1,"")</f>
        <v/>
      </c>
      <c r="B59" s="43"/>
      <c r="C59" s="43"/>
      <c r="D59" s="2" t="str">
        <f t="shared" si="0"/>
        <v/>
      </c>
      <c r="E59" s="2" t="str">
        <f t="shared" si="1"/>
        <v/>
      </c>
      <c r="F59" s="2" t="str">
        <f t="shared" si="2"/>
        <v/>
      </c>
    </row>
    <row r="60" spans="1:6" x14ac:dyDescent="0.25">
      <c r="A60" s="3" t="str">
        <f>IF(AND(ISNUMBER(B60),ISNUMBER(C60)),MAX(A1:A59)+1,"")</f>
        <v/>
      </c>
      <c r="B60" s="43"/>
      <c r="C60" s="43"/>
      <c r="D60" s="2" t="str">
        <f t="shared" si="0"/>
        <v/>
      </c>
      <c r="E60" s="2" t="str">
        <f t="shared" si="1"/>
        <v/>
      </c>
      <c r="F60" s="2" t="str">
        <f t="shared" si="2"/>
        <v/>
      </c>
    </row>
    <row r="61" spans="1:6" x14ac:dyDescent="0.25">
      <c r="A61" s="3" t="str">
        <f>IF(AND(ISNUMBER(B61),ISNUMBER(C61)),MAX(A1:A60)+1,"")</f>
        <v/>
      </c>
      <c r="B61" s="43"/>
      <c r="C61" s="43"/>
      <c r="D61" s="2" t="str">
        <f t="shared" si="0"/>
        <v/>
      </c>
      <c r="E61" s="2" t="str">
        <f t="shared" si="1"/>
        <v/>
      </c>
      <c r="F61" s="2" t="str">
        <f t="shared" si="2"/>
        <v/>
      </c>
    </row>
    <row r="62" spans="1:6" x14ac:dyDescent="0.25">
      <c r="A62" s="3" t="str">
        <f>IF(AND(ISNUMBER(B62),ISNUMBER(C62)),MAX(A1:A61)+1,"")</f>
        <v/>
      </c>
      <c r="B62" s="43"/>
      <c r="C62" s="43"/>
      <c r="D62" s="2" t="str">
        <f t="shared" si="0"/>
        <v/>
      </c>
      <c r="E62" s="2" t="str">
        <f t="shared" si="1"/>
        <v/>
      </c>
      <c r="F62" s="2" t="str">
        <f t="shared" si="2"/>
        <v/>
      </c>
    </row>
    <row r="63" spans="1:6" x14ac:dyDescent="0.25">
      <c r="A63" s="3" t="str">
        <f>IF(AND(ISNUMBER(B63),ISNUMBER(C63)),MAX(A1:A62)+1,"")</f>
        <v/>
      </c>
      <c r="B63" s="43"/>
      <c r="C63" s="43"/>
      <c r="D63" s="2" t="str">
        <f t="shared" si="0"/>
        <v/>
      </c>
      <c r="E63" s="2" t="str">
        <f t="shared" si="1"/>
        <v/>
      </c>
      <c r="F63" s="2" t="str">
        <f t="shared" si="2"/>
        <v/>
      </c>
    </row>
    <row r="64" spans="1:6" x14ac:dyDescent="0.25">
      <c r="A64" s="3" t="str">
        <f>IF(AND(ISNUMBER(B64),ISNUMBER(C64)),MAX(A1:A63)+1,"")</f>
        <v/>
      </c>
      <c r="B64" s="43"/>
      <c r="C64" s="43"/>
      <c r="D64" s="2" t="str">
        <f t="shared" si="0"/>
        <v/>
      </c>
      <c r="E64" s="2" t="str">
        <f t="shared" si="1"/>
        <v/>
      </c>
      <c r="F64" s="2" t="str">
        <f t="shared" si="2"/>
        <v/>
      </c>
    </row>
    <row r="65" spans="1:6" x14ac:dyDescent="0.25">
      <c r="A65" s="3" t="str">
        <f>IF(AND(ISNUMBER(B65),ISNUMBER(C65)),MAX(A1:A64)+1,"")</f>
        <v/>
      </c>
      <c r="B65" s="43"/>
      <c r="C65" s="43"/>
      <c r="D65" s="2" t="str">
        <f t="shared" si="0"/>
        <v/>
      </c>
      <c r="E65" s="2" t="str">
        <f t="shared" si="1"/>
        <v/>
      </c>
      <c r="F65" s="2" t="str">
        <f t="shared" si="2"/>
        <v/>
      </c>
    </row>
    <row r="66" spans="1:6" x14ac:dyDescent="0.25">
      <c r="B66" s="43"/>
      <c r="C66" s="43"/>
      <c r="D66" s="2" t="str">
        <f t="shared" si="0"/>
        <v/>
      </c>
      <c r="E66" s="2" t="str">
        <f t="shared" si="1"/>
        <v/>
      </c>
      <c r="F66" s="2" t="str">
        <f t="shared" si="2"/>
        <v/>
      </c>
    </row>
    <row r="67" spans="1:6" x14ac:dyDescent="0.25">
      <c r="B67" s="43"/>
      <c r="C67" s="43"/>
      <c r="D67" s="2" t="str">
        <f t="shared" si="0"/>
        <v/>
      </c>
      <c r="E67" s="2" t="str">
        <f t="shared" si="1"/>
        <v/>
      </c>
      <c r="F67" s="2" t="str">
        <f t="shared" si="2"/>
        <v/>
      </c>
    </row>
    <row r="68" spans="1:6" x14ac:dyDescent="0.25">
      <c r="B68" s="43"/>
      <c r="C68" s="43"/>
      <c r="D68" s="2" t="str">
        <f t="shared" ref="D68:D102" si="3">IF(ISNUMBER(A68),B68-C68,"")</f>
        <v/>
      </c>
      <c r="E68" s="2" t="str">
        <f t="shared" ref="E68:E102" si="4">IF(ISNUMBER(A68),D68^2,"")</f>
        <v/>
      </c>
      <c r="F68" s="2" t="str">
        <f t="shared" ref="F68:F102" si="5">IF(ISNUMBER(A68),E68/C68,"")</f>
        <v/>
      </c>
    </row>
    <row r="69" spans="1:6" x14ac:dyDescent="0.25">
      <c r="B69" s="43"/>
      <c r="C69" s="43"/>
      <c r="D69" s="2" t="str">
        <f t="shared" si="3"/>
        <v/>
      </c>
      <c r="E69" s="2" t="str">
        <f t="shared" si="4"/>
        <v/>
      </c>
      <c r="F69" s="2" t="str">
        <f t="shared" si="5"/>
        <v/>
      </c>
    </row>
    <row r="70" spans="1:6" x14ac:dyDescent="0.25">
      <c r="A70" s="3" t="str">
        <f>IF(AND(ISNUMBER(B70),ISNUMBER(C70)),MAX(A1:A69)+1,"")</f>
        <v/>
      </c>
      <c r="B70" s="43"/>
      <c r="C70" s="43"/>
      <c r="D70" s="2" t="str">
        <f t="shared" si="3"/>
        <v/>
      </c>
      <c r="E70" s="2" t="str">
        <f t="shared" si="4"/>
        <v/>
      </c>
      <c r="F70" s="2" t="str">
        <f t="shared" si="5"/>
        <v/>
      </c>
    </row>
    <row r="71" spans="1:6" x14ac:dyDescent="0.25">
      <c r="A71" s="3" t="str">
        <f>IF(AND(ISNUMBER(B71),ISNUMBER(C71)),MAX(A1:A70)+1,"")</f>
        <v/>
      </c>
      <c r="B71" s="43"/>
      <c r="C71" s="43"/>
      <c r="D71" s="2" t="str">
        <f t="shared" si="3"/>
        <v/>
      </c>
      <c r="E71" s="2" t="str">
        <f t="shared" si="4"/>
        <v/>
      </c>
      <c r="F71" s="2" t="str">
        <f t="shared" si="5"/>
        <v/>
      </c>
    </row>
    <row r="72" spans="1:6" x14ac:dyDescent="0.25">
      <c r="A72" s="3" t="str">
        <f>IF(AND(ISNUMBER(B72),ISNUMBER(C72)),MAX(A1:A71)+1,"")</f>
        <v/>
      </c>
      <c r="B72" s="43"/>
      <c r="C72" s="43"/>
      <c r="D72" s="2" t="str">
        <f t="shared" si="3"/>
        <v/>
      </c>
      <c r="E72" s="2" t="str">
        <f t="shared" si="4"/>
        <v/>
      </c>
      <c r="F72" s="2" t="str">
        <f t="shared" si="5"/>
        <v/>
      </c>
    </row>
    <row r="73" spans="1:6" x14ac:dyDescent="0.25">
      <c r="A73" s="3" t="str">
        <f>IF(AND(ISNUMBER(B73),ISNUMBER(C73)),MAX(A1:A72)+1,"")</f>
        <v/>
      </c>
      <c r="B73" s="43"/>
      <c r="C73" s="43"/>
      <c r="D73" s="2" t="str">
        <f t="shared" si="3"/>
        <v/>
      </c>
      <c r="E73" s="2" t="str">
        <f t="shared" si="4"/>
        <v/>
      </c>
      <c r="F73" s="2" t="str">
        <f t="shared" si="5"/>
        <v/>
      </c>
    </row>
    <row r="74" spans="1:6" x14ac:dyDescent="0.25">
      <c r="A74" s="3" t="str">
        <f>IF(AND(ISNUMBER(B74),ISNUMBER(C74)),MAX(A1:A73)+1,"")</f>
        <v/>
      </c>
      <c r="B74" s="43"/>
      <c r="C74" s="43"/>
      <c r="D74" s="2" t="str">
        <f t="shared" si="3"/>
        <v/>
      </c>
      <c r="E74" s="2" t="str">
        <f t="shared" si="4"/>
        <v/>
      </c>
      <c r="F74" s="2" t="str">
        <f t="shared" si="5"/>
        <v/>
      </c>
    </row>
    <row r="75" spans="1:6" x14ac:dyDescent="0.25">
      <c r="A75" s="3" t="str">
        <f>IF(AND(ISNUMBER(B75),ISNUMBER(C75)),MAX(A1:A74)+1,"")</f>
        <v/>
      </c>
      <c r="B75" s="43"/>
      <c r="C75" s="43"/>
      <c r="D75" s="2" t="str">
        <f t="shared" si="3"/>
        <v/>
      </c>
      <c r="E75" s="2" t="str">
        <f t="shared" si="4"/>
        <v/>
      </c>
      <c r="F75" s="2" t="str">
        <f t="shared" si="5"/>
        <v/>
      </c>
    </row>
    <row r="76" spans="1:6" x14ac:dyDescent="0.25">
      <c r="A76" s="3" t="str">
        <f>IF(AND(ISNUMBER(B76),ISNUMBER(C76)),MAX(A1:A75)+1,"")</f>
        <v/>
      </c>
      <c r="B76" s="43"/>
      <c r="C76" s="43"/>
      <c r="D76" s="2" t="str">
        <f t="shared" si="3"/>
        <v/>
      </c>
      <c r="E76" s="2" t="str">
        <f t="shared" si="4"/>
        <v/>
      </c>
      <c r="F76" s="2" t="str">
        <f t="shared" si="5"/>
        <v/>
      </c>
    </row>
    <row r="77" spans="1:6" x14ac:dyDescent="0.25">
      <c r="A77" s="3" t="str">
        <f>IF(AND(ISNUMBER(B77),ISNUMBER(C77)),MAX(A1:A76)+1,"")</f>
        <v/>
      </c>
      <c r="B77" s="43"/>
      <c r="C77" s="43"/>
      <c r="D77" s="2" t="str">
        <f t="shared" si="3"/>
        <v/>
      </c>
      <c r="E77" s="2" t="str">
        <f t="shared" si="4"/>
        <v/>
      </c>
      <c r="F77" s="2" t="str">
        <f t="shared" si="5"/>
        <v/>
      </c>
    </row>
    <row r="78" spans="1:6" x14ac:dyDescent="0.25">
      <c r="A78" s="3" t="str">
        <f>IF(AND(ISNUMBER(B78),ISNUMBER(C78)),MAX(A1:A77)+1,"")</f>
        <v/>
      </c>
      <c r="B78" s="43"/>
      <c r="C78" s="43"/>
      <c r="D78" s="2" t="str">
        <f t="shared" si="3"/>
        <v/>
      </c>
      <c r="E78" s="2" t="str">
        <f t="shared" si="4"/>
        <v/>
      </c>
      <c r="F78" s="2" t="str">
        <f t="shared" si="5"/>
        <v/>
      </c>
    </row>
    <row r="79" spans="1:6" x14ac:dyDescent="0.25">
      <c r="A79" s="3" t="str">
        <f>IF(AND(ISNUMBER(B79),ISNUMBER(C79)),MAX(A1:A78)+1,"")</f>
        <v/>
      </c>
      <c r="B79" s="43"/>
      <c r="C79" s="43"/>
      <c r="D79" s="2" t="str">
        <f t="shared" si="3"/>
        <v/>
      </c>
      <c r="E79" s="2" t="str">
        <f t="shared" si="4"/>
        <v/>
      </c>
      <c r="F79" s="2" t="str">
        <f t="shared" si="5"/>
        <v/>
      </c>
    </row>
    <row r="80" spans="1:6" x14ac:dyDescent="0.25">
      <c r="A80" s="3" t="str">
        <f>IF(AND(ISNUMBER(B80),ISNUMBER(C80)),MAX(A1:A79)+1,"")</f>
        <v/>
      </c>
      <c r="B80" s="43"/>
      <c r="C80" s="43"/>
      <c r="D80" s="2" t="str">
        <f t="shared" si="3"/>
        <v/>
      </c>
      <c r="E80" s="2" t="str">
        <f t="shared" si="4"/>
        <v/>
      </c>
      <c r="F80" s="2" t="str">
        <f t="shared" si="5"/>
        <v/>
      </c>
    </row>
    <row r="81" spans="1:6" x14ac:dyDescent="0.25">
      <c r="A81" s="3" t="str">
        <f>IF(AND(ISNUMBER(B81),ISNUMBER(C81)),MAX(A1:A80)+1,"")</f>
        <v/>
      </c>
      <c r="B81" s="43"/>
      <c r="C81" s="43"/>
      <c r="D81" s="2" t="str">
        <f t="shared" si="3"/>
        <v/>
      </c>
      <c r="E81" s="2" t="str">
        <f t="shared" si="4"/>
        <v/>
      </c>
      <c r="F81" s="2" t="str">
        <f t="shared" si="5"/>
        <v/>
      </c>
    </row>
    <row r="82" spans="1:6" x14ac:dyDescent="0.25">
      <c r="A82" s="3" t="str">
        <f>IF(AND(ISNUMBER(B82),ISNUMBER(C82)),MAX(A1:A81)+1,"")</f>
        <v/>
      </c>
      <c r="B82" s="43"/>
      <c r="C82" s="43"/>
      <c r="D82" s="2" t="str">
        <f t="shared" si="3"/>
        <v/>
      </c>
      <c r="E82" s="2" t="str">
        <f t="shared" si="4"/>
        <v/>
      </c>
      <c r="F82" s="2" t="str">
        <f t="shared" si="5"/>
        <v/>
      </c>
    </row>
    <row r="83" spans="1:6" x14ac:dyDescent="0.25">
      <c r="A83" s="3" t="str">
        <f>IF(AND(ISNUMBER(B83),ISNUMBER(C83)),MAX(A1:A82)+1,"")</f>
        <v/>
      </c>
      <c r="B83" s="43"/>
      <c r="C83" s="43"/>
      <c r="D83" s="2" t="str">
        <f t="shared" si="3"/>
        <v/>
      </c>
      <c r="E83" s="2" t="str">
        <f t="shared" si="4"/>
        <v/>
      </c>
      <c r="F83" s="2" t="str">
        <f t="shared" si="5"/>
        <v/>
      </c>
    </row>
    <row r="84" spans="1:6" x14ac:dyDescent="0.25">
      <c r="A84" s="3" t="str">
        <f>IF(AND(ISNUMBER(B84),ISNUMBER(C84)),MAX(A1:A83)+1,"")</f>
        <v/>
      </c>
      <c r="B84" s="43"/>
      <c r="C84" s="43"/>
      <c r="D84" s="2" t="str">
        <f t="shared" si="3"/>
        <v/>
      </c>
      <c r="E84" s="2" t="str">
        <f t="shared" si="4"/>
        <v/>
      </c>
      <c r="F84" s="2" t="str">
        <f t="shared" si="5"/>
        <v/>
      </c>
    </row>
    <row r="85" spans="1:6" x14ac:dyDescent="0.25">
      <c r="A85" s="3" t="str">
        <f>IF(AND(ISNUMBER(B85),ISNUMBER(C85)),MAX(A1:A84)+1,"")</f>
        <v/>
      </c>
      <c r="B85" s="43"/>
      <c r="C85" s="43"/>
      <c r="D85" s="2" t="str">
        <f t="shared" si="3"/>
        <v/>
      </c>
      <c r="E85" s="2" t="str">
        <f t="shared" si="4"/>
        <v/>
      </c>
      <c r="F85" s="2" t="str">
        <f t="shared" si="5"/>
        <v/>
      </c>
    </row>
    <row r="86" spans="1:6" x14ac:dyDescent="0.25">
      <c r="A86" s="3" t="str">
        <f>IF(AND(ISNUMBER(B86),ISNUMBER(C86)),MAX(A1:A85)+1,"")</f>
        <v/>
      </c>
      <c r="B86" s="43"/>
      <c r="C86" s="43"/>
      <c r="D86" s="2" t="str">
        <f t="shared" si="3"/>
        <v/>
      </c>
      <c r="E86" s="2" t="str">
        <f t="shared" si="4"/>
        <v/>
      </c>
      <c r="F86" s="2" t="str">
        <f t="shared" si="5"/>
        <v/>
      </c>
    </row>
    <row r="87" spans="1:6" x14ac:dyDescent="0.25">
      <c r="A87" s="3" t="str">
        <f>IF(AND(ISNUMBER(B87),ISNUMBER(C87)),MAX(A1:A86)+1,"")</f>
        <v/>
      </c>
      <c r="B87" s="43"/>
      <c r="C87" s="43"/>
      <c r="D87" s="2" t="str">
        <f t="shared" si="3"/>
        <v/>
      </c>
      <c r="E87" s="2" t="str">
        <f t="shared" si="4"/>
        <v/>
      </c>
      <c r="F87" s="2" t="str">
        <f t="shared" si="5"/>
        <v/>
      </c>
    </row>
    <row r="88" spans="1:6" x14ac:dyDescent="0.25">
      <c r="A88" s="3" t="str">
        <f>IF(AND(ISNUMBER(B88),ISNUMBER(C88)),MAX(A1:A87)+1,"")</f>
        <v/>
      </c>
      <c r="B88" s="43"/>
      <c r="C88" s="43"/>
      <c r="D88" s="2" t="str">
        <f t="shared" si="3"/>
        <v/>
      </c>
      <c r="E88" s="2" t="str">
        <f t="shared" si="4"/>
        <v/>
      </c>
      <c r="F88" s="2" t="str">
        <f t="shared" si="5"/>
        <v/>
      </c>
    </row>
    <row r="89" spans="1:6" x14ac:dyDescent="0.25">
      <c r="A89" s="3" t="str">
        <f>IF(AND(ISNUMBER(B89),ISNUMBER(C89)),MAX(A1:A88)+1,"")</f>
        <v/>
      </c>
      <c r="B89" s="43"/>
      <c r="C89" s="43"/>
      <c r="D89" s="2" t="str">
        <f t="shared" si="3"/>
        <v/>
      </c>
      <c r="E89" s="2" t="str">
        <f t="shared" si="4"/>
        <v/>
      </c>
      <c r="F89" s="2" t="str">
        <f t="shared" si="5"/>
        <v/>
      </c>
    </row>
    <row r="90" spans="1:6" x14ac:dyDescent="0.25">
      <c r="A90" s="3" t="str">
        <f>IF(AND(ISNUMBER(B90),ISNUMBER(C90)),MAX(A1:A89)+1,"")</f>
        <v/>
      </c>
      <c r="B90" s="43"/>
      <c r="C90" s="43"/>
      <c r="D90" s="2" t="str">
        <f t="shared" si="3"/>
        <v/>
      </c>
      <c r="E90" s="2" t="str">
        <f t="shared" si="4"/>
        <v/>
      </c>
      <c r="F90" s="2" t="str">
        <f t="shared" si="5"/>
        <v/>
      </c>
    </row>
    <row r="91" spans="1:6" x14ac:dyDescent="0.25">
      <c r="A91" s="3" t="str">
        <f>IF(AND(ISNUMBER(B91),ISNUMBER(C91)),MAX(A1:A90)+1,"")</f>
        <v/>
      </c>
      <c r="B91" s="43"/>
      <c r="C91" s="43"/>
      <c r="D91" s="2" t="str">
        <f t="shared" si="3"/>
        <v/>
      </c>
      <c r="E91" s="2" t="str">
        <f t="shared" si="4"/>
        <v/>
      </c>
      <c r="F91" s="2" t="str">
        <f t="shared" si="5"/>
        <v/>
      </c>
    </row>
    <row r="92" spans="1:6" x14ac:dyDescent="0.25">
      <c r="A92" s="3" t="str">
        <f>IF(AND(ISNUMBER(B92),ISNUMBER(C92)),MAX(A1:A91)+1,"")</f>
        <v/>
      </c>
      <c r="B92" s="43"/>
      <c r="C92" s="43"/>
      <c r="D92" s="2" t="str">
        <f t="shared" si="3"/>
        <v/>
      </c>
      <c r="E92" s="2" t="str">
        <f t="shared" si="4"/>
        <v/>
      </c>
      <c r="F92" s="2" t="str">
        <f t="shared" si="5"/>
        <v/>
      </c>
    </row>
    <row r="93" spans="1:6" x14ac:dyDescent="0.25">
      <c r="A93" s="3" t="str">
        <f>IF(AND(ISNUMBER(B93),ISNUMBER(C93)),MAX(A1:A92)+1,"")</f>
        <v/>
      </c>
      <c r="B93" s="43"/>
      <c r="C93" s="43"/>
      <c r="D93" s="2" t="str">
        <f t="shared" si="3"/>
        <v/>
      </c>
      <c r="E93" s="2" t="str">
        <f t="shared" si="4"/>
        <v/>
      </c>
      <c r="F93" s="2" t="str">
        <f t="shared" si="5"/>
        <v/>
      </c>
    </row>
    <row r="94" spans="1:6" x14ac:dyDescent="0.25">
      <c r="A94" s="3" t="str">
        <f>IF(AND(ISNUMBER(B94),ISNUMBER(C94)),MAX(A1:A93)+1,"")</f>
        <v/>
      </c>
      <c r="B94" s="43"/>
      <c r="C94" s="43"/>
      <c r="D94" s="2" t="str">
        <f t="shared" si="3"/>
        <v/>
      </c>
      <c r="E94" s="2" t="str">
        <f t="shared" si="4"/>
        <v/>
      </c>
      <c r="F94" s="2" t="str">
        <f t="shared" si="5"/>
        <v/>
      </c>
    </row>
    <row r="95" spans="1:6" x14ac:dyDescent="0.25">
      <c r="A95" s="3" t="str">
        <f>IF(AND(ISNUMBER(B95),ISNUMBER(C95)),MAX(A1:A94)+1,"")</f>
        <v/>
      </c>
      <c r="B95" s="43"/>
      <c r="C95" s="43"/>
      <c r="D95" s="2" t="str">
        <f t="shared" si="3"/>
        <v/>
      </c>
      <c r="E95" s="2" t="str">
        <f t="shared" si="4"/>
        <v/>
      </c>
      <c r="F95" s="2" t="str">
        <f t="shared" si="5"/>
        <v/>
      </c>
    </row>
    <row r="96" spans="1:6" x14ac:dyDescent="0.25">
      <c r="A96" s="3" t="str">
        <f>IF(AND(ISNUMBER(B96),ISNUMBER(C96)),MAX(A1:A95)+1,"")</f>
        <v/>
      </c>
      <c r="B96" s="43"/>
      <c r="C96" s="43"/>
      <c r="D96" s="2" t="str">
        <f t="shared" si="3"/>
        <v/>
      </c>
      <c r="E96" s="2" t="str">
        <f t="shared" si="4"/>
        <v/>
      </c>
      <c r="F96" s="2" t="str">
        <f t="shared" si="5"/>
        <v/>
      </c>
    </row>
    <row r="97" spans="1:6" x14ac:dyDescent="0.25">
      <c r="A97" s="3" t="str">
        <f>IF(AND(ISNUMBER(B97),ISNUMBER(C97)),MAX(A1:A96)+1,"")</f>
        <v/>
      </c>
      <c r="B97" s="43"/>
      <c r="C97" s="43"/>
      <c r="D97" s="2" t="str">
        <f t="shared" si="3"/>
        <v/>
      </c>
      <c r="E97" s="2" t="str">
        <f t="shared" si="4"/>
        <v/>
      </c>
      <c r="F97" s="2" t="str">
        <f t="shared" si="5"/>
        <v/>
      </c>
    </row>
    <row r="98" spans="1:6" x14ac:dyDescent="0.25">
      <c r="A98" s="3" t="str">
        <f>IF(AND(ISNUMBER(B98),ISNUMBER(C98)),MAX(A1:A97)+1,"")</f>
        <v/>
      </c>
      <c r="B98" s="43"/>
      <c r="C98" s="43"/>
      <c r="D98" s="2" t="str">
        <f t="shared" si="3"/>
        <v/>
      </c>
      <c r="E98" s="2" t="str">
        <f t="shared" si="4"/>
        <v/>
      </c>
      <c r="F98" s="2" t="str">
        <f t="shared" si="5"/>
        <v/>
      </c>
    </row>
    <row r="99" spans="1:6" x14ac:dyDescent="0.25">
      <c r="A99" s="3" t="str">
        <f>IF(AND(ISNUMBER(B99),ISNUMBER(C99)),MAX(A1:A98)+1,"")</f>
        <v/>
      </c>
      <c r="B99" s="43"/>
      <c r="C99" s="43"/>
      <c r="D99" s="2" t="str">
        <f t="shared" si="3"/>
        <v/>
      </c>
      <c r="E99" s="2" t="str">
        <f t="shared" si="4"/>
        <v/>
      </c>
      <c r="F99" s="2" t="str">
        <f t="shared" si="5"/>
        <v/>
      </c>
    </row>
    <row r="100" spans="1:6" x14ac:dyDescent="0.25">
      <c r="A100" s="3" t="str">
        <f>IF(AND(ISNUMBER(B100),ISNUMBER(C100)),MAX(A1:A99)+1,"")</f>
        <v/>
      </c>
      <c r="B100" s="43"/>
      <c r="C100" s="43"/>
      <c r="D100" s="2" t="str">
        <f t="shared" si="3"/>
        <v/>
      </c>
      <c r="E100" s="2" t="str">
        <f t="shared" si="4"/>
        <v/>
      </c>
      <c r="F100" s="2" t="str">
        <f t="shared" si="5"/>
        <v/>
      </c>
    </row>
    <row r="101" spans="1:6" x14ac:dyDescent="0.25">
      <c r="A101" s="3" t="str">
        <f>IF(AND(ISNUMBER(B101),ISNUMBER(C101)),MAX(A1:A100)+1,"")</f>
        <v/>
      </c>
      <c r="B101" s="43"/>
      <c r="C101" s="43"/>
      <c r="D101" s="2" t="str">
        <f t="shared" si="3"/>
        <v/>
      </c>
      <c r="E101" s="2" t="str">
        <f t="shared" si="4"/>
        <v/>
      </c>
      <c r="F101" s="2" t="str">
        <f t="shared" si="5"/>
        <v/>
      </c>
    </row>
    <row r="102" spans="1:6" x14ac:dyDescent="0.25">
      <c r="A102" s="3" t="str">
        <f>IF(AND(ISNUMBER(B102),ISNUMBER(C102)),MAX(A1:A101)+1,"")</f>
        <v/>
      </c>
      <c r="B102" s="43"/>
      <c r="C102" s="43"/>
      <c r="D102" s="2" t="str">
        <f t="shared" si="3"/>
        <v/>
      </c>
      <c r="E102" s="2" t="str">
        <f t="shared" si="4"/>
        <v/>
      </c>
      <c r="F102" s="2" t="str">
        <f t="shared" si="5"/>
        <v/>
      </c>
    </row>
  </sheetData>
  <sheetProtection algorithmName="SHA-512" hashValue="4XdJDHvkEE7t2v5wNlMx2AkOP7FHoA5p/YpWxo15z0rBuZkY5I+00HTYYFYwEqYMUkgKsZJk2ZrkrFNRHYa/Wg==" saltValue="AfuVenrTujq6iF/+waayt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3"/>
      <c r="C3" s="43"/>
      <c r="H3" s="3" t="s">
        <v>4</v>
      </c>
    </row>
    <row r="4" spans="1:14" x14ac:dyDescent="0.25">
      <c r="A4" s="3" t="str">
        <f>IF(AND(ISNUMBER(B4),ISNUMBER(C4)),MAX(A1:A3)+1,"")</f>
        <v/>
      </c>
      <c r="B4" s="43"/>
      <c r="C4" s="43"/>
      <c r="E4" s="39" t="s">
        <v>5</v>
      </c>
      <c r="F4" s="36">
        <f>IF(AND(MAX(A3:A102)=COUNT(B3:B102),MAX(A3:A102)=COUNT(C3:C102)),MAX(A3:A102),"Input Error")</f>
        <v>0</v>
      </c>
      <c r="H4" s="6" t="s">
        <v>31</v>
      </c>
    </row>
    <row r="5" spans="1:14" x14ac:dyDescent="0.25">
      <c r="A5" s="3" t="str">
        <f>IF(AND(ISNUMBER(B5),ISNUMBER(C5)),MAX(A1:A4)+1,"")</f>
        <v/>
      </c>
      <c r="B5" s="43"/>
      <c r="C5" s="43"/>
      <c r="E5" s="39" t="s">
        <v>7</v>
      </c>
      <c r="F5" s="36" t="str">
        <f>IF(OR(F4="Input Error",F4&lt;2),"",AVERAGE(B3:B102))</f>
        <v/>
      </c>
      <c r="G5" s="6"/>
      <c r="H5" s="6" t="s">
        <v>32</v>
      </c>
    </row>
    <row r="6" spans="1:14" x14ac:dyDescent="0.25">
      <c r="A6" s="3" t="str">
        <f>IF(AND(ISNUMBER(B6),ISNUMBER(C6)),MAX(A1:A5)+1,"")</f>
        <v/>
      </c>
      <c r="B6" s="43"/>
      <c r="C6" s="43"/>
      <c r="E6" s="39" t="s">
        <v>7</v>
      </c>
      <c r="F6" s="36" t="str">
        <f>IF(OR(F4="Input Error",F4&lt;2),"",AVERAGE(C3:C102))</f>
        <v/>
      </c>
      <c r="H6" s="6" t="s">
        <v>33</v>
      </c>
    </row>
    <row r="7" spans="1:14" x14ac:dyDescent="0.25">
      <c r="A7" s="3" t="str">
        <f>IF(AND(ISNUMBER(B7),ISNUMBER(C7)),MAX(A1:A6)+1,"")</f>
        <v/>
      </c>
      <c r="B7" s="43"/>
      <c r="C7" s="43"/>
      <c r="E7" s="39" t="s">
        <v>34</v>
      </c>
      <c r="F7" s="36" t="str">
        <f>IF(OR(F4="Input Error",F4&lt;2),"",CORREL(B3:B102,C3:C102))</f>
        <v/>
      </c>
      <c r="G7" s="6"/>
      <c r="H7" s="6" t="s">
        <v>35</v>
      </c>
    </row>
    <row r="8" spans="1:14" x14ac:dyDescent="0.25">
      <c r="A8" s="3" t="str">
        <f>IF(AND(ISNUMBER(B8),ISNUMBER(C8)),MAX(A1:A7)+1,"")</f>
        <v/>
      </c>
      <c r="B8" s="43"/>
      <c r="C8" s="43"/>
      <c r="E8" s="39" t="s">
        <v>36</v>
      </c>
      <c r="F8" s="36" t="str">
        <f>IF(OR(F4="Input Error",F4&lt;2),"",(CORREL(B3:B102,C3:C102))^2)</f>
        <v/>
      </c>
      <c r="H8" s="6" t="s">
        <v>37</v>
      </c>
    </row>
    <row r="9" spans="1:14" x14ac:dyDescent="0.25">
      <c r="A9" s="3" t="str">
        <f>IF(AND(ISNUMBER(B9),ISNUMBER(C9)),MAX(A1:A8)+1,"")</f>
        <v/>
      </c>
      <c r="B9" s="43"/>
      <c r="C9" s="43"/>
      <c r="E9" s="7" t="s">
        <v>38</v>
      </c>
      <c r="F9" s="8"/>
    </row>
    <row r="10" spans="1:14" x14ac:dyDescent="0.25">
      <c r="A10" s="3" t="str">
        <f>IF(AND(ISNUMBER(B10),ISNUMBER(C10)),MAX(A1:A9)+1,"")</f>
        <v/>
      </c>
      <c r="B10" s="43"/>
      <c r="C10" s="43"/>
      <c r="E10" s="39" t="s">
        <v>39</v>
      </c>
      <c r="F10" s="36" t="str">
        <f>IF(OR(F4="Input Error",F4&lt;2),"",(SUM(C3:C102)*SUMPRODUCT(B3:B102,B3:B102)-SUM(B3:B102)*SUMPRODUCT(B3:B102,C3:C102))/(F4*SUMPRODUCT(B3:B102,B3:B102)-(SUM(B3:B102))^2))</f>
        <v/>
      </c>
      <c r="H10" s="6" t="s">
        <v>40</v>
      </c>
    </row>
    <row r="11" spans="1:14" x14ac:dyDescent="0.25">
      <c r="A11" s="3" t="str">
        <f>IF(AND(ISNUMBER(B11),ISNUMBER(C11)),MAX(A1:A10)+1,"")</f>
        <v/>
      </c>
      <c r="B11" s="43"/>
      <c r="C11" s="43"/>
      <c r="E11" s="39" t="s">
        <v>41</v>
      </c>
      <c r="F11" s="36" t="str">
        <f>IF(OR(F4="Input Error",F4&lt;2),"",(F4*SUMPRODUCT(B3:B102,C3:C102)-SUM(B3:B102)*SUM(C3:C102))/(F4*SUMPRODUCT(B3:B102,B3:B102)-(SUM(B3:B102)^2)))</f>
        <v/>
      </c>
      <c r="H11" s="6" t="s">
        <v>42</v>
      </c>
    </row>
    <row r="12" spans="1:14" x14ac:dyDescent="0.25">
      <c r="A12" s="3" t="str">
        <f>IF(AND(ISNUMBER(B12),ISNUMBER(C12)),MAX(A1:A11)+1,"")</f>
        <v/>
      </c>
      <c r="B12" s="43"/>
      <c r="C12" s="43"/>
      <c r="E12" s="4"/>
    </row>
    <row r="13" spans="1:14" x14ac:dyDescent="0.25">
      <c r="A13" s="3" t="str">
        <f>IF(AND(ISNUMBER(B13),ISNUMBER(C13)),MAX(A1:A12)+1,"")</f>
        <v/>
      </c>
      <c r="B13" s="43"/>
      <c r="C13" s="43"/>
      <c r="E13" s="4"/>
      <c r="G13" s="3" t="s">
        <v>43</v>
      </c>
    </row>
    <row r="14" spans="1:14" x14ac:dyDescent="0.25">
      <c r="A14" s="3" t="str">
        <f>IF(AND(ISNUMBER(B14),ISNUMBER(C14)),MAX(A1:A13)+1,"")</f>
        <v/>
      </c>
      <c r="B14" s="43"/>
      <c r="C14" s="43"/>
      <c r="E14" s="4"/>
      <c r="G14" s="3" t="s">
        <v>44</v>
      </c>
    </row>
    <row r="15" spans="1:14" x14ac:dyDescent="0.25">
      <c r="A15" s="3" t="str">
        <f>IF(AND(ISNUMBER(B15),ISNUMBER(C15)),MAX(A1:A14)+1,"")</f>
        <v/>
      </c>
      <c r="B15" s="43"/>
      <c r="C15" s="43"/>
      <c r="E15" s="4"/>
    </row>
    <row r="16" spans="1:14" x14ac:dyDescent="0.25">
      <c r="A16" s="3" t="str">
        <f>IF(AND(ISNUMBER(B16),ISNUMBER(C16)),MAX(A1:A15)+1,"")</f>
        <v/>
      </c>
      <c r="B16" s="43"/>
      <c r="C16" s="43"/>
      <c r="E16" s="4"/>
    </row>
    <row r="17" spans="1:5" x14ac:dyDescent="0.25">
      <c r="A17" s="3" t="str">
        <f>IF(AND(ISNUMBER(B17),ISNUMBER(C17)),MAX(A1:A16)+1,"")</f>
        <v/>
      </c>
      <c r="B17" s="43"/>
      <c r="C17" s="43"/>
      <c r="E17" s="4"/>
    </row>
    <row r="18" spans="1:5" x14ac:dyDescent="0.25">
      <c r="A18" s="3" t="str">
        <f>IF(AND(ISNUMBER(B18),ISNUMBER(C18)),MAX(A1:A17)+1,"")</f>
        <v/>
      </c>
      <c r="B18" s="43"/>
      <c r="C18" s="43"/>
    </row>
    <row r="19" spans="1:5" x14ac:dyDescent="0.25">
      <c r="A19" s="3" t="str">
        <f>IF(AND(ISNUMBER(B19),ISNUMBER(C19)),MAX(A1:A18)+1,"")</f>
        <v/>
      </c>
      <c r="B19" s="43"/>
      <c r="C19" s="43"/>
    </row>
    <row r="20" spans="1:5" x14ac:dyDescent="0.25">
      <c r="A20" s="3" t="str">
        <f>IF(AND(ISNUMBER(B20),ISNUMBER(C20)),MAX(A1:A19)+1,"")</f>
        <v/>
      </c>
      <c r="B20" s="43"/>
      <c r="C20" s="43"/>
    </row>
    <row r="21" spans="1:5" x14ac:dyDescent="0.25">
      <c r="A21" s="3" t="str">
        <f>IF(AND(ISNUMBER(B21),ISNUMBER(C21)),MAX(A1:A20)+1,"")</f>
        <v/>
      </c>
      <c r="B21" s="43"/>
      <c r="C21" s="43"/>
    </row>
    <row r="22" spans="1:5" x14ac:dyDescent="0.25">
      <c r="A22" s="3" t="str">
        <f>IF(AND(ISNUMBER(B22),ISNUMBER(C22)),MAX(A1:A21)+1,"")</f>
        <v/>
      </c>
      <c r="B22" s="43"/>
      <c r="C22" s="43"/>
    </row>
    <row r="23" spans="1:5" x14ac:dyDescent="0.25">
      <c r="A23" s="3" t="str">
        <f>IF(AND(ISNUMBER(B23),ISNUMBER(C23)),MAX(A1:A22)+1,"")</f>
        <v/>
      </c>
      <c r="B23" s="43"/>
      <c r="C23" s="43"/>
    </row>
    <row r="24" spans="1:5" x14ac:dyDescent="0.25">
      <c r="A24" s="3" t="str">
        <f>IF(AND(ISNUMBER(B24),ISNUMBER(C24)),MAX(A1:A23)+1,"")</f>
        <v/>
      </c>
      <c r="B24" s="43"/>
      <c r="C24" s="43"/>
    </row>
    <row r="25" spans="1:5" x14ac:dyDescent="0.25">
      <c r="A25" s="3" t="str">
        <f>IF(AND(ISNUMBER(B25),ISNUMBER(C25)),MAX(A1:A24)+1,"")</f>
        <v/>
      </c>
      <c r="B25" s="43"/>
      <c r="C25" s="43"/>
    </row>
    <row r="26" spans="1:5" x14ac:dyDescent="0.25">
      <c r="A26" s="3" t="str">
        <f>IF(AND(ISNUMBER(B26),ISNUMBER(C26)),MAX(A1:A25)+1,"")</f>
        <v/>
      </c>
      <c r="B26" s="43"/>
      <c r="C26" s="43"/>
    </row>
    <row r="27" spans="1:5" x14ac:dyDescent="0.25">
      <c r="A27" s="3" t="str">
        <f>IF(AND(ISNUMBER(B27),ISNUMBER(C27)),MAX(A1:A26)+1,"")</f>
        <v/>
      </c>
      <c r="B27" s="43"/>
      <c r="C27" s="43"/>
    </row>
    <row r="28" spans="1:5" x14ac:dyDescent="0.25">
      <c r="A28" s="3" t="str">
        <f>IF(AND(ISNUMBER(B28),ISNUMBER(C28)),MAX(A1:A27)+1,"")</f>
        <v/>
      </c>
      <c r="B28" s="43"/>
      <c r="C28" s="43"/>
    </row>
    <row r="29" spans="1:5" x14ac:dyDescent="0.25">
      <c r="A29" s="3" t="str">
        <f>IF(AND(ISNUMBER(B29),ISNUMBER(C29)),MAX(A1:A28)+1,"")</f>
        <v/>
      </c>
      <c r="B29" s="43"/>
      <c r="C29" s="43"/>
    </row>
    <row r="30" spans="1:5" x14ac:dyDescent="0.25">
      <c r="A30" s="3" t="str">
        <f>IF(AND(ISNUMBER(B30),ISNUMBER(C30)),MAX(A1:A29)+1,"")</f>
        <v/>
      </c>
      <c r="B30" s="43"/>
      <c r="C30" s="43"/>
    </row>
    <row r="31" spans="1:5" x14ac:dyDescent="0.25">
      <c r="A31" s="3" t="str">
        <f>IF(AND(ISNUMBER(B31),ISNUMBER(C31)),MAX(A1:A30)+1,"")</f>
        <v/>
      </c>
      <c r="B31" s="43"/>
      <c r="C31" s="43"/>
    </row>
    <row r="32" spans="1:5"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AF2yv1WQcJncloYbcdql+1c3YSlXJKUnpf3WXKEaV9DkGNV4h/aT22cFOKAZF3F1jJngajwNZXNUluFjJ+62dA==" saltValue="3/KN9mn3G3DSaR92OXrdyw=="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45</v>
      </c>
      <c r="N1" s="10" t="s">
        <v>1</v>
      </c>
    </row>
    <row r="2" spans="1:14" x14ac:dyDescent="0.25">
      <c r="A2" s="4" t="s">
        <v>2</v>
      </c>
      <c r="B2" s="5" t="s">
        <v>29</v>
      </c>
      <c r="C2" s="5" t="s">
        <v>46</v>
      </c>
    </row>
    <row r="3" spans="1:14" x14ac:dyDescent="0.25">
      <c r="A3" s="3" t="str">
        <f>IF(AND(ISNUMBER(B3),ISNUMBER(C3)),MAX(A1:A2)+1,"")</f>
        <v/>
      </c>
      <c r="B3" s="43"/>
      <c r="C3" s="43"/>
      <c r="H3" s="3" t="s">
        <v>4</v>
      </c>
    </row>
    <row r="4" spans="1:14" x14ac:dyDescent="0.25">
      <c r="A4" s="3" t="str">
        <f>IF(AND(ISNUMBER(B4),ISNUMBER(C4)),MAX(A1:A3)+1,"")</f>
        <v/>
      </c>
      <c r="B4" s="43"/>
      <c r="C4" s="43"/>
      <c r="E4" s="38" t="s">
        <v>47</v>
      </c>
      <c r="F4" s="36">
        <f>IF(AND(COUNT(A3:A102)=COUNT(B3:B102),COUNT(A3:A102)=COUNT(C3:C102)),SUM(C3:C102),"")</f>
        <v>0</v>
      </c>
      <c r="H4" s="6" t="s">
        <v>48</v>
      </c>
    </row>
    <row r="5" spans="1:14" x14ac:dyDescent="0.25">
      <c r="A5" s="3" t="str">
        <f>IF(AND(ISNUMBER(B5),ISNUMBER(C5)),MAX(A1:A4)+1,"")</f>
        <v/>
      </c>
      <c r="B5" s="43"/>
      <c r="C5" s="43"/>
      <c r="E5" s="38" t="s">
        <v>49</v>
      </c>
      <c r="F5" s="36">
        <f>IF(AND(COUNT(A3:A102)=COUNT(B3:B102),COUNT(A3:A102)=COUNT(C3:C102)),SUMPRODUCT(B3:B102,C3:C102),"")</f>
        <v>0</v>
      </c>
      <c r="H5" s="6" t="s">
        <v>50</v>
      </c>
    </row>
    <row r="6" spans="1:14" x14ac:dyDescent="0.25">
      <c r="A6" s="3" t="str">
        <f>IF(AND(ISNUMBER(B6),ISNUMBER(C6)),MAX(A1:A5)+1,"")</f>
        <v/>
      </c>
      <c r="B6" s="43"/>
      <c r="C6" s="43"/>
      <c r="E6" s="38" t="s">
        <v>51</v>
      </c>
      <c r="F6" s="36">
        <f>IF(AND(COUNT(A3:A102)=COUNT(B3:B102),COUNT(A3:A102)=COUNT(C3:C102)),SQRT(SUMPRODUCT(B3:B102,B3:B102,C3:C102)-(SUMPRODUCT(B3:B102,C3:C102))^2),"")</f>
        <v>0</v>
      </c>
      <c r="G6" s="6"/>
      <c r="H6" s="6" t="s">
        <v>52</v>
      </c>
    </row>
    <row r="7" spans="1:14" x14ac:dyDescent="0.25">
      <c r="A7" s="3" t="str">
        <f>IF(AND(ISNUMBER(B7),ISNUMBER(C7)),MAX(A1:A6)+1,"")</f>
        <v/>
      </c>
      <c r="B7" s="43"/>
      <c r="C7" s="43"/>
    </row>
    <row r="8" spans="1:14" x14ac:dyDescent="0.25">
      <c r="A8" s="3" t="str">
        <f>IF(AND(ISNUMBER(B8),ISNUMBER(C8)),MAX(A1:A7)+1,"")</f>
        <v/>
      </c>
      <c r="B8" s="43"/>
      <c r="C8" s="43"/>
    </row>
    <row r="9" spans="1:14" x14ac:dyDescent="0.25">
      <c r="A9" s="3" t="str">
        <f>IF(AND(ISNUMBER(B9),ISNUMBER(C9)),MAX(A1:A8)+1,"")</f>
        <v/>
      </c>
      <c r="B9" s="43"/>
      <c r="C9" s="43"/>
    </row>
    <row r="10" spans="1:14" x14ac:dyDescent="0.25">
      <c r="A10" s="3" t="str">
        <f>IF(AND(ISNUMBER(B10),ISNUMBER(C10)),MAX(A1:A9)+1,"")</f>
        <v/>
      </c>
      <c r="B10" s="43"/>
      <c r="C10" s="43"/>
    </row>
    <row r="11" spans="1:14" x14ac:dyDescent="0.25">
      <c r="A11" s="3" t="str">
        <f>IF(AND(ISNUMBER(B11),ISNUMBER(C11)),MAX(A1:A10)+1,"")</f>
        <v/>
      </c>
      <c r="B11" s="43"/>
      <c r="C11" s="43"/>
    </row>
    <row r="12" spans="1:14" x14ac:dyDescent="0.25">
      <c r="A12" s="3" t="str">
        <f>IF(AND(ISNUMBER(B12),ISNUMBER(C12)),MAX(A1:A11)+1,"")</f>
        <v/>
      </c>
      <c r="B12" s="43"/>
      <c r="C12" s="43"/>
    </row>
    <row r="13" spans="1:14" x14ac:dyDescent="0.25">
      <c r="A13" s="3" t="str">
        <f>IF(AND(ISNUMBER(B13),ISNUMBER(C13)),MAX(A1:A12)+1,"")</f>
        <v/>
      </c>
      <c r="B13" s="43"/>
      <c r="C13" s="43"/>
    </row>
    <row r="14" spans="1:14" x14ac:dyDescent="0.25">
      <c r="A14" s="3" t="str">
        <f>IF(AND(ISNUMBER(B14),ISNUMBER(C14)),MAX(A1:A13)+1,"")</f>
        <v/>
      </c>
      <c r="B14" s="43"/>
      <c r="C14" s="43"/>
    </row>
    <row r="15" spans="1:14" x14ac:dyDescent="0.25">
      <c r="A15" s="3" t="str">
        <f>IF(AND(ISNUMBER(B15),ISNUMBER(C15)),MAX(A1:A14)+1,"")</f>
        <v/>
      </c>
      <c r="B15" s="43"/>
      <c r="C15" s="43"/>
    </row>
    <row r="16" spans="1:14" x14ac:dyDescent="0.25">
      <c r="A16" s="3" t="str">
        <f>IF(AND(ISNUMBER(B16),ISNUMBER(C16)),MAX(A1:A15)+1,"")</f>
        <v/>
      </c>
      <c r="B16" s="43"/>
      <c r="C16" s="43"/>
    </row>
    <row r="17" spans="1:3" x14ac:dyDescent="0.25">
      <c r="A17" s="3" t="str">
        <f>IF(AND(ISNUMBER(B17),ISNUMBER(C17)),MAX(A1:A16)+1,"")</f>
        <v/>
      </c>
      <c r="B17" s="43"/>
      <c r="C17" s="43"/>
    </row>
    <row r="18" spans="1:3" x14ac:dyDescent="0.25">
      <c r="A18" s="3" t="str">
        <f>IF(AND(ISNUMBER(B18),ISNUMBER(C18)),MAX(A1:A17)+1,"")</f>
        <v/>
      </c>
      <c r="B18" s="43"/>
      <c r="C18" s="43"/>
    </row>
    <row r="19" spans="1:3" x14ac:dyDescent="0.25">
      <c r="A19" s="3" t="str">
        <f>IF(AND(ISNUMBER(B19),ISNUMBER(C19)),MAX(A1:A18)+1,"")</f>
        <v/>
      </c>
      <c r="B19" s="43"/>
      <c r="C19" s="43"/>
    </row>
    <row r="20" spans="1:3" x14ac:dyDescent="0.25">
      <c r="A20" s="3" t="str">
        <f>IF(AND(ISNUMBER(B20),ISNUMBER(C20)),MAX(A1:A19)+1,"")</f>
        <v/>
      </c>
      <c r="B20" s="43"/>
      <c r="C20" s="43"/>
    </row>
    <row r="21" spans="1:3" x14ac:dyDescent="0.25">
      <c r="A21" s="3" t="str">
        <f>IF(AND(ISNUMBER(B21),ISNUMBER(C21)),MAX(A1:A20)+1,"")</f>
        <v/>
      </c>
      <c r="B21" s="43"/>
      <c r="C21" s="43"/>
    </row>
    <row r="22" spans="1:3" x14ac:dyDescent="0.25">
      <c r="A22" s="3" t="str">
        <f>IF(AND(ISNUMBER(B22),ISNUMBER(C22)),MAX(A1:A21)+1,"")</f>
        <v/>
      </c>
      <c r="B22" s="43"/>
      <c r="C22" s="43"/>
    </row>
    <row r="23" spans="1:3" x14ac:dyDescent="0.25">
      <c r="A23" s="3" t="str">
        <f>IF(AND(ISNUMBER(B23),ISNUMBER(C23)),MAX(A1:A22)+1,"")</f>
        <v/>
      </c>
      <c r="B23" s="43"/>
      <c r="C23" s="43"/>
    </row>
    <row r="24" spans="1:3" x14ac:dyDescent="0.25">
      <c r="A24" s="3" t="str">
        <f>IF(AND(ISNUMBER(B24),ISNUMBER(C24)),MAX(A1:A23)+1,"")</f>
        <v/>
      </c>
      <c r="B24" s="43"/>
      <c r="C24" s="43"/>
    </row>
    <row r="25" spans="1:3" x14ac:dyDescent="0.25">
      <c r="A25" s="3" t="str">
        <f>IF(AND(ISNUMBER(B25),ISNUMBER(C25)),MAX(A1:A24)+1,"")</f>
        <v/>
      </c>
      <c r="B25" s="43"/>
      <c r="C25" s="43"/>
    </row>
    <row r="26" spans="1:3" x14ac:dyDescent="0.25">
      <c r="A26" s="3" t="str">
        <f>IF(AND(ISNUMBER(B26),ISNUMBER(C26)),MAX(A1:A25)+1,"")</f>
        <v/>
      </c>
      <c r="B26" s="43"/>
      <c r="C26" s="43"/>
    </row>
    <row r="27" spans="1:3" x14ac:dyDescent="0.25">
      <c r="A27" s="3" t="str">
        <f>IF(AND(ISNUMBER(B27),ISNUMBER(C27)),MAX(A1:A26)+1,"")</f>
        <v/>
      </c>
      <c r="B27" s="43"/>
      <c r="C27" s="43"/>
    </row>
    <row r="28" spans="1:3" x14ac:dyDescent="0.25">
      <c r="A28" s="3" t="str">
        <f>IF(AND(ISNUMBER(B28),ISNUMBER(C28)),MAX(A1:A27)+1,"")</f>
        <v/>
      </c>
      <c r="B28" s="43"/>
      <c r="C28" s="43"/>
    </row>
    <row r="29" spans="1:3" x14ac:dyDescent="0.25">
      <c r="A29" s="3" t="str">
        <f>IF(AND(ISNUMBER(B29),ISNUMBER(C29)),MAX(A1:A28)+1,"")</f>
        <v/>
      </c>
      <c r="B29" s="43"/>
      <c r="C29" s="43"/>
    </row>
    <row r="30" spans="1:3" x14ac:dyDescent="0.25">
      <c r="A30" s="3" t="str">
        <f>IF(AND(ISNUMBER(B30),ISNUMBER(C30)),MAX(A1:A29)+1,"")</f>
        <v/>
      </c>
      <c r="B30" s="43"/>
      <c r="C30" s="43"/>
    </row>
    <row r="31" spans="1:3" x14ac:dyDescent="0.25">
      <c r="A31" s="3" t="str">
        <f>IF(AND(ISNUMBER(B31),ISNUMBER(C31)),MAX(A1:A30)+1,"")</f>
        <v/>
      </c>
      <c r="B31" s="43"/>
      <c r="C31" s="43"/>
    </row>
    <row r="32" spans="1:3"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hAPmIfePxZuNel6EtPzl+u08NgX+kiBjhM59ush7+4aL/IBJHHy6TM7zPD1G1+RDI9IdsRT7bStE7WhOD9CJcw==" saltValue="T14YPpkmHPCb5/vecnjHnw=="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53</v>
      </c>
      <c r="F1" s="10" t="s">
        <v>1</v>
      </c>
    </row>
    <row r="2" spans="1:6" x14ac:dyDescent="0.25">
      <c r="A2" s="24" t="s">
        <v>5</v>
      </c>
      <c r="B2" s="44"/>
      <c r="C2" s="11" t="str">
        <f>IF(OR(ISBLANK(B2),AND(IF(ISNUMBER(B2),AND(B2&gt;0,INT(B2)=B2),FALSE))),"","n must be a positive integer")</f>
        <v/>
      </c>
      <c r="D2" s="37" t="s">
        <v>54</v>
      </c>
      <c r="E2" s="37" t="s">
        <v>55</v>
      </c>
    </row>
    <row r="3" spans="1:6" x14ac:dyDescent="0.25">
      <c r="A3" s="24" t="s">
        <v>56</v>
      </c>
      <c r="B3" s="44"/>
      <c r="C3" s="11" t="str">
        <f>IF(AND(B3&lt;=1,B3&gt;=0),"","p must be between 0 and 1")</f>
        <v/>
      </c>
      <c r="D3" s="1" t="str">
        <f>IF(AND(ISNUMBER(B2),ISNUMBER(B3),B3&gt;=0,B3&lt;=1,B2&gt;=0,B2&lt;=50),0,"")</f>
        <v/>
      </c>
      <c r="E3" s="47" t="str">
        <f>IF(ISNUMBER(D3),_xlfn.BINOM.DIST(D3,B2,B3,FALSE),"")</f>
        <v/>
      </c>
    </row>
    <row r="4" spans="1:6" x14ac:dyDescent="0.25">
      <c r="A4" s="4"/>
      <c r="C4" s="12"/>
      <c r="D4" s="1" t="str">
        <f>IF(D3&lt;B2,D3+1,"")</f>
        <v/>
      </c>
      <c r="E4" s="47" t="str">
        <f>IF(ISNUMBER(D4),_xlfn.BINOM.DIST(D4,B2,B3,FALSE),"")</f>
        <v/>
      </c>
    </row>
    <row r="5" spans="1:6" x14ac:dyDescent="0.25">
      <c r="A5" s="13" t="s">
        <v>57</v>
      </c>
      <c r="C5" s="12"/>
      <c r="D5" s="1" t="str">
        <f>IF(D4&lt;B2,D4+1,"")</f>
        <v/>
      </c>
      <c r="E5" s="47" t="str">
        <f>IF(ISNUMBER(D5),_xlfn.BINOM.DIST(D5,B2,B3,FALSE),"")</f>
        <v/>
      </c>
    </row>
    <row r="6" spans="1:6" x14ac:dyDescent="0.25">
      <c r="A6" s="24" t="s">
        <v>58</v>
      </c>
      <c r="B6" s="44"/>
      <c r="C6" s="11" t="str">
        <f>IF(AND(INT(B6)=B6,B6&gt;=0,B6&lt;=B2),"","x must be an integer between 0 and n")</f>
        <v/>
      </c>
      <c r="D6" s="1" t="str">
        <f>IF(D5&lt;B2,D5+1,"")</f>
        <v/>
      </c>
      <c r="E6" s="47" t="str">
        <f>IF(ISNUMBER(D6),_xlfn.BINOM.DIST(D6,B2,B3,FALSE),"")</f>
        <v/>
      </c>
    </row>
    <row r="7" spans="1:6" x14ac:dyDescent="0.25">
      <c r="A7" s="24" t="s">
        <v>59</v>
      </c>
      <c r="B7" s="36" t="str">
        <f>IF(ISNUMBER(B6),IF(AND(B2&gt;0,INT(B2)=B2,NOT(ISBLANK(B3)),B3&gt;=0,B3&lt;=1,B6&gt;=0,B6&lt;=B2,INT(B6)=B6),_xlfn.BINOM.DIST(B6,B2,B3,FALSE),"Input error"),"")</f>
        <v/>
      </c>
      <c r="C7" s="14" t="s">
        <v>60</v>
      </c>
      <c r="D7" s="1" t="str">
        <f>IF(D6&lt;B2,D6+1,"")</f>
        <v/>
      </c>
      <c r="E7" s="47" t="str">
        <f>IF(ISNUMBER(D7),_xlfn.BINOM.DIST(D7,B2,B3,FALSE),"")</f>
        <v/>
      </c>
    </row>
    <row r="8" spans="1:6" x14ac:dyDescent="0.25">
      <c r="C8" s="12"/>
      <c r="D8" s="1" t="str">
        <f>IF(D7&lt;B2,D7+1,"")</f>
        <v/>
      </c>
      <c r="E8" s="47" t="str">
        <f>IF(ISNUMBER(D8),_xlfn.BINOM.DIST(D8,B2,B3,FALSE),"")</f>
        <v/>
      </c>
    </row>
    <row r="9" spans="1:6" x14ac:dyDescent="0.25">
      <c r="A9" s="13" t="s">
        <v>61</v>
      </c>
      <c r="C9" s="12"/>
      <c r="D9" s="1" t="str">
        <f>IF(D8&lt;B2,D8+1,"")</f>
        <v/>
      </c>
      <c r="E9" s="47" t="str">
        <f>IF(ISNUMBER(D9),_xlfn.BINOM.DIST(D9,B2,B3,FALSE),"")</f>
        <v/>
      </c>
    </row>
    <row r="10" spans="1:6" x14ac:dyDescent="0.25">
      <c r="A10" s="24" t="s">
        <v>62</v>
      </c>
      <c r="B10" s="44"/>
      <c r="C10" s="12" t="s">
        <v>63</v>
      </c>
      <c r="D10" s="1" t="str">
        <f>IF(D9&lt;B2,D9+1,"")</f>
        <v/>
      </c>
      <c r="E10" s="47" t="str">
        <f>IF(ISNUMBER(D10),_xlfn.BINOM.DIST(D10,B2,B3,FALSE),"")</f>
        <v/>
      </c>
    </row>
    <row r="11" spans="1:6" x14ac:dyDescent="0.25">
      <c r="A11" s="24" t="s">
        <v>64</v>
      </c>
      <c r="B11" s="44"/>
      <c r="C11" s="12" t="s">
        <v>65</v>
      </c>
      <c r="D11" s="1" t="str">
        <f>IF(D10&lt;B2,D10+1,"")</f>
        <v/>
      </c>
      <c r="E11" s="47" t="str">
        <f>IF(ISNUMBER(D11),_xlfn.BINOM.DIST(D11,B2,B3,FALSE),"")</f>
        <v/>
      </c>
    </row>
    <row r="12" spans="1:6" x14ac:dyDescent="0.25">
      <c r="A12" s="24" t="str">
        <f>CONCATENATE("P(", IF(ISBLANK(B10),"","lower ≤ "),"x",IF(ISBLANK(B11),""," ≤ upper"),") =")</f>
        <v>P(x) =</v>
      </c>
      <c r="B12" s="36" t="str">
        <f>IF(OR(ISNUMBER(B10),ISNUMBER(B11)),IF(AND(B2&gt;0,INT(B2)=B2,NOT(ISBLANK(B3)),B3&gt;=0,B3&lt;=1, OR(ISBLANK(B10),AND(B10&gt;=0,B10&lt;=B2,IF(ISNUMBER(B10),INT(B10)=B10,FALSE),OR(ISBLANK(B11),B10&lt;=B11))),OR(ISBLANK(B11),AND(B11&gt;=0,B11&lt;=B2,IF(ISNUMBER(B11),INT(B11)=B11,FALSE),OR(ISBLANK(B10),B10&lt;=B11)))),_xlfn.BINOM.DIST.RANGE(B2,B3,IF(ISBLANK(B10),0,B10),IF(ISBLANK(B11),B2,B11)),"Input error"),"")</f>
        <v/>
      </c>
      <c r="C12" s="14" t="s">
        <v>66</v>
      </c>
      <c r="D12" s="1" t="str">
        <f>IF(D11&lt;B2,D11+1,"")</f>
        <v/>
      </c>
      <c r="E12" s="47" t="str">
        <f>IF(ISNUMBER(D12),_xlfn.BINOM.DIST(D12,B2,B3,FALSE),"")</f>
        <v/>
      </c>
    </row>
    <row r="13" spans="1:6" x14ac:dyDescent="0.25">
      <c r="D13" s="1" t="str">
        <f>IF(D12&lt;B2,D12+1,"")</f>
        <v/>
      </c>
      <c r="E13" s="47" t="str">
        <f>IF(ISNUMBER(D13),_xlfn.BINOM.DIST(D13,B2,B3,FALSE),"")</f>
        <v/>
      </c>
    </row>
    <row r="14" spans="1:6" x14ac:dyDescent="0.25">
      <c r="D14" s="1" t="str">
        <f>IF(D13&lt;B2,D13+1,"")</f>
        <v/>
      </c>
      <c r="E14" s="47" t="str">
        <f>IF(ISNUMBER(D14),_xlfn.BINOM.DIST(D14,B2,B3,FALSE),"")</f>
        <v/>
      </c>
    </row>
    <row r="15" spans="1:6" x14ac:dyDescent="0.25">
      <c r="D15" s="1" t="str">
        <f>IF(D14&lt;B2,D14+1,"")</f>
        <v/>
      </c>
      <c r="E15" s="47" t="str">
        <f>IF(ISNUMBER(D15),_xlfn.BINOM.DIST(D15,B2,B3,FALSE),"")</f>
        <v/>
      </c>
    </row>
    <row r="16" spans="1:6" x14ac:dyDescent="0.25">
      <c r="D16" s="1" t="str">
        <f>IF(D15&lt;B2,D15+1,"")</f>
        <v/>
      </c>
      <c r="E16" s="47" t="str">
        <f>IF(ISNUMBER(D16),_xlfn.BINOM.DIST(D16,B2,B3,FALSE),"")</f>
        <v/>
      </c>
    </row>
    <row r="17" spans="4:5" x14ac:dyDescent="0.25">
      <c r="D17" s="1" t="str">
        <f>IF(D16&lt;B2,D16+1,"")</f>
        <v/>
      </c>
      <c r="E17" s="47" t="str">
        <f>IF(ISNUMBER(D17),_xlfn.BINOM.DIST(D17,B2,B3,FALSE),"")</f>
        <v/>
      </c>
    </row>
    <row r="18" spans="4:5" x14ac:dyDescent="0.25">
      <c r="D18" s="1" t="str">
        <f>IF(D17&lt;B2,D17+1,"")</f>
        <v/>
      </c>
      <c r="E18" s="47" t="str">
        <f>IF(ISNUMBER(D18),_xlfn.BINOM.DIST(D18,B2,B3,FALSE),"")</f>
        <v/>
      </c>
    </row>
    <row r="19" spans="4:5" x14ac:dyDescent="0.25">
      <c r="D19" s="1" t="str">
        <f>IF(D18&lt;B2,D18+1,"")</f>
        <v/>
      </c>
      <c r="E19" s="47" t="str">
        <f>IF(ISNUMBER(D19),_xlfn.BINOM.DIST(D19,B2,B3,FALSE),"")</f>
        <v/>
      </c>
    </row>
    <row r="20" spans="4:5" x14ac:dyDescent="0.25">
      <c r="D20" s="1" t="str">
        <f>IF(D19&lt;B2,D19+1,"")</f>
        <v/>
      </c>
      <c r="E20" s="47" t="str">
        <f>IF(ISNUMBER(D20),_xlfn.BINOM.DIST(D20,B2,B3,FALSE),"")</f>
        <v/>
      </c>
    </row>
    <row r="21" spans="4:5" x14ac:dyDescent="0.25">
      <c r="D21" s="1" t="str">
        <f>IF(D20&lt;B2,D20+1,"")</f>
        <v/>
      </c>
      <c r="E21" s="47" t="str">
        <f>IF(ISNUMBER(D21),_xlfn.BINOM.DIST(D21,B2,B3,FALSE),"")</f>
        <v/>
      </c>
    </row>
    <row r="22" spans="4:5" x14ac:dyDescent="0.25">
      <c r="D22" s="1" t="str">
        <f>IF(D21&lt;B2,D21+1,"")</f>
        <v/>
      </c>
      <c r="E22" s="47" t="str">
        <f>IF(ISNUMBER(D22),_xlfn.BINOM.DIST(D22,B2,B3,FALSE),"")</f>
        <v/>
      </c>
    </row>
    <row r="23" spans="4:5" x14ac:dyDescent="0.25">
      <c r="D23" s="1" t="str">
        <f>IF(D22&lt;B2,D22+1,"")</f>
        <v/>
      </c>
      <c r="E23" s="47" t="str">
        <f>IF(ISNUMBER(D23),_xlfn.BINOM.DIST(D23,B2,B3,FALSE),"")</f>
        <v/>
      </c>
    </row>
    <row r="24" spans="4:5" x14ac:dyDescent="0.25">
      <c r="D24" s="1" t="str">
        <f>IF(D23&lt;B2,D23+1,"")</f>
        <v/>
      </c>
      <c r="E24" s="47" t="str">
        <f>IF(ISNUMBER(D24),_xlfn.BINOM.DIST(D24,B2,B3,FALSE),"")</f>
        <v/>
      </c>
    </row>
    <row r="25" spans="4:5" x14ac:dyDescent="0.25">
      <c r="D25" s="1" t="str">
        <f>IF(D24&lt;B2,D24+1,"")</f>
        <v/>
      </c>
      <c r="E25" s="47" t="str">
        <f>IF(ISNUMBER(D25),_xlfn.BINOM.DIST(D25,B2,B3,FALSE),"")</f>
        <v/>
      </c>
    </row>
    <row r="26" spans="4:5" x14ac:dyDescent="0.25">
      <c r="D26" s="1" t="str">
        <f>IF(D25&lt;B2,D25+1,"")</f>
        <v/>
      </c>
      <c r="E26" s="47" t="str">
        <f>IF(ISNUMBER(D26),_xlfn.BINOM.DIST(D26,B2,B3,FALSE),"")</f>
        <v/>
      </c>
    </row>
    <row r="27" spans="4:5" x14ac:dyDescent="0.25">
      <c r="D27" s="1" t="str">
        <f>IF(D26&lt;B2,D26+1,"")</f>
        <v/>
      </c>
      <c r="E27" s="47" t="str">
        <f>IF(ISNUMBER(D27),_xlfn.BINOM.DIST(D27,B2,B3,FALSE),"")</f>
        <v/>
      </c>
    </row>
    <row r="28" spans="4:5" x14ac:dyDescent="0.25">
      <c r="D28" s="1" t="str">
        <f>IF(D27&lt;B2,D27+1,"")</f>
        <v/>
      </c>
      <c r="E28" s="47" t="str">
        <f>IF(ISNUMBER(D28),_xlfn.BINOM.DIST(D28,B2,B3,FALSE),"")</f>
        <v/>
      </c>
    </row>
    <row r="29" spans="4:5" x14ac:dyDescent="0.25">
      <c r="D29" s="1" t="str">
        <f>IF(D28&lt;B2,D28+1,"")</f>
        <v/>
      </c>
      <c r="E29" s="47" t="str">
        <f>IF(ISNUMBER(D29),_xlfn.BINOM.DIST(D29,B2,B3,FALSE),"")</f>
        <v/>
      </c>
    </row>
    <row r="30" spans="4:5" x14ac:dyDescent="0.25">
      <c r="D30" s="1" t="str">
        <f>IF(D29&lt;B2,D29+1,"")</f>
        <v/>
      </c>
      <c r="E30" s="47" t="str">
        <f>IF(ISNUMBER(D30),_xlfn.BINOM.DIST(D30,B2,B3,FALSE),"")</f>
        <v/>
      </c>
    </row>
    <row r="31" spans="4:5" x14ac:dyDescent="0.25">
      <c r="D31" s="1" t="str">
        <f>IF(D30&lt;B2,D30+1,"")</f>
        <v/>
      </c>
      <c r="E31" s="47" t="str">
        <f>IF(ISNUMBER(D31),_xlfn.BINOM.DIST(D31,B2,B3,FALSE),"")</f>
        <v/>
      </c>
    </row>
    <row r="32" spans="4:5" x14ac:dyDescent="0.25">
      <c r="D32" s="1" t="str">
        <f>IF(D31&lt;B2,D31+1,"")</f>
        <v/>
      </c>
      <c r="E32" s="47" t="str">
        <f>IF(ISNUMBER(D32),_xlfn.BINOM.DIST(D32,B2,B3,FALSE),"")</f>
        <v/>
      </c>
    </row>
    <row r="33" spans="4:5" x14ac:dyDescent="0.25">
      <c r="D33" s="1" t="str">
        <f>IF(D32&lt;B2,D32+1,"")</f>
        <v/>
      </c>
      <c r="E33" s="47" t="str">
        <f>IF(ISNUMBER(D33),_xlfn.BINOM.DIST(D33,B2,B3,FALSE),"")</f>
        <v/>
      </c>
    </row>
    <row r="34" spans="4:5" x14ac:dyDescent="0.25">
      <c r="D34" s="1" t="str">
        <f>IF(D33&lt;B2,D33+1,"")</f>
        <v/>
      </c>
      <c r="E34" s="47" t="str">
        <f>IF(ISNUMBER(D34),_xlfn.BINOM.DIST(D34,B2,B3,FALSE),"")</f>
        <v/>
      </c>
    </row>
    <row r="35" spans="4:5" x14ac:dyDescent="0.25">
      <c r="D35" s="1" t="str">
        <f>IF(D34&lt;B2,D34+1,"")</f>
        <v/>
      </c>
      <c r="E35" s="47" t="str">
        <f>IF(ISNUMBER(D35),_xlfn.BINOM.DIST(D35,B2,B3,FALSE),"")</f>
        <v/>
      </c>
    </row>
    <row r="36" spans="4:5" x14ac:dyDescent="0.25">
      <c r="D36" s="1" t="str">
        <f>IF(D35&lt;B2,D35+1,"")</f>
        <v/>
      </c>
      <c r="E36" s="47" t="str">
        <f>IF(ISNUMBER(D36),_xlfn.BINOM.DIST(D36,B2,B3,FALSE),"")</f>
        <v/>
      </c>
    </row>
    <row r="37" spans="4:5" x14ac:dyDescent="0.25">
      <c r="D37" s="1" t="str">
        <f>IF(D36&lt;B2,D36+1,"")</f>
        <v/>
      </c>
      <c r="E37" s="47" t="str">
        <f>IF(ISNUMBER(D37),_xlfn.BINOM.DIST(D37,B2,B3,FALSE),"")</f>
        <v/>
      </c>
    </row>
    <row r="38" spans="4:5" x14ac:dyDescent="0.25">
      <c r="D38" s="1" t="str">
        <f>IF(D37&lt;B2,D37+1,"")</f>
        <v/>
      </c>
      <c r="E38" s="47" t="str">
        <f>IF(ISNUMBER(D38),_xlfn.BINOM.DIST(D38,B2,B3,FALSE),"")</f>
        <v/>
      </c>
    </row>
    <row r="39" spans="4:5" x14ac:dyDescent="0.25">
      <c r="D39" s="1" t="str">
        <f>IF(D38&lt;B2,D38+1,"")</f>
        <v/>
      </c>
      <c r="E39" s="47" t="str">
        <f>IF(ISNUMBER(D39),_xlfn.BINOM.DIST(D39,B2,B3,FALSE),"")</f>
        <v/>
      </c>
    </row>
    <row r="40" spans="4:5" x14ac:dyDescent="0.25">
      <c r="D40" s="1" t="str">
        <f>IF(D39&lt;B2,D39+1,"")</f>
        <v/>
      </c>
      <c r="E40" s="47" t="str">
        <f>IF(ISNUMBER(D40),_xlfn.BINOM.DIST(D40,B2,B3,FALSE),"")</f>
        <v/>
      </c>
    </row>
    <row r="41" spans="4:5" x14ac:dyDescent="0.25">
      <c r="D41" s="1" t="str">
        <f>IF(D40&lt;B2,D40+1,"")</f>
        <v/>
      </c>
      <c r="E41" s="47" t="str">
        <f>IF(ISNUMBER(D41),_xlfn.BINOM.DIST(D41,B2,B3,FALSE),"")</f>
        <v/>
      </c>
    </row>
    <row r="42" spans="4:5" x14ac:dyDescent="0.25">
      <c r="D42" s="1" t="str">
        <f>IF(D41&lt;B2,D41+1,"")</f>
        <v/>
      </c>
      <c r="E42" s="47" t="str">
        <f>IF(ISNUMBER(D42),_xlfn.BINOM.DIST(D42,B2,B3,FALSE),"")</f>
        <v/>
      </c>
    </row>
    <row r="43" spans="4:5" x14ac:dyDescent="0.25">
      <c r="D43" s="1" t="str">
        <f>IF(D42&lt;B2,D42+1,"")</f>
        <v/>
      </c>
      <c r="E43" s="47" t="str">
        <f>IF(ISNUMBER(D43),_xlfn.BINOM.DIST(D43,B2,B3,FALSE),"")</f>
        <v/>
      </c>
    </row>
    <row r="44" spans="4:5" x14ac:dyDescent="0.25">
      <c r="D44" s="1" t="str">
        <f>IF(D43&lt;B2,D43+1,"")</f>
        <v/>
      </c>
      <c r="E44" s="47" t="str">
        <f>IF(ISNUMBER(D44),_xlfn.BINOM.DIST(D44,B2,B3,FALSE),"")</f>
        <v/>
      </c>
    </row>
    <row r="45" spans="4:5" x14ac:dyDescent="0.25">
      <c r="D45" s="1" t="str">
        <f>IF(D44&lt;B2,D44+1,"")</f>
        <v/>
      </c>
      <c r="E45" s="47" t="str">
        <f>IF(ISNUMBER(D45),_xlfn.BINOM.DIST(D45,B2,B3,FALSE),"")</f>
        <v/>
      </c>
    </row>
    <row r="46" spans="4:5" x14ac:dyDescent="0.25">
      <c r="D46" s="1" t="str">
        <f>IF(D45&lt;B2,D45+1,"")</f>
        <v/>
      </c>
      <c r="E46" s="47" t="str">
        <f>IF(ISNUMBER(D46),_xlfn.BINOM.DIST(D46,B2,B3,FALSE),"")</f>
        <v/>
      </c>
    </row>
    <row r="47" spans="4:5" x14ac:dyDescent="0.25">
      <c r="D47" s="1" t="str">
        <f>IF(D46&lt;B2,D46+1,"")</f>
        <v/>
      </c>
      <c r="E47" s="47" t="str">
        <f>IF(ISNUMBER(D47),_xlfn.BINOM.DIST(D47,B2,B3,FALSE),"")</f>
        <v/>
      </c>
    </row>
    <row r="48" spans="4:5" x14ac:dyDescent="0.25">
      <c r="D48" s="1" t="str">
        <f>IF(D47&lt;B2,D47+1,"")</f>
        <v/>
      </c>
      <c r="E48" s="47" t="str">
        <f>IF(ISNUMBER(D48),_xlfn.BINOM.DIST(D48,B2,B3,FALSE),"")</f>
        <v/>
      </c>
    </row>
    <row r="49" spans="4:5" x14ac:dyDescent="0.25">
      <c r="D49" s="1" t="str">
        <f>IF(D48&lt;B2,D48+1,"")</f>
        <v/>
      </c>
      <c r="E49" s="47" t="str">
        <f>IF(ISNUMBER(D49),_xlfn.BINOM.DIST(D49,B2,B3,FALSE),"")</f>
        <v/>
      </c>
    </row>
    <row r="50" spans="4:5" x14ac:dyDescent="0.25">
      <c r="D50" s="1" t="str">
        <f>IF(D49&lt;B2,D49+1,"")</f>
        <v/>
      </c>
      <c r="E50" s="47" t="str">
        <f>IF(ISNUMBER(D50),_xlfn.BINOM.DIST(D50,B2,B3,FALSE),"")</f>
        <v/>
      </c>
    </row>
    <row r="51" spans="4:5" x14ac:dyDescent="0.25">
      <c r="D51" s="1" t="str">
        <f>IF(D50&lt;B2,D50+1,"")</f>
        <v/>
      </c>
      <c r="E51" s="47" t="str">
        <f>IF(ISNUMBER(D51),_xlfn.BINOM.DIST(D51,B2,B3,FALSE),"")</f>
        <v/>
      </c>
    </row>
    <row r="52" spans="4:5" x14ac:dyDescent="0.25">
      <c r="D52" s="1" t="str">
        <f>IF(D51&lt;B2,D51+1,"")</f>
        <v/>
      </c>
      <c r="E52" s="47" t="str">
        <f>IF(ISNUMBER(D52),_xlfn.BINOM.DIST(D52,B2,B3,FALSE),"")</f>
        <v/>
      </c>
    </row>
    <row r="53" spans="4:5" x14ac:dyDescent="0.25">
      <c r="D53" s="1" t="str">
        <f>IF(D52&lt;B2,D52+1,"")</f>
        <v/>
      </c>
      <c r="E53" s="47" t="str">
        <f>IF(ISNUMBER(D53),_xlfn.BINOM.DIST(D53,B2,B3,FALSE),"")</f>
        <v/>
      </c>
    </row>
  </sheetData>
  <sheetProtection algorithmName="SHA-512" hashValue="o5Vgm/5CWANmfzHsi0YiapH5wvsmuElDl71O1wySdrVQcLcaXPDEWmj3qamdrzy8SSTBAU6q27FnEQmi3Klyqg==" saltValue="B0gaRgMx5HfTwN1RlY0khQ=="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67</v>
      </c>
      <c r="D1" s="10" t="s">
        <v>1</v>
      </c>
    </row>
    <row r="2" spans="1:4" x14ac:dyDescent="0.25">
      <c r="A2" s="24" t="s">
        <v>68</v>
      </c>
      <c r="B2" s="44">
        <v>0</v>
      </c>
    </row>
    <row r="3" spans="1:4" x14ac:dyDescent="0.25">
      <c r="A3" s="24" t="s">
        <v>69</v>
      </c>
      <c r="B3" s="44">
        <v>1</v>
      </c>
    </row>
    <row r="4" spans="1:4" x14ac:dyDescent="0.25">
      <c r="A4" s="15"/>
    </row>
    <row r="5" spans="1:4" x14ac:dyDescent="0.25">
      <c r="A5" s="13" t="s">
        <v>70</v>
      </c>
    </row>
    <row r="6" spans="1:4" x14ac:dyDescent="0.25">
      <c r="A6" s="24" t="s">
        <v>62</v>
      </c>
      <c r="B6" s="44"/>
      <c r="C6" s="12" t="s">
        <v>71</v>
      </c>
    </row>
    <row r="7" spans="1:4" x14ac:dyDescent="0.25">
      <c r="A7" s="24" t="s">
        <v>64</v>
      </c>
      <c r="B7" s="44"/>
      <c r="C7" s="12" t="s">
        <v>72</v>
      </c>
    </row>
    <row r="8" spans="1:4" x14ac:dyDescent="0.25">
      <c r="A8" s="39" t="str">
        <f>CONCATENATE("P(", IF(ISBLANK(B6),"","lower ≤ "),IF(AND(B2=0,B3=1),"z","x"),IF(ISBLANK(B7),""," ≤ upper"),") =")</f>
        <v>P(z) =</v>
      </c>
      <c r="B8" s="36" t="str">
        <f>IF(AND(ISBLANK(B6),ISBLANK(B7)),"",IF(OR(NOT(OR(ISBLANK(B6),ISNUMBER(B6))),NOT(OR(ISBLANK(B7),ISNUMBER(B7)))),"Input Error",IF(IF(OR(ISBLANK(B6),ISBLANK(B7)),FALSE,B6&gt;B7),"Input Error",IF(AND(ISNUMBER(B2),ISNUMBER(B3)),_xlfn.NORM.DIST(IF(ISBLANK(B7),1E+100,B7),B2,B3,TRUE)-_xlfn.NORM.DIST(IF(ISBLANK(B6),-1E+100,B6),B2,B3,TRUE),"Input µ,σ"))))</f>
        <v/>
      </c>
      <c r="C8" s="14" t="s">
        <v>73</v>
      </c>
      <c r="D8" s="6"/>
    </row>
    <row r="10" spans="1:4" x14ac:dyDescent="0.25">
      <c r="A10" s="13" t="s">
        <v>74</v>
      </c>
    </row>
    <row r="11" spans="1:4" x14ac:dyDescent="0.25">
      <c r="A11" s="24" t="s">
        <v>75</v>
      </c>
      <c r="B11" s="44"/>
      <c r="C11" s="16" t="str">
        <f>IF(AND(B11&lt;1,B11&gt;=0),"","area must be between 0 and 1")</f>
        <v/>
      </c>
    </row>
    <row r="12" spans="1:4" x14ac:dyDescent="0.25">
      <c r="A12" s="39" t="str">
        <f>IF(AND(B2=0,B3=1),"z =","x =")</f>
        <v>z =</v>
      </c>
      <c r="B12" s="36" t="str">
        <f>IF(ISBLANK(B11),"",IF(NOT(ISNUMBER(B11)),"Input Error",IF(OR(B11&lt;=0,B11&gt;=1),"Input Error",IF(AND(ISNUMBER(B2),ISNUMBER(B3)),_xlfn.NORM.INV(B11,B2,B3),"Input µ,σ"))))</f>
        <v/>
      </c>
      <c r="C12" s="14" t="s">
        <v>76</v>
      </c>
    </row>
  </sheetData>
  <sheetProtection algorithmName="SHA-512" hashValue="QlYBPwng2QKaxna4C5jhAKWTL9mnfWrfT4+3WADsOxoQ8qW/oYHZYAB4caj7ATeMTKW7FMBkVMOHZTgmOuPSnQ==" saltValue="Mq4aykx75Q/Dp28S6VPD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77</v>
      </c>
      <c r="D1" s="10" t="s">
        <v>1</v>
      </c>
    </row>
    <row r="2" spans="1:4" x14ac:dyDescent="0.25">
      <c r="A2" s="24" t="s">
        <v>78</v>
      </c>
      <c r="B2" s="44"/>
      <c r="C2" s="16" t="str">
        <f>IF(OR(ISBLANK(B2),IF(ISNUMBER(B2),AND(B2&gt;0),FALSE)),"","df must be a positive number")</f>
        <v/>
      </c>
    </row>
    <row r="3" spans="1:4" x14ac:dyDescent="0.25">
      <c r="A3" s="15"/>
    </row>
    <row r="4" spans="1:4" x14ac:dyDescent="0.25">
      <c r="A4" s="13" t="s">
        <v>79</v>
      </c>
    </row>
    <row r="5" spans="1:4" x14ac:dyDescent="0.25">
      <c r="A5" s="24" t="s">
        <v>62</v>
      </c>
      <c r="B5" s="44"/>
      <c r="C5" s="12" t="s">
        <v>71</v>
      </c>
    </row>
    <row r="6" spans="1:4" x14ac:dyDescent="0.25">
      <c r="A6" s="24" t="s">
        <v>64</v>
      </c>
      <c r="B6" s="44"/>
      <c r="C6" s="12" t="s">
        <v>72</v>
      </c>
    </row>
    <row r="7" spans="1:4" x14ac:dyDescent="0.25">
      <c r="A7" s="39" t="str">
        <f>CONCATENATE("P(", IF(ISBLANK(B5),"","lower ≤ "),"t",IF(ISBLANK(B6),""," ≤ upper"),") =")</f>
        <v>P(t) =</v>
      </c>
      <c r="B7" s="36" t="str">
        <f>IF(AND(ISBLANK(B5),ISBLANK(B6)),"",IF(OR(NOT(OR(ISBLANK(B5),ISNUMBER(B5))),NOT(OR(ISBLANK(B6),ISNUMBER(B6)))),"Input Error",IF(IF(OR(ISBLANK(B5),ISBLANK(B6)),FALSE,B5&gt;B6),"Input Error",IF(B2&gt;0,_xlfn.T.DIST(IF(ISBLANK(B6),1E+100,B6),B2,TRUE)-_xlfn.T.DIST(IF(ISBLANK(B5),-1E+100,B5),B2,TRUE),"Input df"))))</f>
        <v/>
      </c>
      <c r="C7" s="14" t="s">
        <v>80</v>
      </c>
      <c r="D7" s="6"/>
    </row>
    <row r="9" spans="1:4" x14ac:dyDescent="0.25">
      <c r="A9" s="13" t="s">
        <v>81</v>
      </c>
    </row>
    <row r="10" spans="1:4" x14ac:dyDescent="0.25">
      <c r="A10" s="24" t="s">
        <v>75</v>
      </c>
      <c r="B10" s="44"/>
      <c r="C10" s="16" t="str">
        <f>IF(AND(B10&lt;1,B10&gt;=0),"","area must be between 0 and 1")</f>
        <v/>
      </c>
    </row>
    <row r="11" spans="1:4" x14ac:dyDescent="0.25">
      <c r="A11" s="39" t="s">
        <v>82</v>
      </c>
      <c r="B11" s="36" t="str">
        <f>IF(ISBLANK(B10),"",IF(NOT(ISNUMBER(B10)),"Input Error",IF(OR(B10&lt;=0,B10&gt;=1),"Input Error",IF(B2&gt;0,_xlfn.T.INV(B10,B2),"Input df"))))</f>
        <v/>
      </c>
      <c r="C11" s="14" t="s">
        <v>83</v>
      </c>
    </row>
  </sheetData>
  <sheetProtection algorithmName="SHA-512" hashValue="GEXT/cTJri4k/tckrLD2lwhR2T4ttDRDjpDQLX6HlwjpqpnY3lU3l0OfNgD9Hap19OA8SmWSBo9ETYqyDGafWg==" saltValue="zb/bD4aWPhAUGOJ4P8Cjs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84</v>
      </c>
      <c r="F1" s="10" t="s">
        <v>85</v>
      </c>
      <c r="K1" s="10" t="s">
        <v>1</v>
      </c>
    </row>
    <row r="2" spans="1:11" x14ac:dyDescent="0.25">
      <c r="A2" s="24" t="s">
        <v>86</v>
      </c>
      <c r="B2" s="45"/>
      <c r="C2" s="16" t="str">
        <f>IF(OR(ISBLANK(B2),ISNUMBER(B2)),"","xbar must be a number")</f>
        <v/>
      </c>
      <c r="F2" s="24" t="s">
        <v>5</v>
      </c>
      <c r="G2" s="45"/>
      <c r="H2" s="16" t="str">
        <f>IF(OR(ISBLANK(G2),IF(ISNUMBER(G2),AND(G2&gt;0,INT(G2)=G2),FALSE)),"","n must be a positive integer")</f>
        <v/>
      </c>
    </row>
    <row r="3" spans="1:11" x14ac:dyDescent="0.25">
      <c r="A3" s="28" t="s">
        <v>51</v>
      </c>
      <c r="B3" s="45"/>
      <c r="C3" s="16" t="str">
        <f>IF(OR(ISBLANK(B3),IF(ISNUMBER(B3),B3&gt;0,FALSE)),"","σ must be a positive number")</f>
        <v/>
      </c>
      <c r="F3" s="24" t="s">
        <v>58</v>
      </c>
      <c r="G3" s="45"/>
      <c r="H3" s="16" t="str">
        <f>IF(OR(ISBLANK(G3),IF(ISNUMBER(G3),AND(G3&gt;0,INT(G3)=G3),FALSE)),IF(OR(ISBLANK(G2),NOT(ISNUMBER(G2))),"",IF(G3&lt;G2,"","x must be less than n")),"x must be a positive integer")</f>
        <v/>
      </c>
    </row>
    <row r="4" spans="1:11" x14ac:dyDescent="0.25">
      <c r="A4" s="28" t="s">
        <v>5</v>
      </c>
      <c r="B4" s="45"/>
      <c r="C4" s="16" t="str">
        <f>IF(OR(ISBLANK(B4),IF(ISNUMBER(B4),AND(B4&gt;0,INT(B4)=B4),FALSE)),"","n must be a positive integer")</f>
        <v/>
      </c>
      <c r="F4" s="24" t="s">
        <v>87</v>
      </c>
      <c r="G4" s="45"/>
      <c r="H4" s="16"/>
    </row>
    <row r="5" spans="1:11" x14ac:dyDescent="0.25">
      <c r="A5" s="28" t="s">
        <v>87</v>
      </c>
      <c r="B5" s="45"/>
      <c r="C5" s="16" t="str">
        <f>IF(OR(ISBLANK(B5),IF(ISNUMBER(B5),OR(AND(B5&gt;=0.5,B5&lt;1),AND(B5&gt;=50,B5&lt;100)),FALSE)),"","C-Level must be between 50 and 99.99 or between .5 and .9999")</f>
        <v/>
      </c>
      <c r="F5" s="24" t="s">
        <v>86</v>
      </c>
      <c r="G5" s="26" t="str">
        <f>IF(AND(ISNUMBER(G2),ISNUMBER(G3)),IF(AND(INT(G2)=G2,INT(G3)=G3,G2&gt;0,G3&gt;0,G3&lt;G2),G3/G2,""),"")</f>
        <v/>
      </c>
      <c r="H5" s="16" t="str">
        <f>IF(OR(ISBLANK(G4),IF(ISNUMBER(G4),OR(AND(G4&gt;=0.5,G4&lt;1),AND(G4&gt;=50,G4&lt;100)),FALSE)),"","C-Level must be between 50 and 99.99 or between .5 and .9999")</f>
        <v/>
      </c>
    </row>
    <row r="6" spans="1:11" x14ac:dyDescent="0.25">
      <c r="A6" s="35" t="s">
        <v>88</v>
      </c>
      <c r="B6" s="36"/>
      <c r="C6" s="34" t="str">
        <f>IF(AND(ISNUMBER(B2),ISNUMBER(B3),ISNUMBER(B4),ISNUMBER(B5)),IF(AND(B3&gt;0,INT(B4)=B4,B4&gt;0,OR(AND(B5&gt;=0.5,B5&lt;1),AND(B5&gt;=50,B5&lt;100))),CONCATENATE("(",ROUND(B2-B3/SQRT(B4)*NORMSINV(1-(IF(B5&lt;1,1-B5,1-B5/100)/2)),IF(B2-B3/SQRT(B4)*NORMSINV(1-(IF(B5&lt;1,1-B5,1-B5/100)/2))&gt;1000,1,4)),", "),"Input "),"")</f>
        <v/>
      </c>
      <c r="D6" s="31" t="str">
        <f>IF(AND(ISNUMBER(B2),ISNUMBER(B3),ISNUMBER(B4),ISNUMBER(B5)),IF(AND(B3&gt;0,INT(B4)=B4,B4&gt;0,OR(AND(B5&gt;=0.5,B5&lt;1),AND(B5&gt;=50,B5&lt;100))),CONCATENATE(ROUND(B2+B3/SQRT(B4)*NORMSINV(1-(IF(B5&lt;1,1-B5,1-B5/100)/2)),IF(B2+B3/SQRT(B4)*NORMSINV(1-(IF(B5&lt;1,1-B5,1-B5/100)/2))&gt;1000,1,4)),")"),"Input "),"")</f>
        <v/>
      </c>
      <c r="F6" s="35" t="s">
        <v>88</v>
      </c>
      <c r="G6" s="36"/>
      <c r="H6" s="34" t="str">
        <f>IF(AND(ISNUMBER(G3),ISNUMBER(G2),ISNUMBER(G4)),IF(AND(INT(G3)=G3,G3&gt;0,G3&lt;G2,INT(G2)=G2,G2&gt;0,OR(AND(G4&gt;=0.5,G4&lt;1),AND(G4&gt;=50,G4&lt;100))),CONCATENATE("(",ROUND(G3/G2-SQRT((G3/G2)*(1-G3/G2)/G2)*NORMSINV(1-(IF(G4&lt;1,1-G4,1-G4/100)/2)),5),", "),"Input "),"")</f>
        <v/>
      </c>
      <c r="I6" s="31" t="str">
        <f>IF(AND(ISNUMBER(G3),ISNUMBER(G2),ISNUMBER(G4)),IF(AND(INT(G3)=G3,G3&gt;0,G3&lt;G2,INT(G2)=G2,G2&gt;0,OR(AND(G4&gt;=0.5,G4&lt;1),AND(G4&gt;=50,G4&lt;100))),CONCATENATE(ROUND(G3/G2+SQRT((G3/G2)*(1-G3/G2)/G2)*NORMSINV(1-(IF(G4&lt;1,1-G4,1-G4/100)/2)),5),")"),"Error"),"")</f>
        <v/>
      </c>
    </row>
    <row r="8" spans="1:11" x14ac:dyDescent="0.25">
      <c r="A8" s="13" t="s">
        <v>89</v>
      </c>
    </row>
    <row r="9" spans="1:11" x14ac:dyDescent="0.25">
      <c r="A9" s="24" t="s">
        <v>86</v>
      </c>
      <c r="B9" s="45"/>
      <c r="C9" s="16" t="str">
        <f>IF(OR(ISBLANK(B9),ISNUMBER(B9)),"","xbar must be a number")</f>
        <v/>
      </c>
    </row>
    <row r="10" spans="1:11" x14ac:dyDescent="0.25">
      <c r="A10" s="28" t="s">
        <v>9</v>
      </c>
      <c r="B10" s="45"/>
      <c r="C10" s="16" t="str">
        <f>IF(OR(ISBLANK(B10),IF(ISNUMBER(B10),B10&gt;0,FALSE)),"","s must be a positive number")</f>
        <v/>
      </c>
    </row>
    <row r="11" spans="1:11" x14ac:dyDescent="0.25">
      <c r="A11" s="28" t="s">
        <v>5</v>
      </c>
      <c r="B11" s="45"/>
      <c r="C11" s="16" t="str">
        <f>IF(OR(ISBLANK(B11),IF(ISNUMBER(B11),AND(B11&gt;0,INT(B11)=B11),FALSE)),"","n must be a positive integer")</f>
        <v/>
      </c>
    </row>
    <row r="12" spans="1:11" x14ac:dyDescent="0.25">
      <c r="A12" s="28" t="s">
        <v>87</v>
      </c>
      <c r="B12" s="45"/>
      <c r="C12" s="16" t="str">
        <f>IF(OR(ISBLANK(B12),IF(ISNUMBER(B12),OR(AND(B12&gt;=0.5,B12&lt;1),AND(B12&gt;=50,B12&lt;100)),FALSE)),"","C-Level must be between 50 and 99.99 or between .5 and .9999")</f>
        <v/>
      </c>
    </row>
    <row r="13" spans="1:11" x14ac:dyDescent="0.25">
      <c r="A13" s="35" t="s">
        <v>88</v>
      </c>
      <c r="B13" s="36"/>
      <c r="C13" s="34" t="str">
        <f>IF(AND(ISNUMBER(B9),ISNUMBER(B10),ISNUMBER(B11),ISNUMBER(B12)),IF(AND(B10&gt;0,INT(B11)=B11,B11&gt;0,OR(AND(B12&gt;=0.5,B12&lt;1),AND(B12&gt;=50,B12&lt;100))),CONCATENATE("(",ROUND(B9-B10/SQRT(B11)*_xlfn.T.INV(1-(IF(B12&lt;1,1-B12,1-B12/100)/2),B11-1),IF(B9-B10/SQRT(B11)*_xlfn.T.INV(1-(IF(B12&lt;1,1-B12,1-B12/100)/2),B11-1)&gt;1000,1,4)),", "),"Input "),"")</f>
        <v/>
      </c>
      <c r="D13" s="31" t="str">
        <f>IF(AND(ISNUMBER(B9),ISNUMBER(B10),ISNUMBER(B11),ISNUMBER(B12)),IF(AND(B10&gt;0,INT(B11)=B11,B11&gt;0,OR(AND(B12&gt;=0.5,B12&lt;1),AND(B12&gt;=50,B12&lt;100))),CONCATENATE(ROUND(B9+B10/SQRT(B11)*_xlfn.T.INV(1-(IF(B12&lt;1,1-B12,1-B12/100)/2),B11-1),IF(B9+B10/SQRT(B11)*_xlfn.T.INV(1-(IF(B12&lt;1,1-B12,1-B12/100)/2),B11-1)&gt;1000,1,4)),")"),"Input "),"")</f>
        <v/>
      </c>
    </row>
  </sheetData>
  <sheetProtection algorithmName="SHA-512" hashValue="G6pN7q2Zaiy28groN/WjBlkK2RtJ7ch8assviyvGkTF46ShhuQjPuGI6EbhGsNT1B3IZVR8OcyZ5FFK+HhQbIw==" saltValue="q8oc6GJSEVke51nCUxA8Ew==" spinCount="100000" sheet="1" objects="1" scenario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90</v>
      </c>
      <c r="H1" s="13" t="s">
        <v>91</v>
      </c>
      <c r="M1" s="10" t="s">
        <v>1</v>
      </c>
    </row>
    <row r="2" spans="1:14" x14ac:dyDescent="0.25">
      <c r="A2" s="24" t="s">
        <v>92</v>
      </c>
      <c r="B2" s="25" t="s">
        <v>7</v>
      </c>
      <c r="C2" s="45"/>
      <c r="D2" s="16" t="str">
        <f>IF(OR(ISBLANK(C2),ISNUMBER(C2)),"","µ must be a number")</f>
        <v/>
      </c>
      <c r="H2" s="24" t="s">
        <v>93</v>
      </c>
      <c r="I2" s="25" t="s">
        <v>7</v>
      </c>
      <c r="J2" s="44"/>
      <c r="K2" s="16" t="str">
        <f>IF(OR(ISBLANK(J2),IF(ISNUMBER(J2),AND(J2&gt;0,J2&lt;1),FALSE)),"","p must be a number between 0 and 1")</f>
        <v/>
      </c>
      <c r="N2" s="4"/>
    </row>
    <row r="3" spans="1:14" x14ac:dyDescent="0.25">
      <c r="A3" s="24" t="s">
        <v>94</v>
      </c>
      <c r="B3" s="46" t="s">
        <v>95</v>
      </c>
      <c r="C3" s="26" t="str">
        <f>IF(ISNUMBER(C2),C2,"")</f>
        <v/>
      </c>
      <c r="H3" s="24" t="s">
        <v>96</v>
      </c>
      <c r="I3" s="46" t="s">
        <v>95</v>
      </c>
      <c r="J3" s="33" t="str">
        <f>IF(ISNUMBER(J2),J2,"")</f>
        <v/>
      </c>
      <c r="M3" s="4"/>
    </row>
    <row r="4" spans="1:14" x14ac:dyDescent="0.25">
      <c r="A4" s="24"/>
      <c r="B4" s="27" t="s">
        <v>7</v>
      </c>
      <c r="C4" s="45"/>
      <c r="D4" s="16" t="str">
        <f>IF(OR(ISBLANK(C4),ISNUMBER(C4)),"","xbar must be a number")</f>
        <v/>
      </c>
      <c r="H4" s="24" t="s">
        <v>97</v>
      </c>
      <c r="I4" s="27" t="s">
        <v>7</v>
      </c>
      <c r="J4" s="44"/>
      <c r="K4" s="16" t="str">
        <f>IF(OR(ISBLANK(J4),IF(ISNUMBER(J4),AND(J4&gt;0,INT(J4)=J4),FALSE)),"","n must be a positive integer")</f>
        <v/>
      </c>
      <c r="N4" s="4"/>
    </row>
    <row r="5" spans="1:14" x14ac:dyDescent="0.25">
      <c r="A5" s="28" t="s">
        <v>98</v>
      </c>
      <c r="B5" s="27" t="s">
        <v>7</v>
      </c>
      <c r="C5" s="45"/>
      <c r="D5" s="16" t="str">
        <f>IF(OR(ISBLANK(C5),IF(ISNUMBER(C5),C5&gt;0,FALSE)),"","σ must be a positive number")</f>
        <v/>
      </c>
      <c r="H5" s="24" t="s">
        <v>54</v>
      </c>
      <c r="I5" s="27" t="s">
        <v>7</v>
      </c>
      <c r="J5" s="44"/>
      <c r="K5" s="16" t="str">
        <f>IF(OR(ISBLANK(J5),IF(ISNUMBER(J5),AND(J5&gt;0,INT(J5)=J5),FALSE)),IF(OR(ISBLANK(J4),NOT(ISNUMBER(J4))),"",IF(J5&lt;J4,"","x must be less than n")),"x must be a positive integer")</f>
        <v/>
      </c>
    </row>
    <row r="6" spans="1:14" x14ac:dyDescent="0.25">
      <c r="A6" s="28" t="s">
        <v>97</v>
      </c>
      <c r="B6" s="27" t="s">
        <v>7</v>
      </c>
      <c r="C6" s="45"/>
      <c r="D6" s="16" t="str">
        <f>IF(OR(ISBLANK(C6),IF(ISNUMBER(C6),AND(C6&gt;0,INT(C6)=C6),FALSE)),"","n must be a positive integer")</f>
        <v/>
      </c>
      <c r="H6" s="24"/>
      <c r="I6" s="27" t="s">
        <v>7</v>
      </c>
      <c r="J6" s="33" t="str">
        <f>IF(AND(ISNUMBER(J2),ISNUMBER(J4),ISNUMBER(J5)),IF(AND(INT(J4)=J4,INT(J5)=J5,J2&gt;0,J2&lt;1,J5&gt;0,J5&lt;J4),J5/J4,""),"")</f>
        <v/>
      </c>
      <c r="K6" s="16"/>
    </row>
    <row r="7" spans="1:14" x14ac:dyDescent="0.25">
      <c r="A7" s="9"/>
      <c r="B7" s="14"/>
      <c r="D7" s="16"/>
      <c r="H7" s="4"/>
      <c r="K7" s="16"/>
    </row>
    <row r="8" spans="1:14" x14ac:dyDescent="0.25">
      <c r="A8" s="29" t="s">
        <v>99</v>
      </c>
      <c r="B8" s="30" t="s">
        <v>7</v>
      </c>
      <c r="C8" s="31" t="str">
        <f>IF(AND(ISNUMBER(C4),ISNUMBER(C5),ISNUMBER(C6),ISNUMBER(C2)),IF(AND(INT(C6)=C6,C6&gt;0,C5&gt;0),(C4-C2)/(C5/SQRT(C6)),"Input Error"),"")</f>
        <v/>
      </c>
      <c r="D8" s="13"/>
      <c r="H8" s="29" t="s">
        <v>99</v>
      </c>
      <c r="I8" s="30" t="s">
        <v>7</v>
      </c>
      <c r="J8" s="31" t="str">
        <f>IF(AND(ISNUMBER(J2),ISNUMBER(J4),ISNUMBER(J5)),IF(AND(INT(J4)=J4,INT(J5)=J5,J2&gt;0,J2&lt;1,J5&gt;0,J5&lt;J4),(J6-J2)/SQRT(J2*(1-J2)/J4),"Input Error"),"")</f>
        <v/>
      </c>
      <c r="K8" s="13"/>
    </row>
    <row r="9" spans="1:14" x14ac:dyDescent="0.25">
      <c r="A9" s="29" t="s">
        <v>100</v>
      </c>
      <c r="B9" s="30" t="s">
        <v>7</v>
      </c>
      <c r="C9" s="31" t="str">
        <f>IF(AND(ISNUMBER(C4),ISNUMBER(C5),ISNUMBER(C6),ISNUMBER(C2)),IF(AND(INT(C6)=C6,C6&gt;0,C5&gt;0),IF(B3="≠",2*IF(C8&lt;0,_xlfn.NORM.S.DIST(C8,TRUE),1-_xlfn.NORM.S.DIST(C8,TRUE)),IF(B3="&lt;",_xlfn.NORM.S.DIST(C8,TRUE),IF(B3="&gt;",1-_xlfn.NORM.S.DIST(C8,TRUE),"Select H1"))),"Input Error"),"")</f>
        <v/>
      </c>
      <c r="D9" s="13"/>
      <c r="H9" s="29" t="s">
        <v>100</v>
      </c>
      <c r="I9" s="30" t="s">
        <v>7</v>
      </c>
      <c r="J9" s="31" t="str">
        <f>IF(AND(ISNUMBER(J2),ISNUMBER(J4),ISNUMBER(J5)),IF(AND(INT(J4)=J4,INT(J5)=J5,J2&gt;0,J2&lt;1,J5&gt;0,J5&lt;J4),IF(I3="≠",2*IF(J8&lt;0,_xlfn.NORM.S.DIST(J8,TRUE),1-_xlfn.NORM.S.DIST(J8,TRUE)),IF(I3="&lt;",_xlfn.NORM.S.DIST(J8,TRUE),IF(I3="&gt;",1-_xlfn.NORM.S.DIST(J8,TRUE),"Select H1"))),"Input Error"),"")</f>
        <v/>
      </c>
      <c r="K9" s="13"/>
    </row>
    <row r="11" spans="1:14" x14ac:dyDescent="0.25">
      <c r="A11" s="13" t="s">
        <v>101</v>
      </c>
    </row>
    <row r="12" spans="1:14" x14ac:dyDescent="0.25">
      <c r="A12" s="24" t="s">
        <v>92</v>
      </c>
      <c r="B12" s="25" t="s">
        <v>7</v>
      </c>
      <c r="C12" s="45"/>
      <c r="D12" s="16" t="str">
        <f>IF(OR(ISBLANK(C12),ISNUMBER(C12)),"","µ must be a number")</f>
        <v/>
      </c>
    </row>
    <row r="13" spans="1:14" x14ac:dyDescent="0.25">
      <c r="A13" s="24" t="s">
        <v>94</v>
      </c>
      <c r="B13" s="46" t="s">
        <v>95</v>
      </c>
      <c r="C13" s="26" t="str">
        <f>IF(ISNUMBER(C12),C12,"")</f>
        <v/>
      </c>
    </row>
    <row r="14" spans="1:14" x14ac:dyDescent="0.25">
      <c r="A14" s="24"/>
      <c r="B14" s="27" t="s">
        <v>7</v>
      </c>
      <c r="C14" s="45"/>
      <c r="D14" s="16" t="str">
        <f>IF(OR(ISBLANK(C14),ISNUMBER(C14)),"","xbar must be a number")</f>
        <v/>
      </c>
    </row>
    <row r="15" spans="1:14" x14ac:dyDescent="0.25">
      <c r="A15" s="28" t="s">
        <v>102</v>
      </c>
      <c r="B15" s="27" t="s">
        <v>7</v>
      </c>
      <c r="C15" s="45"/>
      <c r="D15" s="16" t="str">
        <f>IF(OR(ISBLANK(C15),IF(ISNUMBER(C15),C15&gt;0,FALSE)),"","s must be a positive number")</f>
        <v/>
      </c>
    </row>
    <row r="16" spans="1:14" x14ac:dyDescent="0.25">
      <c r="A16" s="28" t="s">
        <v>97</v>
      </c>
      <c r="B16" s="27" t="s">
        <v>7</v>
      </c>
      <c r="C16" s="45"/>
      <c r="D16" s="16" t="str">
        <f>IF(OR(ISBLANK(C16),IF(ISNUMBER(C16),AND(C16&gt;0,INT(C16)=C16),FALSE)),"","n must be a positive integer")</f>
        <v/>
      </c>
    </row>
    <row r="17" spans="1:4" x14ac:dyDescent="0.25">
      <c r="A17" s="9"/>
      <c r="B17" s="14"/>
      <c r="D17" s="16"/>
    </row>
    <row r="18" spans="1:4" x14ac:dyDescent="0.25">
      <c r="A18" s="29" t="s">
        <v>103</v>
      </c>
      <c r="B18" s="30" t="s">
        <v>7</v>
      </c>
      <c r="C18" s="31" t="str">
        <f>IF(AND(ISNUMBER(C14),ISNUMBER(C15),ISNUMBER(C16),ISNUMBER(C12)),IF(AND(INT(C16)=C16,C16&gt;0,C15&gt;0),(C14-C12)/(C15/SQRT(C16)),"Input Error"),"")</f>
        <v/>
      </c>
      <c r="D18" s="13"/>
    </row>
    <row r="19" spans="1:4" x14ac:dyDescent="0.25">
      <c r="A19" s="29" t="s">
        <v>100</v>
      </c>
      <c r="B19" s="30" t="s">
        <v>7</v>
      </c>
      <c r="C19" s="31"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95</v>
      </c>
    </row>
    <row r="99" spans="1:1" x14ac:dyDescent="0.25">
      <c r="A99" s="3" t="s">
        <v>104</v>
      </c>
    </row>
    <row r="100" spans="1:1" x14ac:dyDescent="0.25">
      <c r="A100" s="3" t="s">
        <v>105</v>
      </c>
    </row>
  </sheetData>
  <sheetProtection algorithmName="SHA-512" hashValue="nnR24kgsry58uDC6WE6t8BXWr5Ct++MWghSKqKO5kzlxUq8eNiye8tmz59ILhr8GyTl3xCn7iQNVJ7DoVtjvow==" saltValue="0A3Cz77kQPVbE4/9d6eucg==" spinCount="100000" sheet="1" objects="1" scenarios="1"/>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106</v>
      </c>
      <c r="H1" s="13" t="s">
        <v>107</v>
      </c>
      <c r="M1" s="10" t="s">
        <v>1</v>
      </c>
    </row>
    <row r="2" spans="1:14" x14ac:dyDescent="0.25">
      <c r="A2" s="24" t="s">
        <v>108</v>
      </c>
      <c r="B2" s="25" t="s">
        <v>7</v>
      </c>
      <c r="C2" s="26" t="s">
        <v>109</v>
      </c>
      <c r="D2" s="16"/>
      <c r="H2" s="24" t="s">
        <v>110</v>
      </c>
      <c r="I2" s="25" t="s">
        <v>7</v>
      </c>
      <c r="J2" s="33" t="s">
        <v>111</v>
      </c>
      <c r="K2" s="16"/>
      <c r="N2" s="4"/>
    </row>
    <row r="3" spans="1:14" x14ac:dyDescent="0.25">
      <c r="A3" s="24" t="s">
        <v>112</v>
      </c>
      <c r="B3" s="46" t="s">
        <v>95</v>
      </c>
      <c r="C3" s="26" t="s">
        <v>109</v>
      </c>
      <c r="H3" s="24" t="s">
        <v>113</v>
      </c>
      <c r="I3" s="46" t="s">
        <v>95</v>
      </c>
      <c r="J3" s="33" t="s">
        <v>111</v>
      </c>
      <c r="M3" s="4"/>
    </row>
    <row r="4" spans="1:14" x14ac:dyDescent="0.25">
      <c r="A4" s="24"/>
      <c r="B4" s="27" t="s">
        <v>7</v>
      </c>
      <c r="C4" s="45"/>
      <c r="D4" s="16" t="str">
        <f>IF(OR(ISBLANK(C4),ISNUMBER(C4)),"","xbar must be a number")</f>
        <v/>
      </c>
      <c r="H4" s="24" t="s">
        <v>114</v>
      </c>
      <c r="I4" s="27" t="s">
        <v>7</v>
      </c>
      <c r="J4" s="44"/>
      <c r="K4" s="16" t="str">
        <f>IF(OR(ISBLANK(J4),IF(ISNUMBER(J4),AND(J4&gt;0,INT(J4)=J4),FALSE)),"","n must be a positive integer")</f>
        <v/>
      </c>
      <c r="N4" s="4"/>
    </row>
    <row r="5" spans="1:14" x14ac:dyDescent="0.25">
      <c r="A5" s="28" t="s">
        <v>115</v>
      </c>
      <c r="B5" s="27" t="s">
        <v>7</v>
      </c>
      <c r="C5" s="45"/>
      <c r="D5" s="16" t="str">
        <f>IF(OR(ISBLANK(C5),IF(ISNUMBER(C5),C5&gt;0,FALSE)),"","s must be a positive number")</f>
        <v/>
      </c>
      <c r="H5" s="24" t="s">
        <v>116</v>
      </c>
      <c r="I5" s="27" t="s">
        <v>7</v>
      </c>
      <c r="J5" s="44"/>
      <c r="K5" s="16" t="str">
        <f>IF(OR(ISBLANK(J5),IF(ISNUMBER(J5),AND(J5&gt;0,INT(J5)=J5),FALSE)),IF(OR(ISBLANK(J4),NOT(ISNUMBER(J4))),"",IF(J5&lt;J4,"","x must be less than n")),"x must be a positive integer")</f>
        <v/>
      </c>
    </row>
    <row r="6" spans="1:14" x14ac:dyDescent="0.25">
      <c r="A6" s="28" t="s">
        <v>114</v>
      </c>
      <c r="B6" s="27" t="s">
        <v>7</v>
      </c>
      <c r="C6" s="45"/>
      <c r="D6" s="16" t="str">
        <f>IF(OR(ISBLANK(C6),IF(ISNUMBER(C6),AND(C6&gt;0,INT(C6)=C6),FALSE)),"","n must be a positive integer")</f>
        <v/>
      </c>
      <c r="H6" s="24"/>
      <c r="I6" s="27" t="s">
        <v>7</v>
      </c>
      <c r="J6" s="33" t="str">
        <f>IF(AND(ISNUMBER(J4),ISNUMBER(J5)),IF(AND(INT(J4)=J4,INT(J5)=J5,J5&gt;0,J5&lt;J4),J5/J4,""),"")</f>
        <v/>
      </c>
      <c r="K6" s="16"/>
    </row>
    <row r="7" spans="1:14" x14ac:dyDescent="0.25">
      <c r="A7" s="24"/>
      <c r="B7" s="27" t="s">
        <v>7</v>
      </c>
      <c r="C7" s="45"/>
      <c r="D7" s="16" t="str">
        <f>IF(OR(ISBLANK(C7),ISNUMBER(C7)),"","xbar must be a number")</f>
        <v/>
      </c>
      <c r="H7" s="24" t="s">
        <v>117</v>
      </c>
      <c r="I7" s="27" t="s">
        <v>7</v>
      </c>
      <c r="J7" s="44"/>
      <c r="K7" s="16" t="str">
        <f>IF(OR(ISBLANK(J7),IF(ISNUMBER(J7),AND(J7&gt;0,INT(J7)=J7),FALSE)),"","n must be a positive integer")</f>
        <v/>
      </c>
    </row>
    <row r="8" spans="1:14" x14ac:dyDescent="0.25">
      <c r="A8" s="28" t="s">
        <v>118</v>
      </c>
      <c r="B8" s="27" t="s">
        <v>7</v>
      </c>
      <c r="C8" s="45"/>
      <c r="D8" s="16" t="str">
        <f>IF(OR(ISBLANK(C8),IF(ISNUMBER(C8),C8&gt;0,FALSE)),"","s must be a positive number")</f>
        <v/>
      </c>
      <c r="H8" s="24" t="s">
        <v>119</v>
      </c>
      <c r="I8" s="27" t="s">
        <v>7</v>
      </c>
      <c r="J8" s="44"/>
      <c r="K8" s="16" t="str">
        <f>IF(OR(ISBLANK(J8),IF(ISNUMBER(J8),AND(J8&gt;0,INT(J8)=J8),FALSE)),IF(OR(ISBLANK(J7),NOT(ISNUMBER(J7))),"",IF(J8&lt;J7,"","x must be less than n")),"x must be a positive integer")</f>
        <v/>
      </c>
    </row>
    <row r="9" spans="1:14" x14ac:dyDescent="0.25">
      <c r="A9" s="28" t="s">
        <v>117</v>
      </c>
      <c r="B9" s="27" t="s">
        <v>7</v>
      </c>
      <c r="C9" s="45"/>
      <c r="D9" s="16" t="str">
        <f>IF(OR(ISBLANK(C9),IF(ISNUMBER(C9),AND(C9&gt;0,INT(C9)=C9),FALSE)),"","n must be a positive integer")</f>
        <v/>
      </c>
      <c r="H9" s="24"/>
      <c r="I9" s="27" t="s">
        <v>7</v>
      </c>
      <c r="J9" s="33" t="str">
        <f>IF(AND(ISNUMBER(J7),ISNUMBER(J8)),IF(AND(INT(J7)=J7,INT(J8)=J8,J8&gt;0,J8&lt;J7),J8/J7,""),"")</f>
        <v/>
      </c>
      <c r="K9" s="16"/>
    </row>
    <row r="10" spans="1:14" x14ac:dyDescent="0.25">
      <c r="A10" s="9"/>
      <c r="B10" s="14"/>
      <c r="C10" s="16"/>
      <c r="H10" s="4"/>
      <c r="K10" s="16"/>
    </row>
    <row r="11" spans="1:14" x14ac:dyDescent="0.25">
      <c r="A11" s="29" t="s">
        <v>103</v>
      </c>
      <c r="B11" s="30" t="s">
        <v>7</v>
      </c>
      <c r="C11" s="31" t="str">
        <f>IF(AND(ISNUMBER(C4),ISNUMBER(C5),ISNUMBER(C6),ISNUMBER(C7),ISNUMBER(C8),ISNUMBER(C9)),IF(AND(INT(C6)=C6,C6&gt;0,C5&gt;0,INT(C9)=C9,C9&gt;0,C8&gt;0),(C4-C7)/SQRT(C5^2/C6+C8^2/C9),"Input Error"),"")</f>
        <v/>
      </c>
      <c r="D11" s="13"/>
      <c r="H11" s="29" t="s">
        <v>99</v>
      </c>
      <c r="I11" s="30" t="s">
        <v>7</v>
      </c>
      <c r="J11" s="31" t="str">
        <f>IF(AND(ISNUMBER(J4),ISNUMBER(J5),ISNUMBER(J7),ISNUMBER(J8)),IF(AND(INT(J4)=J4,INT(J5)=J5,J5&gt;0,J5&lt;J4,INT(J7)=J7,INT(J8)=J8,J8&gt;0,J8&lt;J7),(J6-J9)/SQRT(((J5+J8)/(J4+J7))*(1-((J5+J8)/(J4+J7)))/J4+((J5+J8)/(J4+J7))*(1-((J5+J8)/(J4+J7)))/J7),"Input Error"),"")</f>
        <v/>
      </c>
      <c r="K11" s="13"/>
    </row>
    <row r="12" spans="1:14" x14ac:dyDescent="0.25">
      <c r="A12" s="29" t="s">
        <v>120</v>
      </c>
      <c r="B12" s="32" t="s">
        <v>7</v>
      </c>
      <c r="C12" s="31" t="str">
        <f>IF(AND(ISNUMBER(C4),ISNUMBER(C5),ISNUMBER(C6),ISNUMBER(C7),ISNUMBER(C8),ISNUMBER(C9)),IF(AND(INT(C6)=C6,C6&gt;0,C5&gt;0,INT(C9)=C9,C9&gt;0,C8&gt;0),(C5^2/C6+C8^2/C9)^2/((C5^2/C6)^2/(C6-1)+(C8^2/C9)^2/(C9-1)),"Input Error"),"")</f>
        <v/>
      </c>
      <c r="D12" s="13"/>
      <c r="H12" s="29" t="s">
        <v>100</v>
      </c>
      <c r="I12" s="30" t="s">
        <v>7</v>
      </c>
      <c r="J12" s="31"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9" t="s">
        <v>100</v>
      </c>
      <c r="B13" s="30" t="s">
        <v>7</v>
      </c>
      <c r="C13" s="31"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95</v>
      </c>
    </row>
    <row r="94" spans="1:1" x14ac:dyDescent="0.25">
      <c r="A94" s="3" t="s">
        <v>104</v>
      </c>
    </row>
    <row r="95" spans="1:1" x14ac:dyDescent="0.25">
      <c r="A95" s="3" t="s">
        <v>105</v>
      </c>
    </row>
  </sheetData>
  <sheetProtection algorithmName="SHA-512" hashValue="bkapP5Go+rFpdve8a7n8RoreofMN7cBgSGyaKPv9Z2VoRKatCZ5ZLG8pP3roBKizoEKb2LK/3X0BTiLXjMuAUg==" saltValue="rvVUjFoUSg4I+lW65Ao+xg==" spinCount="100000" sheet="1" objects="1" scenarios="1"/>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2024-04-23T15:36:47Z</dcterms:modified>
  <cp:category/>
  <cp:contentStatus/>
</cp:coreProperties>
</file>