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sjcdedu-my.sharepoint.com/personal/cheonsig_lee_sjcd_edu/Documents/00 San Jacinto College/01 Course Materials/04 Math1342/"/>
    </mc:Choice>
  </mc:AlternateContent>
  <xr:revisionPtr revIDLastSave="98" documentId="8_{4D266A3C-66F2-4417-B9AD-8739E2436B72}" xr6:coauthVersionLast="47" xr6:coauthVersionMax="47" xr10:uidLastSave="{37F2E2FA-50A0-4CBF-B4D5-57073B7CE08D}"/>
  <bookViews>
    <workbookView xWindow="-28920" yWindow="-120" windowWidth="29040" windowHeight="15720" tabRatio="862" xr2:uid="{00000000-000D-0000-FFFF-FFFF00000000}"/>
  </bookViews>
  <sheets>
    <sheet name="Scratches" sheetId="2" r:id="rId1"/>
    <sheet name="Var &amp; SD" sheetId="18" r:id="rId2"/>
    <sheet name="Regression Line &amp; Correlation" sheetId="3" r:id="rId3"/>
    <sheet name="Discrete Prob. Dist" sheetId="21" r:id="rId4"/>
    <sheet name="Binomial" sheetId="20" r:id="rId5"/>
    <sheet name="Uniform" sheetId="22" r:id="rId6"/>
    <sheet name="Normal" sheetId="23" r:id="rId7"/>
    <sheet name="C.I. for z" sheetId="4" r:id="rId8"/>
    <sheet name="C.I. for t" sheetId="5" r:id="rId9"/>
    <sheet name="C.I. for p" sheetId="6" r:id="rId10"/>
    <sheet name="Test a Mean (T)" sheetId="7" r:id="rId11"/>
    <sheet name="Test a Proportion" sheetId="8" r:id="rId12"/>
    <sheet name="2-Proportion Z-Test" sheetId="13" r:id="rId13"/>
    <sheet name="2-Sample T-Test (Pooled)" sheetId="11" r:id="rId14"/>
    <sheet name="2-Sample T-Test (Unpooled)" sheetId="19" r:id="rId15"/>
    <sheet name="Paired T-Test" sheetId="9" r:id="rId16"/>
    <sheet name="Chi-Square Goodnees of Fit" sheetId="16" r:id="rId17"/>
    <sheet name="ANOVA" sheetId="1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1" l="1"/>
  <c r="F10" i="3" l="1"/>
  <c r="F9" i="3"/>
  <c r="F8" i="3"/>
  <c r="F7" i="3"/>
  <c r="G5" i="21"/>
  <c r="A7" i="21"/>
  <c r="A8" i="21" s="1"/>
  <c r="A9" i="21"/>
  <c r="A10" i="21"/>
  <c r="A11" i="21"/>
  <c r="A12" i="21"/>
  <c r="A13" i="21"/>
  <c r="A14" i="21"/>
  <c r="A15" i="21"/>
  <c r="A6" i="21"/>
  <c r="B15" i="16" l="1"/>
  <c r="A5" i="16" l="1"/>
  <c r="A6" i="16" s="1"/>
  <c r="A7" i="16" s="1"/>
  <c r="D15" i="16" l="1"/>
  <c r="A8" i="16"/>
  <c r="A9" i="16" s="1"/>
  <c r="A10" i="16" l="1"/>
  <c r="A11" i="16" s="1"/>
  <c r="A17" i="9"/>
  <c r="A12" i="16" l="1"/>
  <c r="A18" i="9"/>
  <c r="A19" i="9" s="1"/>
  <c r="A13" i="16" l="1"/>
  <c r="A14" i="16" s="1"/>
  <c r="A20" i="9"/>
  <c r="A22" i="19" l="1"/>
  <c r="A21" i="19"/>
  <c r="A20" i="19"/>
  <c r="A6" i="19"/>
  <c r="C30" i="18"/>
  <c r="D30" i="18"/>
  <c r="B30" i="18"/>
  <c r="A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6" i="18"/>
  <c r="A8" i="18" s="1"/>
  <c r="A14" i="17"/>
  <c r="G16" i="19" l="1"/>
  <c r="G11" i="19"/>
  <c r="A7" i="19"/>
  <c r="A9" i="18"/>
  <c r="A10" i="18"/>
  <c r="A4" i="17"/>
  <c r="A5" i="17" s="1"/>
  <c r="D16" i="13"/>
  <c r="A8" i="19" l="1"/>
  <c r="A11" i="18"/>
  <c r="A6" i="17"/>
  <c r="A9" i="19" l="1"/>
  <c r="A13" i="18"/>
  <c r="A12" i="18"/>
  <c r="A7" i="17"/>
  <c r="A8" i="17" s="1"/>
  <c r="A16" i="9"/>
  <c r="A6" i="9"/>
  <c r="A7" i="9" s="1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" i="19" l="1"/>
  <c r="A14" i="18"/>
  <c r="A9" i="17"/>
  <c r="A10" i="17" s="1"/>
  <c r="A8" i="9"/>
  <c r="A9" i="9" s="1"/>
  <c r="A6" i="3"/>
  <c r="A7" i="3" l="1"/>
  <c r="A11" i="19"/>
  <c r="A15" i="18"/>
  <c r="A11" i="17"/>
  <c r="A10" i="9"/>
  <c r="A8" i="3"/>
  <c r="A11" i="9" l="1"/>
  <c r="A12" i="9"/>
  <c r="A12" i="19"/>
  <c r="A16" i="18"/>
  <c r="A17" i="18" s="1"/>
  <c r="A12" i="17"/>
  <c r="A13" i="17" s="1"/>
  <c r="A9" i="3"/>
  <c r="A10" i="3" s="1"/>
  <c r="A14" i="9" l="1"/>
  <c r="A13" i="9"/>
  <c r="A13" i="19"/>
  <c r="A11" i="3"/>
  <c r="A12" i="3" s="1"/>
  <c r="A15" i="9" l="1"/>
  <c r="A14" i="19"/>
  <c r="A13" i="3"/>
  <c r="A14" i="3" l="1"/>
  <c r="A15" i="3" s="1"/>
  <c r="A15" i="19"/>
  <c r="A16" i="19" l="1"/>
  <c r="A16" i="3"/>
  <c r="A17" i="19" l="1"/>
  <c r="A17" i="3"/>
  <c r="A18" i="19" l="1"/>
  <c r="A19" i="19" s="1"/>
  <c r="A18" i="3"/>
  <c r="A19" i="3" s="1"/>
  <c r="A20" i="3" l="1"/>
  <c r="A21" i="3"/>
  <c r="A22" i="3" l="1"/>
  <c r="A23" i="3" s="1"/>
  <c r="F6" i="3" s="1"/>
  <c r="A6" i="11" l="1"/>
  <c r="A7" i="11" l="1"/>
  <c r="G15" i="11"/>
  <c r="A8" i="11" l="1"/>
  <c r="A9" i="11" s="1"/>
  <c r="A10" i="11" l="1"/>
  <c r="A11" i="11" l="1"/>
  <c r="A12" i="11" l="1"/>
  <c r="A13" i="11" s="1"/>
  <c r="A14" i="11" l="1"/>
  <c r="A15" i="11" l="1"/>
  <c r="A16" i="11" s="1"/>
  <c r="A17" i="11" l="1"/>
  <c r="A18" i="11" l="1"/>
  <c r="A19" i="11" s="1"/>
  <c r="A20" i="11" l="1"/>
  <c r="A21" i="11" l="1"/>
  <c r="A22" i="11" s="1"/>
</calcChain>
</file>

<file path=xl/sharedStrings.xml><?xml version="1.0" encoding="utf-8"?>
<sst xmlns="http://schemas.openxmlformats.org/spreadsheetml/2006/main" count="268" uniqueCount="162">
  <si>
    <t>By Cheon-Sig Lee</t>
  </si>
  <si>
    <t>Index</t>
  </si>
  <si>
    <t>Sample Size</t>
  </si>
  <si>
    <t>Sample Mean</t>
  </si>
  <si>
    <t>Sample Variance</t>
  </si>
  <si>
    <t>Sample SD</t>
  </si>
  <si>
    <t>Population Size</t>
  </si>
  <si>
    <t>Population Mean</t>
  </si>
  <si>
    <t>Population Variance</t>
  </si>
  <si>
    <t>Population SD</t>
  </si>
  <si>
    <t>You can edit below this row:</t>
  </si>
  <si>
    <t>x</t>
  </si>
  <si>
    <t>y</t>
  </si>
  <si>
    <t>=COUNT(Xlist)</t>
  </si>
  <si>
    <t>=AVERAGE(Xlist)</t>
  </si>
  <si>
    <t>=AVERAGE(Ylist)</t>
  </si>
  <si>
    <t>=CORREL(Xlist, Ylist)</t>
  </si>
  <si>
    <t>=(CORREL(Xlist, Ylist))^2</t>
  </si>
  <si>
    <t xml:space="preserve">Scatterplot: Highlight X and Y lists, Insert, Choose the Scatterplot icon </t>
  </si>
  <si>
    <t>Regression Line: Click on data points in scatterplot to select them, Right-click, Add Trendline, Select 'Linear', and Click 'Display Equation on chart' and 'Display R-squared value on chart'</t>
  </si>
  <si>
    <t>Confidence Interval for a Population Mean (z-distribution)</t>
  </si>
  <si>
    <t>n</t>
  </si>
  <si>
    <t>Sample Mean: '=AVERAGE(numbers)'</t>
  </si>
  <si>
    <r>
      <t>x</t>
    </r>
    <r>
      <rPr>
        <sz val="11"/>
        <color theme="0" tint="-4.9989318521683403E-2"/>
        <rFont val="Calibri"/>
        <family val="2"/>
      </rPr>
      <t>̅</t>
    </r>
  </si>
  <si>
    <t>Critical Value: '=NORM.INV(Probability, 0, 1)'</t>
  </si>
  <si>
    <t>σ</t>
  </si>
  <si>
    <r>
      <t>Margin of Error: '=CONFIDENCE.NORM(</t>
    </r>
    <r>
      <rPr>
        <sz val="11"/>
        <color theme="1"/>
        <rFont val="Calibri"/>
        <family val="2"/>
      </rPr>
      <t>α, σ</t>
    </r>
    <r>
      <rPr>
        <sz val="11"/>
        <color theme="1"/>
        <rFont val="Calibri"/>
        <family val="2"/>
        <scheme val="minor"/>
      </rPr>
      <t>, n)'</t>
    </r>
  </si>
  <si>
    <t>C-Level</t>
  </si>
  <si>
    <t>Margin of Error</t>
  </si>
  <si>
    <t>Lower Bound</t>
  </si>
  <si>
    <t>Confidence Interval for a Population Mean:</t>
  </si>
  <si>
    <t>Upper Bound</t>
  </si>
  <si>
    <t>Confidence Interval for a Population Mean (t-distribution)</t>
  </si>
  <si>
    <t>Sample Standard Deviation: '=STDEV.S(numbers)'</t>
  </si>
  <si>
    <t>s</t>
  </si>
  <si>
    <r>
      <t>Margin of Error: '=CONFIDENCE.T(</t>
    </r>
    <r>
      <rPr>
        <sz val="11"/>
        <color theme="1"/>
        <rFont val="Calibri"/>
        <family val="2"/>
      </rPr>
      <t>α, s</t>
    </r>
    <r>
      <rPr>
        <sz val="11"/>
        <color theme="1"/>
        <rFont val="Calibri"/>
        <family val="2"/>
        <scheme val="minor"/>
      </rPr>
      <t>, n)'</t>
    </r>
  </si>
  <si>
    <t>Calculating Conficdence Interval for Proportions</t>
  </si>
  <si>
    <t>Number of success (x)</t>
  </si>
  <si>
    <t xml:space="preserve">Proportion of success: </t>
  </si>
  <si>
    <t>Sample size (n)</t>
  </si>
  <si>
    <r>
      <t>Proportion of success (p</t>
    </r>
    <r>
      <rPr>
        <sz val="11"/>
        <color theme="0" tint="-4.9989318521683403E-2"/>
        <rFont val="Calibri"/>
        <family val="2"/>
      </rPr>
      <t>̂)</t>
    </r>
  </si>
  <si>
    <t>Confidence Level</t>
  </si>
  <si>
    <t>Margin of Error for a Populatoin Proportion:</t>
  </si>
  <si>
    <r>
      <t>Significance Level (</t>
    </r>
    <r>
      <rPr>
        <sz val="11"/>
        <color theme="0" tint="-4.9989318521683403E-2"/>
        <rFont val="Calibri"/>
        <family val="2"/>
      </rPr>
      <t>α)</t>
    </r>
  </si>
  <si>
    <r>
      <t>Critical Value (z</t>
    </r>
    <r>
      <rPr>
        <vertAlign val="subscript"/>
        <sz val="11"/>
        <color theme="0" tint="-4.9989318521683403E-2"/>
        <rFont val="Calibri"/>
        <family val="2"/>
      </rPr>
      <t>α/2</t>
    </r>
    <r>
      <rPr>
        <sz val="11"/>
        <color theme="0" tint="-4.9989318521683403E-2"/>
        <rFont val="Calibri"/>
        <family val="2"/>
        <scheme val="minor"/>
      </rPr>
      <t>)</t>
    </r>
  </si>
  <si>
    <t>Confidence Interval for a Population Proportion:</t>
  </si>
  <si>
    <t>Hypothesis Test for a Mean</t>
  </si>
  <si>
    <t>α</t>
  </si>
  <si>
    <t>Test Statistic</t>
  </si>
  <si>
    <t>df</t>
  </si>
  <si>
    <t>Left-Tailed: '=T.DIST(test stat, df, TRUE)'</t>
  </si>
  <si>
    <t>p-value</t>
  </si>
  <si>
    <t>Right-Tailed: '=T.DIST.RT(test stat, df)'</t>
  </si>
  <si>
    <t>Two-Tailed: '=T.DIST.2T(abs(test stat), df)'</t>
  </si>
  <si>
    <t>Hypothesis Test for a Proportion</t>
  </si>
  <si>
    <t>p̂</t>
  </si>
  <si>
    <t>Left-Tailed: '=NORM.DIST(test stat, 0, 1, TRUE)'</t>
  </si>
  <si>
    <t>Two-Tailed: '=2*NORM.DIST(test stat, 0, 1, TRUE)'  if test stat is negative.</t>
  </si>
  <si>
    <r>
      <t>Two-Tailed: '=2*NORM.DIST(</t>
    </r>
    <r>
      <rPr>
        <sz val="11"/>
        <color rgb="FFC00000"/>
        <rFont val="Calibri"/>
        <family val="2"/>
        <scheme val="minor"/>
      </rPr>
      <t>-test stat</t>
    </r>
    <r>
      <rPr>
        <sz val="11"/>
        <rFont val="Calibri"/>
        <family val="2"/>
        <scheme val="minor"/>
      </rPr>
      <t>, 0, 1, TRUE)'  if test stat is positive.</t>
    </r>
  </si>
  <si>
    <t>Data 1</t>
  </si>
  <si>
    <t>Data 2</t>
  </si>
  <si>
    <t>d</t>
  </si>
  <si>
    <t>Test Stat</t>
  </si>
  <si>
    <r>
      <t xml:space="preserve">Degrees of Freedom: df = n </t>
    </r>
    <r>
      <rPr>
        <sz val="11"/>
        <rFont val="Calibri"/>
        <family val="2"/>
      </rPr>
      <t xml:space="preserve">– </t>
    </r>
    <r>
      <rPr>
        <sz val="11"/>
        <rFont val="Calibri"/>
        <family val="2"/>
        <scheme val="minor"/>
      </rPr>
      <t>1</t>
    </r>
  </si>
  <si>
    <t>Hypothesis Test for Two Proportions</t>
  </si>
  <si>
    <t>Group 1</t>
  </si>
  <si>
    <t>Group 2</t>
  </si>
  <si>
    <t>Sample Proportions: p̂ = x/n</t>
  </si>
  <si>
    <t>Left-Tailed: '=NORM.DIST(test stat,0,1,TRUE)'</t>
  </si>
  <si>
    <t>Test statistic</t>
  </si>
  <si>
    <t>Right-Tailed: '=1-NORM.DIST(test stat,0,1,TRUE)'</t>
  </si>
  <si>
    <t>Two-Tailed: '=2*NORM.DIST(test stat,0,1,TRUE)' if the test statistic is negative'</t>
  </si>
  <si>
    <t>P-value</t>
  </si>
  <si>
    <r>
      <t>Two-Tailed: '=2*NORM.DIST(</t>
    </r>
    <r>
      <rPr>
        <sz val="11"/>
        <color rgb="FFC00000"/>
        <rFont val="Calibri"/>
        <family val="2"/>
        <scheme val="minor"/>
      </rPr>
      <t>-test stat</t>
    </r>
    <r>
      <rPr>
        <sz val="11"/>
        <rFont val="Calibri"/>
        <family val="2"/>
        <scheme val="minor"/>
      </rPr>
      <t>,0,1,TRUE)' if the test statistic is positive'</t>
    </r>
  </si>
  <si>
    <t>Cheon-Sig Lee</t>
  </si>
  <si>
    <t>Outcome</t>
  </si>
  <si>
    <t>Observed Fregquency</t>
  </si>
  <si>
    <t>Expected Frequency</t>
  </si>
  <si>
    <t>Finding a p-value for the chi-square goodness of fit test:</t>
  </si>
  <si>
    <t>You can edit below this row</t>
  </si>
  <si>
    <t>How to enable Data Analysis:</t>
  </si>
  <si>
    <t>Group 3</t>
  </si>
  <si>
    <t>Group 4</t>
  </si>
  <si>
    <t>1. Click "File" tab on the top left-hand coner.</t>
  </si>
  <si>
    <t>2. Click "Option" shown on the bottom left-hand corner.</t>
  </si>
  <si>
    <t>ANOVA: Data &gt; Data Analysis &gt; Anova: Single Factor</t>
  </si>
  <si>
    <t>If you do not see "Options", click "More…"</t>
  </si>
  <si>
    <t>3. Select "Add-ins" on the bottom left-hand corner.</t>
  </si>
  <si>
    <t>4. Check "Analysis ToolPak".</t>
  </si>
  <si>
    <t>5. On the bottom, select "EXCEL Add-ins" in the Manage, then click "GO".</t>
  </si>
  <si>
    <t>6. Check "Analysis ToolPak, then Click "OK". You succeed to enable "Data Analysis".</t>
  </si>
  <si>
    <t>To use "Data Anaylysis", click "Data" tab, then click "Data Analysis" shown on the top right-hand corner.</t>
  </si>
  <si>
    <t>Calculating Variance and Standard Deviation</t>
  </si>
  <si>
    <r>
      <t xml:space="preserve">x </t>
    </r>
    <r>
      <rPr>
        <sz val="11"/>
        <color theme="0" tint="-4.9989318521683403E-2"/>
        <rFont val="Calibri"/>
        <family val="2"/>
      </rPr>
      <t>– x̅</t>
    </r>
  </si>
  <si>
    <t>SUM</t>
  </si>
  <si>
    <r>
      <t xml:space="preserve">( x </t>
    </r>
    <r>
      <rPr>
        <sz val="11"/>
        <color theme="0" tint="-4.9989318521683403E-2"/>
        <rFont val="Calibri"/>
        <family val="2"/>
      </rPr>
      <t>– x̅ )</t>
    </r>
    <r>
      <rPr>
        <vertAlign val="superscript"/>
        <sz val="11"/>
        <color theme="0" tint="-4.9989318521683403E-2"/>
        <rFont val="Calibri"/>
        <family val="2"/>
      </rPr>
      <t>2</t>
    </r>
  </si>
  <si>
    <t>Calculating Correlation Coefficient</t>
  </si>
  <si>
    <t>r</t>
  </si>
  <si>
    <r>
      <t>y</t>
    </r>
    <r>
      <rPr>
        <sz val="11"/>
        <color theme="0" tint="-4.9989318521683403E-2"/>
        <rFont val="Calibri"/>
        <family val="2"/>
      </rPr>
      <t>̅</t>
    </r>
  </si>
  <si>
    <r>
      <t>r</t>
    </r>
    <r>
      <rPr>
        <vertAlign val="superscript"/>
        <sz val="11"/>
        <color theme="0" tint="-4.9989318521683403E-2"/>
        <rFont val="Calibri"/>
        <family val="2"/>
        <scheme val="minor"/>
      </rPr>
      <t>2</t>
    </r>
  </si>
  <si>
    <r>
      <t>Lower Bound:  x</t>
    </r>
    <r>
      <rPr>
        <sz val="11"/>
        <color theme="1"/>
        <rFont val="Calibri"/>
        <family val="2"/>
      </rPr>
      <t>̅ –</t>
    </r>
    <r>
      <rPr>
        <sz val="11"/>
        <color theme="1"/>
        <rFont val="Calibri"/>
        <family val="2"/>
        <scheme val="minor"/>
      </rPr>
      <t xml:space="preserve"> E</t>
    </r>
  </si>
  <si>
    <r>
      <t>x</t>
    </r>
    <r>
      <rPr>
        <sz val="11"/>
        <color theme="1"/>
        <rFont val="Calibri"/>
        <family val="2"/>
      </rPr>
      <t>̅ ± E   or   ( x̅ – E, x̅+E )    or    x̅ – E &lt; μ</t>
    </r>
    <r>
      <rPr>
        <sz val="11"/>
        <color theme="1"/>
        <rFont val="Calibri"/>
        <family val="2"/>
        <scheme val="minor"/>
      </rPr>
      <t xml:space="preserve"> &lt; x̅ + E</t>
    </r>
  </si>
  <si>
    <r>
      <t xml:space="preserve">Criticla Value: "=T.INV.2T(Probability, deg_freedom)', where probability = 1 </t>
    </r>
    <r>
      <rPr>
        <sz val="11"/>
        <color theme="1"/>
        <rFont val="Calibri"/>
        <family val="2"/>
      </rPr>
      <t xml:space="preserve">– </t>
    </r>
    <r>
      <rPr>
        <sz val="11"/>
        <color theme="1"/>
        <rFont val="Calibri"/>
        <family val="2"/>
        <scheme val="minor"/>
      </rPr>
      <t>CI</t>
    </r>
  </si>
  <si>
    <r>
      <t>x</t>
    </r>
    <r>
      <rPr>
        <sz val="11"/>
        <color theme="1"/>
        <rFont val="Calibri"/>
        <family val="2"/>
      </rPr>
      <t>̅ ± E   or   ( x̅ –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E, x̅ + E )    or    x̅ – E &lt; μ</t>
    </r>
    <r>
      <rPr>
        <sz val="11"/>
        <color theme="1"/>
        <rFont val="Calibri"/>
        <family val="2"/>
        <scheme val="minor"/>
      </rPr>
      <t xml:space="preserve"> &lt; x̅ + E</t>
    </r>
  </si>
  <si>
    <r>
      <t>Lower Bound:  p</t>
    </r>
    <r>
      <rPr>
        <sz val="11"/>
        <color theme="1"/>
        <rFont val="Calibri"/>
        <family val="2"/>
      </rPr>
      <t>̂ –</t>
    </r>
    <r>
      <rPr>
        <sz val="11"/>
        <color theme="1"/>
        <rFont val="Calibri"/>
        <family val="2"/>
        <scheme val="minor"/>
      </rPr>
      <t xml:space="preserve"> E</t>
    </r>
  </si>
  <si>
    <r>
      <t xml:space="preserve">Degrees of Fredom: df = n </t>
    </r>
    <r>
      <rPr>
        <sz val="11"/>
        <color theme="1"/>
        <rFont val="Calibri"/>
        <family val="2"/>
      </rPr>
      <t xml:space="preserve">– </t>
    </r>
    <r>
      <rPr>
        <sz val="11"/>
        <color theme="1"/>
        <rFont val="Calibri"/>
        <family val="2"/>
        <scheme val="minor"/>
      </rPr>
      <t>1</t>
    </r>
  </si>
  <si>
    <r>
      <t xml:space="preserve">Right-Tailed: '=1 </t>
    </r>
    <r>
      <rPr>
        <sz val="11"/>
        <rFont val="Calibri"/>
        <family val="2"/>
      </rPr>
      <t xml:space="preserve">– </t>
    </r>
    <r>
      <rPr>
        <sz val="11"/>
        <rFont val="Calibri"/>
        <family val="2"/>
        <scheme val="minor"/>
      </rPr>
      <t>NORM.DIST(test stat, 0, 1, TRUE)'</t>
    </r>
  </si>
  <si>
    <t>Paired T-Test for Two Dependent Samples</t>
  </si>
  <si>
    <t>**The Paired T-Tests are used when two responses are measured on the same individual.</t>
  </si>
  <si>
    <t>How to open "Data Analysis":</t>
  </si>
  <si>
    <t>Two Sample T-Test for Equal Variances</t>
  </si>
  <si>
    <t>Two Sample T-Test for Unequal Variances</t>
  </si>
  <si>
    <r>
      <t xml:space="preserve">df = (number of categories) </t>
    </r>
    <r>
      <rPr>
        <sz val="11"/>
        <color theme="1"/>
        <rFont val="Calibri"/>
        <family val="2"/>
      </rPr>
      <t>– 1</t>
    </r>
  </si>
  <si>
    <t>Expected Frequency = n/(Number of Categories)</t>
  </si>
  <si>
    <t>Sum</t>
  </si>
  <si>
    <t>`=CHISQ.DIST.RT(test stat, df)</t>
  </si>
  <si>
    <r>
      <t>**Two Sample T-Test for Equal Variances is used when</t>
    </r>
    <r>
      <rPr>
        <sz val="11"/>
        <color rgb="FFC00000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n</t>
    </r>
    <r>
      <rPr>
        <b/>
        <vertAlign val="subscript"/>
        <sz val="11"/>
        <color rgb="FFC00000"/>
        <rFont val="Calibri"/>
        <family val="2"/>
        <scheme val="minor"/>
      </rPr>
      <t>1</t>
    </r>
    <r>
      <rPr>
        <b/>
        <sz val="11"/>
        <color rgb="FFC00000"/>
        <rFont val="Calibri"/>
        <family val="2"/>
        <scheme val="minor"/>
      </rPr>
      <t xml:space="preserve"> = n</t>
    </r>
    <r>
      <rPr>
        <b/>
        <vertAlign val="subscript"/>
        <sz val="11"/>
        <color rgb="FFC00000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(Two Independent Samples)</t>
    </r>
    <r>
      <rPr>
        <sz val="11"/>
        <rFont val="Calibri"/>
        <family val="2"/>
        <scheme val="minor"/>
      </rPr>
      <t>**</t>
    </r>
  </si>
  <si>
    <r>
      <t xml:space="preserve">**Two Sample T-Test for </t>
    </r>
    <r>
      <rPr>
        <sz val="11"/>
        <color rgb="FFC00000"/>
        <rFont val="Calibri"/>
        <family val="2"/>
        <scheme val="minor"/>
      </rPr>
      <t>Unequal Variances</t>
    </r>
    <r>
      <rPr>
        <sz val="11"/>
        <color theme="1"/>
        <rFont val="Calibri"/>
        <family val="2"/>
        <scheme val="minor"/>
      </rPr>
      <t xml:space="preserve"> is used when</t>
    </r>
    <r>
      <rPr>
        <sz val="11"/>
        <color rgb="FFC00000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n</t>
    </r>
    <r>
      <rPr>
        <b/>
        <vertAlign val="subscript"/>
        <sz val="11"/>
        <color rgb="FFC00000"/>
        <rFont val="Calibri"/>
        <family val="2"/>
        <scheme val="minor"/>
      </rPr>
      <t>1</t>
    </r>
    <r>
      <rPr>
        <b/>
        <sz val="11"/>
        <color rgb="FFC00000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</rPr>
      <t>≠</t>
    </r>
    <r>
      <rPr>
        <b/>
        <sz val="11"/>
        <color rgb="FFC00000"/>
        <rFont val="Calibri"/>
        <family val="2"/>
        <scheme val="minor"/>
      </rPr>
      <t xml:space="preserve"> n</t>
    </r>
    <r>
      <rPr>
        <b/>
        <vertAlign val="subscript"/>
        <sz val="11"/>
        <color rgb="FFC00000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(</t>
    </r>
    <r>
      <rPr>
        <b/>
        <sz val="11"/>
        <rFont val="Calibri"/>
        <family val="2"/>
        <scheme val="minor"/>
      </rPr>
      <t>Two Independent Samples</t>
    </r>
    <r>
      <rPr>
        <sz val="11"/>
        <rFont val="Calibri"/>
        <family val="2"/>
        <scheme val="minor"/>
      </rPr>
      <t>)**</t>
    </r>
  </si>
  <si>
    <t>Binomial Distribution</t>
  </si>
  <si>
    <t>x = number of success</t>
  </si>
  <si>
    <t>n = number of trials</t>
  </si>
  <si>
    <t>p = probability of success</t>
  </si>
  <si>
    <r>
      <rPr>
        <sz val="11"/>
        <rFont val="Wingdings"/>
        <charset val="2"/>
      </rPr>
      <t>Ø</t>
    </r>
    <r>
      <rPr>
        <sz val="11"/>
        <rFont val="Calibri"/>
        <family val="2"/>
        <scheme val="minor"/>
      </rPr>
      <t xml:space="preserve">  at most: =BINOM.DIST(</t>
    </r>
    <r>
      <rPr>
        <sz val="11"/>
        <rFont val="Calibri"/>
        <family val="2"/>
        <charset val="2"/>
        <scheme val="minor"/>
      </rPr>
      <t>x, n, p, TRUE)</t>
    </r>
  </si>
  <si>
    <r>
      <t>Probability of an individual value:</t>
    </r>
    <r>
      <rPr>
        <sz val="11"/>
        <color rgb="FFC00000"/>
        <rFont val="Calibri"/>
        <family val="2"/>
        <scheme val="minor"/>
      </rPr>
      <t xml:space="preserve"> =BINOM.DIST(x, n, p, FALSE)</t>
    </r>
  </si>
  <si>
    <r>
      <rPr>
        <sz val="11"/>
        <rFont val="Wingdings"/>
        <charset val="2"/>
      </rPr>
      <t>Ø</t>
    </r>
    <r>
      <rPr>
        <sz val="11"/>
        <rFont val="Calibri"/>
        <family val="2"/>
        <scheme val="minor"/>
      </rPr>
      <t xml:space="preserve">  "lower" value for "at most" is 0</t>
    </r>
  </si>
  <si>
    <r>
      <rPr>
        <sz val="11"/>
        <rFont val="Wingdings"/>
        <charset val="2"/>
      </rPr>
      <t>Ø</t>
    </r>
    <r>
      <rPr>
        <sz val="11"/>
        <rFont val="Calibri"/>
        <family val="2"/>
        <scheme val="minor"/>
      </rPr>
      <t xml:space="preserve">  "upper" value for "at least" is the "number of trials"</t>
    </r>
  </si>
  <si>
    <r>
      <rPr>
        <sz val="11"/>
        <rFont val="Wingdings"/>
        <charset val="2"/>
      </rPr>
      <t>Ø</t>
    </r>
    <r>
      <rPr>
        <sz val="11"/>
        <rFont val="Calibri"/>
        <family val="2"/>
        <scheme val="minor"/>
      </rPr>
      <t xml:space="preserve">  between: =BINOM.DIST(upper</t>
    </r>
    <r>
      <rPr>
        <sz val="11"/>
        <rFont val="Calibri"/>
        <family val="2"/>
        <charset val="2"/>
        <scheme val="minor"/>
      </rPr>
      <t xml:space="preserve">, n, p, TRUE) </t>
    </r>
    <r>
      <rPr>
        <sz val="11"/>
        <rFont val="Calibri"/>
        <family val="2"/>
      </rPr>
      <t>‒</t>
    </r>
    <r>
      <rPr>
        <sz val="11"/>
        <rFont val="Calibri"/>
        <family val="2"/>
        <charset val="2"/>
        <scheme val="minor"/>
      </rPr>
      <t xml:space="preserve"> BINOM.DIST(lower</t>
    </r>
    <r>
      <rPr>
        <sz val="11"/>
        <rFont val="Calibri"/>
        <family val="2"/>
      </rPr>
      <t>‒</t>
    </r>
    <r>
      <rPr>
        <sz val="11"/>
        <rFont val="Calibri"/>
        <family val="2"/>
        <charset val="2"/>
        <scheme val="minor"/>
      </rPr>
      <t>1, n, p, TRUE)</t>
    </r>
  </si>
  <si>
    <t>Discrete Probability Distribution</t>
  </si>
  <si>
    <t>ΣP(X)</t>
  </si>
  <si>
    <t>P(X=x)</t>
  </si>
  <si>
    <t>xP(X=x)</t>
  </si>
  <si>
    <t>µ = E(X)</t>
  </si>
  <si>
    <r>
      <rPr>
        <sz val="11"/>
        <color theme="0" tint="-4.9989318521683403E-2"/>
        <rFont val="Calibri"/>
        <family val="2"/>
      </rPr>
      <t>σ</t>
    </r>
    <r>
      <rPr>
        <vertAlign val="superscript"/>
        <sz val="11"/>
        <color theme="0" tint="-4.9989318521683403E-2"/>
        <rFont val="Calibri"/>
        <family val="2"/>
        <scheme val="minor"/>
      </rPr>
      <t>2</t>
    </r>
    <r>
      <rPr>
        <sz val="11"/>
        <color theme="0" tint="-4.9989318521683403E-2"/>
        <rFont val="Calibri"/>
        <family val="2"/>
        <scheme val="minor"/>
      </rPr>
      <t xml:space="preserve"> = V(X)</t>
    </r>
  </si>
  <si>
    <r>
      <rPr>
        <sz val="11"/>
        <color theme="0" tint="-4.9989318521683403E-2"/>
        <rFont val="Calibri"/>
        <family val="2"/>
      </rPr>
      <t>σ</t>
    </r>
    <r>
      <rPr>
        <sz val="11"/>
        <color theme="0" tint="-4.9989318521683403E-2"/>
        <rFont val="Calibri"/>
        <family val="2"/>
        <scheme val="minor"/>
      </rPr>
      <t xml:space="preserve"> = D(X)</t>
    </r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</si>
  <si>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 xml:space="preserve"> = E(X) = 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xP(X=x)</t>
    </r>
  </si>
  <si>
    <t>Uniform Distribution</t>
  </si>
  <si>
    <t>Range = (Maximum Value) - (Minimum Value)</t>
  </si>
  <si>
    <r>
      <t xml:space="preserve">Sum of probabilities: 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P(X) = 1</t>
    </r>
  </si>
  <si>
    <t>Mean value (or expected value) of a discrete random variable:</t>
  </si>
  <si>
    <t>Variance of a discrete random variable:</t>
  </si>
  <si>
    <r>
      <rPr>
        <sz val="11"/>
        <color theme="1"/>
        <rFont val="Calibri"/>
        <family val="2"/>
      </rPr>
      <t>σ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E[(X </t>
    </r>
    <r>
      <rPr>
        <sz val="11"/>
        <color theme="1"/>
        <rFont val="Calibri"/>
        <family val="2"/>
      </rPr>
      <t>‒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] = </t>
    </r>
    <r>
      <rPr>
        <sz val="11"/>
        <color theme="1"/>
        <rFont val="Calibri"/>
        <family val="2"/>
      </rPr>
      <t>Σ[</t>
    </r>
    <r>
      <rPr>
        <sz val="11"/>
        <color theme="1"/>
        <rFont val="Calibri"/>
        <family val="2"/>
        <scheme val="minor"/>
      </rPr>
      <t xml:space="preserve">(x -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P(X=x)]</t>
    </r>
  </si>
  <si>
    <t>Range of an uniform random variable:</t>
  </si>
  <si>
    <t>Variance of an uniform random variable:</t>
  </si>
  <si>
    <t>Mean and Median of an uniform random variable:</t>
  </si>
  <si>
    <t>Standard Deviation of an uniform random variable:</t>
  </si>
  <si>
    <t>Normal Distribution</t>
  </si>
  <si>
    <t>Probability of an individual continuous random variable is 0.</t>
  </si>
  <si>
    <r>
      <t xml:space="preserve">All probabilities that are smaller than the given value: </t>
    </r>
    <r>
      <rPr>
        <sz val="11"/>
        <color rgb="FFC00000"/>
        <rFont val="Calibri"/>
        <family val="2"/>
        <scheme val="minor"/>
      </rPr>
      <t xml:space="preserve">= NORM.DIST(x, </t>
    </r>
    <r>
      <rPr>
        <sz val="11"/>
        <color rgb="FFC00000"/>
        <rFont val="Calibri"/>
        <family val="2"/>
      </rPr>
      <t>µ</t>
    </r>
    <r>
      <rPr>
        <sz val="11"/>
        <color rgb="FFC00000"/>
        <rFont val="Calibri"/>
        <family val="2"/>
        <scheme val="minor"/>
      </rPr>
      <t xml:space="preserve">, </t>
    </r>
    <r>
      <rPr>
        <sz val="11"/>
        <color rgb="FFC00000"/>
        <rFont val="Calibri"/>
        <family val="2"/>
      </rPr>
      <t>σ</t>
    </r>
    <r>
      <rPr>
        <sz val="11"/>
        <color rgb="FFC00000"/>
        <rFont val="Calibri"/>
        <family val="2"/>
        <scheme val="minor"/>
      </rPr>
      <t>, TRUE)</t>
    </r>
  </si>
  <si>
    <r>
      <t xml:space="preserve">All probabilities that are larger than the given value: </t>
    </r>
    <r>
      <rPr>
        <sz val="11"/>
        <color rgb="FFC00000"/>
        <rFont val="Calibri"/>
        <family val="2"/>
        <scheme val="minor"/>
      </rPr>
      <t xml:space="preserve">= 1 </t>
    </r>
    <r>
      <rPr>
        <sz val="11"/>
        <color rgb="FFC00000"/>
        <rFont val="Calibri"/>
        <family val="2"/>
      </rPr>
      <t>‒</t>
    </r>
    <r>
      <rPr>
        <sz val="11"/>
        <color rgb="FFC00000"/>
        <rFont val="Calibri"/>
        <family val="2"/>
        <scheme val="minor"/>
      </rPr>
      <t xml:space="preserve"> NORM.DIST(x, </t>
    </r>
    <r>
      <rPr>
        <sz val="11"/>
        <color rgb="FFC00000"/>
        <rFont val="Calibri"/>
        <family val="2"/>
      </rPr>
      <t>µ</t>
    </r>
    <r>
      <rPr>
        <sz val="11"/>
        <color rgb="FFC00000"/>
        <rFont val="Calibri"/>
        <family val="2"/>
        <scheme val="minor"/>
      </rPr>
      <t xml:space="preserve">, </t>
    </r>
    <r>
      <rPr>
        <sz val="11"/>
        <color rgb="FFC00000"/>
        <rFont val="Calibri"/>
        <family val="2"/>
      </rPr>
      <t>σ</t>
    </r>
    <r>
      <rPr>
        <sz val="11"/>
        <color rgb="FFC00000"/>
        <rFont val="Calibri"/>
        <family val="2"/>
        <scheme val="minor"/>
      </rPr>
      <t>, TRUE)</t>
    </r>
  </si>
  <si>
    <r>
      <t>Prabability of range of x values (at most, at least, or between):</t>
    </r>
    <r>
      <rPr>
        <sz val="11"/>
        <color rgb="FFC00000"/>
        <rFont val="Calibri"/>
        <family val="2"/>
        <scheme val="minor"/>
      </rPr>
      <t xml:space="preserve"> =BINOM.DIST(x, n, p, TRUE)</t>
    </r>
  </si>
  <si>
    <r>
      <rPr>
        <sz val="11"/>
        <rFont val="Wingdings"/>
        <charset val="2"/>
      </rPr>
      <t>Ø</t>
    </r>
    <r>
      <rPr>
        <sz val="11"/>
        <rFont val="Calibri"/>
        <family val="2"/>
        <scheme val="minor"/>
      </rPr>
      <t xml:space="preserve">  at least: =1 </t>
    </r>
    <r>
      <rPr>
        <sz val="11"/>
        <rFont val="Calibri"/>
        <family val="2"/>
      </rPr>
      <t>‒</t>
    </r>
    <r>
      <rPr>
        <sz val="11"/>
        <rFont val="Calibri"/>
        <family val="2"/>
        <scheme val="minor"/>
      </rPr>
      <t xml:space="preserve"> BINOM.DIST(x</t>
    </r>
    <r>
      <rPr>
        <sz val="11"/>
        <rFont val="Calibri"/>
        <family val="2"/>
      </rPr>
      <t>‒</t>
    </r>
    <r>
      <rPr>
        <sz val="11"/>
        <rFont val="Calibri"/>
        <family val="2"/>
        <scheme val="minor"/>
      </rPr>
      <t>1</t>
    </r>
    <r>
      <rPr>
        <sz val="11"/>
        <rFont val="Calibri"/>
        <family val="2"/>
        <charset val="2"/>
        <scheme val="minor"/>
      </rPr>
      <t>, n, p, TRUE)</t>
    </r>
  </si>
  <si>
    <r>
      <t xml:space="preserve">Find a value of a normal random variable X: </t>
    </r>
    <r>
      <rPr>
        <sz val="11"/>
        <color rgb="FFC00000"/>
        <rFont val="Calibri"/>
        <family val="2"/>
        <scheme val="minor"/>
      </rPr>
      <t>= NORM.INV(p, µ, σ)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</si>
  <si>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All probabilities that are between the given values: </t>
    </r>
    <r>
      <rPr>
        <sz val="11"/>
        <color rgb="FFC00000"/>
        <rFont val="Calibri"/>
        <family val="2"/>
        <scheme val="minor"/>
      </rPr>
      <t>= NORM.DIST(upper, µ, σ, TRUE) ‒ NORM.DIST(lower, µ, σ, TRUE)</t>
    </r>
  </si>
  <si>
    <r>
      <t>p̂</t>
    </r>
    <r>
      <rPr>
        <sz val="11"/>
        <color theme="1"/>
        <rFont val="Calibri"/>
        <family val="2"/>
      </rPr>
      <t xml:space="preserve"> ± E   or   ( p̂ – E, p̂ + E )    or    p̂ – E &lt; p</t>
    </r>
    <r>
      <rPr>
        <sz val="11"/>
        <color theme="1"/>
        <rFont val="Calibri"/>
        <family val="2"/>
        <scheme val="minor"/>
      </rPr>
      <t xml:space="preserve"> &lt; p̂ + E</t>
    </r>
  </si>
  <si>
    <r>
      <t>df = n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+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</t>
    </r>
    <r>
      <rPr>
        <sz val="11"/>
        <rFont val="Calibri"/>
        <family val="2"/>
      </rPr>
      <t>– 2</t>
    </r>
  </si>
  <si>
    <r>
      <t>Upper Bound:  p̂</t>
    </r>
    <r>
      <rPr>
        <sz val="11"/>
        <color theme="1"/>
        <rFont val="Calibri"/>
        <family val="2"/>
      </rPr>
      <t xml:space="preserve"> +</t>
    </r>
    <r>
      <rPr>
        <sz val="11"/>
        <color theme="1"/>
        <rFont val="Calibri"/>
        <family val="2"/>
        <scheme val="minor"/>
      </rPr>
      <t xml:space="preserve"> E</t>
    </r>
  </si>
  <si>
    <r>
      <t>Upper Bound:  x</t>
    </r>
    <r>
      <rPr>
        <sz val="11"/>
        <color theme="1"/>
        <rFont val="Calibri"/>
        <family val="2"/>
      </rPr>
      <t>̅ +</t>
    </r>
    <r>
      <rPr>
        <sz val="11"/>
        <color theme="1"/>
        <rFont val="Calibri"/>
        <family val="2"/>
        <scheme val="minor"/>
      </rPr>
      <t xml:space="preserve"> E</t>
    </r>
  </si>
  <si>
    <t>Critical Value: '=NORM.INV(Probability, 0, 1)' or '=NORM.S.INV(Probability)'</t>
  </si>
  <si>
    <r>
      <t>μ</t>
    </r>
    <r>
      <rPr>
        <vertAlign val="subscript"/>
        <sz val="11"/>
        <color theme="0" tint="-4.9989318521683403E-2"/>
        <rFont val="Calibri"/>
        <family val="2"/>
        <scheme val="minor"/>
      </rPr>
      <t>0</t>
    </r>
  </si>
  <si>
    <r>
      <t>p</t>
    </r>
    <r>
      <rPr>
        <vertAlign val="subscript"/>
        <sz val="11"/>
        <color theme="0" tint="-4.9989318521683403E-2"/>
        <rFont val="Calibri"/>
        <family val="2"/>
      </rPr>
      <t>0</t>
    </r>
  </si>
  <si>
    <r>
      <t>p</t>
    </r>
    <r>
      <rPr>
        <sz val="11"/>
        <color theme="0"/>
        <rFont val="Calibri"/>
        <family val="2"/>
      </rPr>
      <t>̂ – p</t>
    </r>
    <r>
      <rPr>
        <vertAlign val="subscript"/>
        <sz val="11"/>
        <color theme="0"/>
        <rFont val="Calibri"/>
        <family val="2"/>
        <scheme val="minor"/>
      </rPr>
      <t>0</t>
    </r>
  </si>
  <si>
    <r>
      <t>x</t>
    </r>
    <r>
      <rPr>
        <sz val="11"/>
        <color theme="0" tint="-4.9989318521683403E-2"/>
        <rFont val="Calibri"/>
        <family val="2"/>
      </rPr>
      <t>̅ – μ</t>
    </r>
    <r>
      <rPr>
        <vertAlign val="subscript"/>
        <sz val="11"/>
        <color theme="0" tint="-4.9989318521683403E-2"/>
        <rFont val="Calibri"/>
        <family val="2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</si>
</sst>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0" tint="-4.9989318521683403E-2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name val="Calibri"/>
      <family val="2"/>
    </font>
    <font>
      <b/>
      <sz val="11"/>
      <color theme="0" tint="-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vertAlign val="superscript"/>
      <sz val="11"/>
      <color theme="0" tint="-4.9989318521683403E-2"/>
      <name val="Calibri"/>
      <family val="2"/>
    </font>
    <font>
      <vertAlign val="superscript"/>
      <sz val="11"/>
      <color theme="0" tint="-4.9989318521683403E-2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vertAlign val="subscript"/>
      <sz val="11"/>
      <color rgb="FFC00000"/>
      <name val="Calibri"/>
      <family val="2"/>
      <scheme val="minor"/>
    </font>
    <font>
      <b/>
      <sz val="11"/>
      <color rgb="FFC00000"/>
      <name val="Calibri"/>
      <family val="2"/>
    </font>
    <font>
      <b/>
      <sz val="11"/>
      <name val="Calibri"/>
      <family val="2"/>
      <scheme val="minor"/>
    </font>
    <font>
      <sz val="11"/>
      <name val="Wingdings"/>
      <charset val="2"/>
    </font>
    <font>
      <sz val="11"/>
      <name val="Calibri"/>
      <family val="2"/>
      <charset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C00000"/>
      <name val="Calibri"/>
      <family val="2"/>
    </font>
    <font>
      <vertAlign val="subscript"/>
      <sz val="11"/>
      <color theme="0" tint="-4.9989318521683403E-2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indexed="64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rgb="FF002060"/>
      </right>
      <top style="thin">
        <color rgb="FF002060"/>
      </top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0" fillId="0" borderId="0" xfId="0" applyAlignment="1" applyProtection="1">
      <alignment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3" fillId="2" borderId="42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2" fillId="3" borderId="26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0" fillId="3" borderId="0" xfId="0" applyFill="1"/>
    <xf numFmtId="0" fontId="3" fillId="2" borderId="48" xfId="0" applyFon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4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center"/>
    </xf>
    <xf numFmtId="0" fontId="2" fillId="3" borderId="49" xfId="0" applyFont="1" applyFill="1" applyBorder="1" applyAlignment="1">
      <alignment horizontal="center" vertical="center"/>
    </xf>
    <xf numFmtId="0" fontId="0" fillId="0" borderId="0" xfId="0" quotePrefix="1"/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0" fillId="0" borderId="0" xfId="0" applyAlignment="1" applyProtection="1">
      <alignment horizontal="right"/>
      <protection locked="0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/>
    <xf numFmtId="0" fontId="0" fillId="0" borderId="0" xfId="0" applyAlignment="1">
      <alignment horizont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vertical="center"/>
    </xf>
    <xf numFmtId="0" fontId="2" fillId="3" borderId="25" xfId="0" applyFont="1" applyFill="1" applyBorder="1" applyAlignment="1">
      <alignment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0" fillId="3" borderId="0" xfId="0" applyFill="1" applyAlignment="1" applyProtection="1">
      <alignment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2" fillId="3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3" fillId="2" borderId="1" xfId="0" applyFont="1" applyFill="1" applyBorder="1" applyAlignment="1" applyProtection="1">
      <alignment vertical="center"/>
      <protection locked="0"/>
    </xf>
    <xf numFmtId="0" fontId="4" fillId="3" borderId="39" xfId="0" applyFont="1" applyFill="1" applyBorder="1" applyAlignment="1">
      <alignment horizontal="center" vertical="center"/>
    </xf>
    <xf numFmtId="0" fontId="2" fillId="3" borderId="51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" fillId="3" borderId="52" xfId="0" applyFont="1" applyFill="1" applyBorder="1" applyAlignment="1">
      <alignment vertical="center"/>
    </xf>
    <xf numFmtId="0" fontId="2" fillId="3" borderId="52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2" fillId="3" borderId="54" xfId="0" applyFont="1" applyFill="1" applyBorder="1" applyAlignment="1">
      <alignment horizontal="center" vertical="center"/>
    </xf>
    <xf numFmtId="0" fontId="2" fillId="3" borderId="5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left"/>
    </xf>
    <xf numFmtId="0" fontId="2" fillId="3" borderId="39" xfId="0" applyFont="1" applyFill="1" applyBorder="1" applyAlignment="1">
      <alignment horizontal="left"/>
    </xf>
    <xf numFmtId="0" fontId="11" fillId="3" borderId="0" xfId="0" applyFont="1" applyFill="1" applyAlignment="1">
      <alignment horizontal="center" vertical="center"/>
    </xf>
    <xf numFmtId="0" fontId="2" fillId="3" borderId="26" xfId="0" applyFont="1" applyFill="1" applyBorder="1" applyAlignment="1">
      <alignment horizontal="left" vertical="center"/>
    </xf>
    <xf numFmtId="0" fontId="2" fillId="3" borderId="39" xfId="0" applyFont="1" applyFill="1" applyBorder="1" applyAlignment="1">
      <alignment horizontal="left" vertical="center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2" borderId="13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2" fillId="3" borderId="5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right" vertical="center"/>
      <protection locked="0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 applyProtection="1">
      <alignment horizontal="right" vertical="center"/>
      <protection locked="0"/>
    </xf>
    <xf numFmtId="0" fontId="2" fillId="3" borderId="26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4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2" fontId="0" fillId="2" borderId="1" xfId="0" applyNumberForma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4" fillId="3" borderId="26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40" xfId="0" applyFont="1" applyFill="1" applyBorder="1" applyAlignment="1">
      <alignment horizontal="center" vertical="center"/>
    </xf>
    <xf numFmtId="0" fontId="3" fillId="2" borderId="41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3" fillId="2" borderId="32" xfId="0" applyFont="1" applyFill="1" applyBorder="1" applyAlignment="1" applyProtection="1">
      <alignment horizontal="center" vertical="center"/>
      <protection locked="0"/>
    </xf>
    <xf numFmtId="0" fontId="2" fillId="3" borderId="36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2" borderId="30" xfId="0" applyFont="1" applyFill="1" applyBorder="1" applyAlignment="1" applyProtection="1">
      <alignment horizontal="center" vertical="center"/>
      <protection locked="0"/>
    </xf>
    <xf numFmtId="0" fontId="3" fillId="2" borderId="38" xfId="0" applyFont="1" applyFill="1" applyBorder="1" applyAlignment="1" applyProtection="1">
      <alignment horizontal="center" vertical="center"/>
      <protection locked="0"/>
    </xf>
    <xf numFmtId="0" fontId="3" fillId="2" borderId="38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3" fillId="2" borderId="33" xfId="0" applyFont="1" applyFill="1" applyBorder="1" applyAlignment="1" applyProtection="1">
      <alignment horizontal="center" vertical="center"/>
      <protection locked="0"/>
    </xf>
    <xf numFmtId="0" fontId="3" fillId="2" borderId="34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 wrapText="1"/>
    </xf>
    <xf numFmtId="0" fontId="2" fillId="3" borderId="43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FFCC"/>
      <color rgb="FF99FFCC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95000"/>
                  </a:schemeClr>
                </a:solidFill>
              </a:rPr>
              <a:t>Scatter Plot/ Regression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Line &amp; Correlation'!$C$5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505117702439329E-2"/>
                  <c:y val="0.3641250706936680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'Regression Line &amp; Correlation'!$B$6:$B$36</c:f>
              <c:numCache>
                <c:formatCode>General</c:formatCode>
                <c:ptCount val="31"/>
              </c:numCache>
            </c:numRef>
          </c:xVal>
          <c:yVal>
            <c:numRef>
              <c:f>'Regression Line &amp; Correlation'!$C$6:$C$36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F9-48F2-AB5D-10D068915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4207"/>
        <c:axId val="2029777407"/>
      </c:scatterChart>
      <c:valAx>
        <c:axId val="5976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77407"/>
        <c:crosses val="autoZero"/>
        <c:crossBetween val="midCat"/>
      </c:valAx>
      <c:valAx>
        <c:axId val="20297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3170</xdr:colOff>
      <xdr:row>2</xdr:row>
      <xdr:rowOff>0</xdr:rowOff>
    </xdr:from>
    <xdr:to>
      <xdr:col>16</xdr:col>
      <xdr:colOff>460370</xdr:colOff>
      <xdr:row>5</xdr:row>
      <xdr:rowOff>62230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9457E9CC-4EBE-4D65-945D-3954F359375E}"/>
                </a:ext>
              </a:extLst>
            </xdr:cNvPr>
            <xdr:cNvSpPr/>
          </xdr:nvSpPr>
          <xdr:spPr>
            <a:xfrm>
              <a:off x="6099170" y="419100"/>
              <a:ext cx="4114800" cy="640080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91440" rIns="0" rtlCol="0" anchor="ctr" anchorCtr="0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𝑃𝑜𝑝𝑢𝑙𝑎𝑡𝑖𝑜𝑛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𝑉𝑎𝑟𝑖𝑎𝑛𝑐𝑒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p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𝑋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𝜇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n-US" sz="12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9457E9CC-4EBE-4D65-945D-3954F359375E}"/>
                </a:ext>
              </a:extLst>
            </xdr:cNvPr>
            <xdr:cNvSpPr/>
          </xdr:nvSpPr>
          <xdr:spPr>
            <a:xfrm>
              <a:off x="6099170" y="419100"/>
              <a:ext cx="4114800" cy="640080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91440" rIns="0" rtlCol="0" anchor="ctr" anchorCtr="0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𝑃𝑜𝑝𝑢𝑙𝑎𝑡𝑖𝑜𝑛 𝑉𝑎𝑟𝑖𝑎𝑛𝑐𝑒=𝜎^2=(∑▒(𝑋−𝜇)^2 )/𝑁</a:t>
              </a:r>
              <a:endParaRPr lang="en-US" sz="120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3172</xdr:colOff>
      <xdr:row>5</xdr:row>
      <xdr:rowOff>63501</xdr:rowOff>
    </xdr:from>
    <xdr:to>
      <xdr:col>16</xdr:col>
      <xdr:colOff>460372</xdr:colOff>
      <xdr:row>8</xdr:row>
      <xdr:rowOff>151131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E85988CF-D04D-442B-9E1E-9635738942D8}"/>
                </a:ext>
              </a:extLst>
            </xdr:cNvPr>
            <xdr:cNvSpPr/>
          </xdr:nvSpPr>
          <xdr:spPr>
            <a:xfrm>
              <a:off x="6099172" y="1060451"/>
              <a:ext cx="4114800" cy="640080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91440" rIns="0" rtlCol="0" anchor="ctr" anchorCtr="0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𝑃𝑜𝑝𝑢𝑙𝑎𝑡𝑖𝑜𝑛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𝑆𝑡𝑎𝑑𝑎𝑟𝑑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𝐷𝑒𝑣𝑖𝑎𝑡𝑖𝑜𝑛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𝑋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𝜇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2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E85988CF-D04D-442B-9E1E-9635738942D8}"/>
                </a:ext>
              </a:extLst>
            </xdr:cNvPr>
            <xdr:cNvSpPr/>
          </xdr:nvSpPr>
          <xdr:spPr>
            <a:xfrm>
              <a:off x="6099172" y="1060451"/>
              <a:ext cx="4114800" cy="640080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91440" rIns="0" rtlCol="0" anchor="ctr" anchorCtr="0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𝑃𝑜𝑝𝑢𝑙𝑎𝑡𝑖𝑜𝑛 𝑆𝑡𝑎𝑑𝑎𝑟𝑑 𝐷𝑒𝑣𝑖𝑎𝑡𝑖𝑜𝑛=𝜎=√(𝜎^2 )=√((∑▒(𝑋−𝜇)^2 )/𝑁)</a:t>
              </a:r>
              <a:endParaRPr lang="en-US" sz="120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3175</xdr:colOff>
      <xdr:row>9</xdr:row>
      <xdr:rowOff>31751</xdr:rowOff>
    </xdr:from>
    <xdr:to>
      <xdr:col>16</xdr:col>
      <xdr:colOff>460375</xdr:colOff>
      <xdr:row>12</xdr:row>
      <xdr:rowOff>119381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B96EEFB0-89C9-4BAF-B7E6-2BB50DBEC63B}"/>
                </a:ext>
              </a:extLst>
            </xdr:cNvPr>
            <xdr:cNvSpPr/>
          </xdr:nvSpPr>
          <xdr:spPr>
            <a:xfrm>
              <a:off x="6099175" y="1765301"/>
              <a:ext cx="4114800" cy="64008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91440" rIns="0" rtlCol="0" anchor="ctr" anchorCtr="0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𝑆𝑎𝑚𝑝𝑙𝑒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𝑉𝑎𝑟𝑖𝑎𝑛𝑐𝑒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e>
                      <m:sup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200" b="1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𝒙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1200">
                <a:solidFill>
                  <a:schemeClr val="tx1"/>
                </a:solidFill>
                <a:effectLst/>
              </a:endParaRPr>
            </a:p>
            <a:p>
              <a:pPr algn="l"/>
              <a:endParaRPr lang="en-US" sz="12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B96EEFB0-89C9-4BAF-B7E6-2BB50DBEC63B}"/>
                </a:ext>
              </a:extLst>
            </xdr:cNvPr>
            <xdr:cNvSpPr/>
          </xdr:nvSpPr>
          <xdr:spPr>
            <a:xfrm>
              <a:off x="6099175" y="1765301"/>
              <a:ext cx="4114800" cy="64008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91440" rIns="0" rtlCol="0" anchor="ctr" anchorCtr="0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𝑆𝑎𝑚𝑝𝑙𝑒 𝑉𝑎𝑟𝑖𝑎𝑛𝑐𝑒=𝑠^2=(∑▒(𝑥−</a:t>
              </a:r>
              <a:r>
                <a:rPr lang="en-US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 )^2 )/(𝑛−1)</a:t>
              </a:r>
              <a:endParaRPr lang="en-US" sz="1200">
                <a:solidFill>
                  <a:schemeClr val="tx1"/>
                </a:solidFill>
                <a:effectLst/>
              </a:endParaRPr>
            </a:p>
            <a:p>
              <a:pPr algn="l"/>
              <a:endParaRPr lang="en-US" sz="120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3175</xdr:colOff>
      <xdr:row>12</xdr:row>
      <xdr:rowOff>120651</xdr:rowOff>
    </xdr:from>
    <xdr:to>
      <xdr:col>16</xdr:col>
      <xdr:colOff>460375</xdr:colOff>
      <xdr:row>16</xdr:row>
      <xdr:rowOff>24131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C00581B4-9714-4237-A902-015614CC9AA1}"/>
                </a:ext>
              </a:extLst>
            </xdr:cNvPr>
            <xdr:cNvSpPr/>
          </xdr:nvSpPr>
          <xdr:spPr>
            <a:xfrm>
              <a:off x="6099175" y="2406651"/>
              <a:ext cx="4114800" cy="64008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91440" rIns="0" rtlCol="0" anchor="ctr" anchorCtr="0"/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𝑆𝑎𝑚𝑝𝑙𝑒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𝑆𝑡𝑎𝑛𝑑𝑎𝑟𝑑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𝐷𝑒𝑣𝑖𝑎𝑡𝑖𝑜𝑛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e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acc>
                                          <m:accPr>
                                            <m:chr m:val="̅"/>
                                            <m:ctrlPr>
                                              <a:rPr lang="en-US" sz="12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en-US" sz="1200" b="1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𝒙</m:t>
                                            </m:r>
                                          </m:e>
                                        </m:acc>
                                      </m:e>
                                    </m:d>
                                  </m:e>
                                  <m:sup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200">
                <a:solidFill>
                  <a:schemeClr val="tx1"/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C00581B4-9714-4237-A902-015614CC9AA1}"/>
                </a:ext>
              </a:extLst>
            </xdr:cNvPr>
            <xdr:cNvSpPr/>
          </xdr:nvSpPr>
          <xdr:spPr>
            <a:xfrm>
              <a:off x="6099175" y="2406651"/>
              <a:ext cx="4114800" cy="64008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91440" rIns="0" rtlCol="0" anchor="ctr" anchorCtr="0"/>
            <a:lstStyle/>
            <a:p>
              <a:pPr/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𝑆𝑎𝑚𝑝𝑙𝑒 𝑆𝑡𝑎𝑛𝑑𝑎𝑟𝑑 𝐷𝑒𝑣𝑖𝑎𝑡𝑖𝑜𝑛=𝑠=√(𝑠^2 )=√((∑▒(𝑥−</a:t>
              </a:r>
              <a:r>
                <a:rPr lang="en-US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 )^2 )/(𝑛−1))</a:t>
              </a:r>
              <a:endParaRPr lang="en-US" sz="1200">
                <a:solidFill>
                  <a:schemeClr val="tx1"/>
                </a:solidFill>
                <a:effectLst/>
              </a:endParaRPr>
            </a:p>
          </xdr:txBody>
        </xdr:sp>
      </mc:Fallback>
    </mc:AlternateContent>
    <xdr:clientData/>
  </xdr:twoCellAnchor>
  <xdr:twoCellAnchor>
    <xdr:from>
      <xdr:col>10</xdr:col>
      <xdr:colOff>0</xdr:colOff>
      <xdr:row>16</xdr:row>
      <xdr:rowOff>85726</xdr:rowOff>
    </xdr:from>
    <xdr:to>
      <xdr:col>16</xdr:col>
      <xdr:colOff>457200</xdr:colOff>
      <xdr:row>19</xdr:row>
      <xdr:rowOff>173356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8632A4AD-D951-4476-A2D8-01070E539D02}"/>
                </a:ext>
              </a:extLst>
            </xdr:cNvPr>
            <xdr:cNvSpPr/>
          </xdr:nvSpPr>
          <xdr:spPr>
            <a:xfrm>
              <a:off x="6096000" y="3108326"/>
              <a:ext cx="4114800" cy="640080"/>
            </a:xfrm>
            <a:prstGeom prst="rect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91440" rIns="0" rtlCol="0" anchor="ctr" anchorCtr="0"/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𝐶𝑜𝑒𝑓𝑓𝑖𝑐𝑖𝑒𝑛𝑡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𝑉𝑎𝑟𝑖𝑎𝑡𝑖𝑜𝑛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2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𝒙</m:t>
                            </m:r>
                          </m:e>
                        </m:acc>
                      </m:den>
                    </m:f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∙100%, 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𝑓𝑜𝑟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𝑠𝑎𝑚𝑝𝑙𝑒</m:t>
                    </m:r>
                  </m:oMath>
                </m:oMathPara>
              </a14:m>
              <a:endParaRPr lang="en-US" sz="12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8632A4AD-D951-4476-A2D8-01070E539D02}"/>
                </a:ext>
              </a:extLst>
            </xdr:cNvPr>
            <xdr:cNvSpPr/>
          </xdr:nvSpPr>
          <xdr:spPr>
            <a:xfrm>
              <a:off x="6096000" y="3108326"/>
              <a:ext cx="4114800" cy="640080"/>
            </a:xfrm>
            <a:prstGeom prst="rect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91440" rIns="0" rtlCol="0" anchor="ctr" anchorCtr="0"/>
            <a:lstStyle/>
            <a:p>
              <a:pPr algn="l"/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𝐶𝑜𝑒𝑓𝑓𝑖𝑐𝑖𝑒𝑛𝑡 𝑜𝑓 𝑉𝑎𝑟𝑖𝑎𝑡𝑖𝑜𝑛=𝑠/</a:t>
              </a:r>
              <a:r>
                <a:rPr lang="en-US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 ∙100%, 𝑓𝑜𝑟 𝑎 𝑠𝑎𝑚𝑝𝑙𝑒</a:t>
              </a:r>
              <a:endParaRPr lang="en-US" sz="120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3175</xdr:colOff>
      <xdr:row>19</xdr:row>
      <xdr:rowOff>171451</xdr:rowOff>
    </xdr:from>
    <xdr:to>
      <xdr:col>16</xdr:col>
      <xdr:colOff>460375</xdr:colOff>
      <xdr:row>23</xdr:row>
      <xdr:rowOff>74931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71421A7F-5DE1-49D4-B4A0-96DF43DE4E30}"/>
                </a:ext>
              </a:extLst>
            </xdr:cNvPr>
            <xdr:cNvSpPr/>
          </xdr:nvSpPr>
          <xdr:spPr>
            <a:xfrm>
              <a:off x="6099175" y="3746501"/>
              <a:ext cx="4114800" cy="640080"/>
            </a:xfrm>
            <a:prstGeom prst="rect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91440" rIns="0" rtlCol="0" anchor="ctr" anchorCtr="0"/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𝐶𝑜𝑒𝑓𝑓𝑖𝑐𝑖𝑒𝑛𝑡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𝑉𝑎𝑟𝑖𝑎𝑡𝑖𝑜𝑛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num>
                      <m:den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∙100%, 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𝑓𝑜𝑟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𝑝𝑜𝑝𝑢𝑙𝑎𝑡𝑖𝑜𝑛</m:t>
                    </m:r>
                  </m:oMath>
                </m:oMathPara>
              </a14:m>
              <a:endParaRPr lang="en-US" sz="12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71421A7F-5DE1-49D4-B4A0-96DF43DE4E30}"/>
                </a:ext>
              </a:extLst>
            </xdr:cNvPr>
            <xdr:cNvSpPr/>
          </xdr:nvSpPr>
          <xdr:spPr>
            <a:xfrm>
              <a:off x="6099175" y="3746501"/>
              <a:ext cx="4114800" cy="640080"/>
            </a:xfrm>
            <a:prstGeom prst="rect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91440" rIns="0" rtlCol="0" anchor="ctr" anchorCtr="0"/>
            <a:lstStyle/>
            <a:p>
              <a:pPr/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𝐶𝑜𝑒𝑓𝑓𝑖𝑐𝑖𝑒𝑛𝑡 𝑜𝑓 𝑉𝑎𝑟𝑖𝑎𝑡𝑖𝑜𝑛=𝜎/𝜇∙100%, 𝑓𝑜𝑟 𝑎 𝑝𝑜𝑝𝑢𝑙𝑎𝑡𝑖𝑜𝑛</a:t>
              </a:r>
              <a:endParaRPr lang="en-US" sz="120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234950</xdr:colOff>
      <xdr:row>4</xdr:row>
      <xdr:rowOff>6350</xdr:rowOff>
    </xdr:from>
    <xdr:ext cx="1749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5E4D5F0-7EF5-4B6A-B580-7D2E81DCC3C2}"/>
                </a:ext>
              </a:extLst>
            </xdr:cNvPr>
            <xdr:cNvSpPr txBox="1"/>
          </xdr:nvSpPr>
          <xdr:spPr>
            <a:xfrm>
              <a:off x="2574925" y="822325"/>
              <a:ext cx="1749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5E4D5F0-7EF5-4B6A-B580-7D2E81DCC3C2}"/>
                </a:ext>
              </a:extLst>
            </xdr:cNvPr>
            <xdr:cNvSpPr txBox="1"/>
          </xdr:nvSpPr>
          <xdr:spPr>
            <a:xfrm>
              <a:off x="2574925" y="822325"/>
              <a:ext cx="1749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𝑛_1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228600</xdr:colOff>
      <xdr:row>4</xdr:row>
      <xdr:rowOff>12700</xdr:rowOff>
    </xdr:from>
    <xdr:ext cx="1781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6250C54-410D-48A9-85CB-1C541677A0A4}"/>
                </a:ext>
              </a:extLst>
            </xdr:cNvPr>
            <xdr:cNvSpPr txBox="1"/>
          </xdr:nvSpPr>
          <xdr:spPr>
            <a:xfrm>
              <a:off x="3733800" y="828675"/>
              <a:ext cx="1781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6250C54-410D-48A9-85CB-1C541677A0A4}"/>
                </a:ext>
              </a:extLst>
            </xdr:cNvPr>
            <xdr:cNvSpPr txBox="1"/>
          </xdr:nvSpPr>
          <xdr:spPr>
            <a:xfrm>
              <a:off x="3733800" y="828675"/>
              <a:ext cx="1781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𝑛_2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241300</xdr:colOff>
      <xdr:row>5</xdr:row>
      <xdr:rowOff>6350</xdr:rowOff>
    </xdr:from>
    <xdr:ext cx="167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8B521C4-DB43-4F98-B215-B3B4AB73D5D2}"/>
                </a:ext>
              </a:extLst>
            </xdr:cNvPr>
            <xdr:cNvSpPr txBox="1"/>
          </xdr:nvSpPr>
          <xdr:spPr>
            <a:xfrm>
              <a:off x="2581275" y="1012825"/>
              <a:ext cx="167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8B521C4-DB43-4F98-B215-B3B4AB73D5D2}"/>
                </a:ext>
              </a:extLst>
            </xdr:cNvPr>
            <xdr:cNvSpPr txBox="1"/>
          </xdr:nvSpPr>
          <xdr:spPr>
            <a:xfrm>
              <a:off x="2581275" y="1012825"/>
              <a:ext cx="167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𝑥 ̅_1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234950</xdr:colOff>
      <xdr:row>5</xdr:row>
      <xdr:rowOff>6350</xdr:rowOff>
    </xdr:from>
    <xdr:ext cx="1710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B3EB21B-965B-49AA-8E81-238D98E6F05D}"/>
                </a:ext>
              </a:extLst>
            </xdr:cNvPr>
            <xdr:cNvSpPr txBox="1"/>
          </xdr:nvSpPr>
          <xdr:spPr>
            <a:xfrm>
              <a:off x="3743325" y="1012825"/>
              <a:ext cx="1710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B3EB21B-965B-49AA-8E81-238D98E6F05D}"/>
                </a:ext>
              </a:extLst>
            </xdr:cNvPr>
            <xdr:cNvSpPr txBox="1"/>
          </xdr:nvSpPr>
          <xdr:spPr>
            <a:xfrm>
              <a:off x="3743325" y="1012825"/>
              <a:ext cx="1710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𝑥 ̅_2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254000</xdr:colOff>
      <xdr:row>6</xdr:row>
      <xdr:rowOff>0</xdr:rowOff>
    </xdr:from>
    <xdr:ext cx="1556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87B4853-87C1-4AD9-B664-B2E8DC1BB4CC}"/>
                </a:ext>
              </a:extLst>
            </xdr:cNvPr>
            <xdr:cNvSpPr txBox="1"/>
          </xdr:nvSpPr>
          <xdr:spPr>
            <a:xfrm>
              <a:off x="2593975" y="1193800"/>
              <a:ext cx="1556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87B4853-87C1-4AD9-B664-B2E8DC1BB4CC}"/>
                </a:ext>
              </a:extLst>
            </xdr:cNvPr>
            <xdr:cNvSpPr txBox="1"/>
          </xdr:nvSpPr>
          <xdr:spPr>
            <a:xfrm>
              <a:off x="2593975" y="1193800"/>
              <a:ext cx="1556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𝑠_1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241300</xdr:colOff>
      <xdr:row>6</xdr:row>
      <xdr:rowOff>6350</xdr:rowOff>
    </xdr:from>
    <xdr:ext cx="1589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7D811A6-DDCF-45DD-BC18-55421D25E4B1}"/>
                </a:ext>
              </a:extLst>
            </xdr:cNvPr>
            <xdr:cNvSpPr txBox="1"/>
          </xdr:nvSpPr>
          <xdr:spPr>
            <a:xfrm>
              <a:off x="3749675" y="1203325"/>
              <a:ext cx="1589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7D811A6-DDCF-45DD-BC18-55421D25E4B1}"/>
                </a:ext>
              </a:extLst>
            </xdr:cNvPr>
            <xdr:cNvSpPr txBox="1"/>
          </xdr:nvSpPr>
          <xdr:spPr>
            <a:xfrm>
              <a:off x="3749675" y="1203325"/>
              <a:ext cx="1589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𝑠_2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361950</xdr:colOff>
      <xdr:row>8</xdr:row>
      <xdr:rowOff>12700</xdr:rowOff>
    </xdr:from>
    <xdr:ext cx="4750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7ECD314-0ED3-496B-B739-AC5F20CE3922}"/>
                </a:ext>
              </a:extLst>
            </xdr:cNvPr>
            <xdr:cNvSpPr txBox="1"/>
          </xdr:nvSpPr>
          <xdr:spPr>
            <a:xfrm>
              <a:off x="2698750" y="1590675"/>
              <a:ext cx="4750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bg1">
                            <a:lumMod val="95000"/>
                          </a:schemeClr>
                        </a:solidFill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7ECD314-0ED3-496B-B739-AC5F20CE3922}"/>
                </a:ext>
              </a:extLst>
            </xdr:cNvPr>
            <xdr:cNvSpPr txBox="1"/>
          </xdr:nvSpPr>
          <xdr:spPr>
            <a:xfrm>
              <a:off x="2698750" y="1590675"/>
              <a:ext cx="4750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𝑥 ̅_1−</a:t>
              </a:r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𝑥 ̅_2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361950</xdr:colOff>
      <xdr:row>9</xdr:row>
      <xdr:rowOff>12700</xdr:rowOff>
    </xdr:from>
    <xdr:ext cx="4821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8AF42EA-C450-4187-B026-703C2E782EC2}"/>
                </a:ext>
              </a:extLst>
            </xdr:cNvPr>
            <xdr:cNvSpPr txBox="1"/>
          </xdr:nvSpPr>
          <xdr:spPr>
            <a:xfrm>
              <a:off x="2698750" y="1781175"/>
              <a:ext cx="4821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bg1">
                            <a:lumMod val="95000"/>
                          </a:schemeClr>
                        </a:solidFill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8AF42EA-C450-4187-B026-703C2E782EC2}"/>
                </a:ext>
              </a:extLst>
            </xdr:cNvPr>
            <xdr:cNvSpPr txBox="1"/>
          </xdr:nvSpPr>
          <xdr:spPr>
            <a:xfrm>
              <a:off x="2698750" y="1781175"/>
              <a:ext cx="4821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1−</a:t>
              </a:r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𝜇_2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127000</xdr:colOff>
      <xdr:row>10</xdr:row>
      <xdr:rowOff>31750</xdr:rowOff>
    </xdr:from>
    <xdr:ext cx="92371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6939BEB-7631-49FC-9822-1275FF090274}"/>
                </a:ext>
              </a:extLst>
            </xdr:cNvPr>
            <xdr:cNvSpPr txBox="1"/>
          </xdr:nvSpPr>
          <xdr:spPr>
            <a:xfrm>
              <a:off x="2466975" y="1990725"/>
              <a:ext cx="92371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6939BEB-7631-49FC-9822-1275FF090274}"/>
                </a:ext>
              </a:extLst>
            </xdr:cNvPr>
            <xdr:cNvSpPr txBox="1"/>
          </xdr:nvSpPr>
          <xdr:spPr>
            <a:xfrm>
              <a:off x="2466975" y="1990725"/>
              <a:ext cx="92371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√((𝑠_1 )^2/𝑛_1 +(𝑠_2 )^2/𝑛_2 )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0</xdr:colOff>
      <xdr:row>9</xdr:row>
      <xdr:rowOff>0</xdr:rowOff>
    </xdr:from>
    <xdr:ext cx="2065694" cy="889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F89FE6E-B7D6-409C-9DCE-7C1B7BE11EB9}"/>
                </a:ext>
              </a:extLst>
            </xdr:cNvPr>
            <xdr:cNvSpPr txBox="1"/>
          </xdr:nvSpPr>
          <xdr:spPr>
            <a:xfrm>
              <a:off x="5349240" y="1691640"/>
              <a:ext cx="2065694" cy="889090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91440" tIns="91440" rIns="91440" bIns="91440" rtlCol="0" anchor="ctr" anchorCtr="0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Test Statistic:</a:t>
              </a:r>
              <a:br>
                <a:rPr lang="en-US" sz="1100" b="0" i="1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</m:sub>
                    </m:sSub>
                    <m:r>
                      <a:rPr lang="en-US" sz="1100" b="0" i="1">
                        <a:solidFill>
                          <a:schemeClr val="bg1">
                            <a:lumMod val="9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acc>
                                  <m:accPr>
                                    <m:chr m:val="̅"/>
                                    <m:ctrlP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acc>
                                  <m:accPr>
                                    <m:chr m:val="̅"/>
                                    <m:ctrlP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𝜇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𝜇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bg1">
                                                    <a:lumMod val="95000"/>
                                                  </a:schemeClr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bg1">
                                                    <a:lumMod val="95000"/>
                                                  </a:schemeClr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𝑠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bg1">
                                                    <a:lumMod val="95000"/>
                                                  </a:schemeClr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bg1">
                                                    <a:lumMod val="95000"/>
                                                  </a:schemeClr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bg1">
                                                    <a:lumMod val="95000"/>
                                                  </a:schemeClr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𝑠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bg1">
                                                    <a:lumMod val="95000"/>
                                                  </a:schemeClr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den>
                            </m:f>
                          </m:e>
                        </m:rad>
                      </m:den>
                    </m:f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F89FE6E-B7D6-409C-9DCE-7C1B7BE11EB9}"/>
                </a:ext>
              </a:extLst>
            </xdr:cNvPr>
            <xdr:cNvSpPr txBox="1"/>
          </xdr:nvSpPr>
          <xdr:spPr>
            <a:xfrm>
              <a:off x="5349240" y="1691640"/>
              <a:ext cx="2065694" cy="889090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91440" tIns="91440" rIns="91440" bIns="91440" rtlCol="0" anchor="ctr" anchorCtr="0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Test Statistic:</a:t>
              </a:r>
              <a:br>
                <a:rPr lang="en-US" sz="1100" b="0" i="1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𝑡_𝑑𝑓=((𝑥 ̅_1−𝑥 ̅_2 )−(𝜇_1−𝜇_2 ))/√((𝑠_1 )^2/𝑛_1 +(𝑠_1 )^2/𝑛_2 )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13</xdr:col>
      <xdr:colOff>0</xdr:colOff>
      <xdr:row>9</xdr:row>
      <xdr:rowOff>0</xdr:rowOff>
    </xdr:from>
    <xdr:ext cx="2586221" cy="966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3C8590C-07E8-4776-B9AD-EF8632437DED}"/>
                </a:ext>
              </a:extLst>
            </xdr:cNvPr>
            <xdr:cNvSpPr txBox="1"/>
          </xdr:nvSpPr>
          <xdr:spPr>
            <a:xfrm>
              <a:off x="7726680" y="1691640"/>
              <a:ext cx="2586221" cy="966931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91440" tIns="91440" rIns="91440" bIns="91440" rtlCol="0" anchor="ctr" anchorCtr="0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bg1">
                            <a:lumMod val="9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𝑑𝑓</m:t>
                    </m:r>
                    <m:r>
                      <a:rPr lang="en-US" sz="1100" b="0" i="1">
                        <a:solidFill>
                          <a:schemeClr val="bg1">
                            <a:lumMod val="9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en-US" sz="1100" b="0" i="1">
                                                <a:solidFill>
                                                  <a:schemeClr val="bg1">
                                                    <a:lumMod val="95000"/>
                                                  </a:schemeClr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sSub>
                                              <m:sSubPr>
                                                <m:ctrlPr>
                                                  <a:rPr lang="en-US" sz="1100" b="0" i="1">
                                                    <a:solidFill>
                                                      <a:schemeClr val="bg1">
                                                        <a:lumMod val="95000"/>
                                                      </a:schemeClr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US" sz="1100" b="0" i="1">
                                                    <a:solidFill>
                                                      <a:schemeClr val="bg1">
                                                        <a:lumMod val="95000"/>
                                                      </a:schemeClr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𝑠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US" sz="1100" b="0" i="1">
                                                    <a:solidFill>
                                                      <a:schemeClr val="bg1">
                                                        <a:lumMod val="95000"/>
                                                      </a:schemeClr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1</m:t>
                                                </m:r>
                                              </m:sub>
                                            </m:sSub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en-US" sz="1100" b="0" i="1">
                                                <a:solidFill>
                                                  <a:schemeClr val="bg1">
                                                    <a:lumMod val="95000"/>
                                                  </a:schemeClr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sSub>
                                              <m:sSubPr>
                                                <m:ctrlPr>
                                                  <a:rPr lang="en-US" sz="1100" b="0" i="1">
                                                    <a:solidFill>
                                                      <a:schemeClr val="bg1">
                                                        <a:lumMod val="95000"/>
                                                      </a:schemeClr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US" sz="1100" b="0" i="1">
                                                    <a:solidFill>
                                                      <a:schemeClr val="bg1">
                                                        <a:lumMod val="95000"/>
                                                      </a:schemeClr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𝑠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US" sz="1100" b="0" i="1">
                                                    <a:solidFill>
                                                      <a:schemeClr val="bg1">
                                                        <a:lumMod val="95000"/>
                                                      </a:schemeClr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2</m:t>
                                                </m:r>
                                              </m:sub>
                                            </m:sSub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den>
                        </m:f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en-US" sz="1100" b="0" i="1">
                                                <a:solidFill>
                                                  <a:schemeClr val="bg1">
                                                    <a:lumMod val="95000"/>
                                                  </a:schemeClr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sSub>
                                              <m:sSubPr>
                                                <m:ctrlPr>
                                                  <a:rPr lang="en-US" sz="1100" b="0" i="1">
                                                    <a:solidFill>
                                                      <a:schemeClr val="bg1">
                                                        <a:lumMod val="95000"/>
                                                      </a:schemeClr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US" sz="1100" b="0" i="1">
                                                    <a:solidFill>
                                                      <a:schemeClr val="bg1">
                                                        <a:lumMod val="95000"/>
                                                      </a:schemeClr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𝑠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US" sz="1100" b="0" i="1">
                                                    <a:solidFill>
                                                      <a:schemeClr val="bg1">
                                                        <a:lumMod val="95000"/>
                                                      </a:schemeClr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1</m:t>
                                                </m:r>
                                              </m:sub>
                                            </m:sSub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den>
                        </m:f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en-US" sz="1100" b="0" i="1">
                                                <a:solidFill>
                                                  <a:schemeClr val="bg1">
                                                    <a:lumMod val="95000"/>
                                                  </a:schemeClr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sSub>
                                              <m:sSubPr>
                                                <m:ctrlPr>
                                                  <a:rPr lang="en-US" sz="1100" b="0" i="1">
                                                    <a:solidFill>
                                                      <a:schemeClr val="bg1">
                                                        <a:lumMod val="95000"/>
                                                      </a:schemeClr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US" sz="1100" b="0" i="1">
                                                    <a:solidFill>
                                                      <a:schemeClr val="bg1">
                                                        <a:lumMod val="95000"/>
                                                      </a:schemeClr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𝑠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US" sz="1100" b="0" i="1">
                                                    <a:solidFill>
                                                      <a:schemeClr val="bg1">
                                                        <a:lumMod val="95000"/>
                                                      </a:schemeClr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2</m:t>
                                                </m:r>
                                              </m:sub>
                                            </m:sSub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3C8590C-07E8-4776-B9AD-EF8632437DED}"/>
                </a:ext>
              </a:extLst>
            </xdr:cNvPr>
            <xdr:cNvSpPr txBox="1"/>
          </xdr:nvSpPr>
          <xdr:spPr>
            <a:xfrm>
              <a:off x="7726680" y="1691640"/>
              <a:ext cx="2586221" cy="966931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91440" tIns="91440" rIns="91440" bIns="91440" rtlCol="0" anchor="ctr" anchorCtr="0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𝑑𝑓=((𝑠_1 )^2/𝑛_1 +(𝑠_2 )^2/𝑛_2 )^2/(1/(𝑛_1−1) ((𝑠_1 )^2/𝑛_1 )^2+1/(𝑛_2−1) ((𝑠_2 )^2/𝑛_2 )^2 )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twoCellAnchor>
    <xdr:from>
      <xdr:col>11</xdr:col>
      <xdr:colOff>0</xdr:colOff>
      <xdr:row>1</xdr:row>
      <xdr:rowOff>0</xdr:rowOff>
    </xdr:from>
    <xdr:to>
      <xdr:col>19</xdr:col>
      <xdr:colOff>378397</xdr:colOff>
      <xdr:row>6</xdr:row>
      <xdr:rowOff>91020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7F2842BB-9DE6-401D-9F23-866D56E489C4}"/>
            </a:ext>
          </a:extLst>
        </xdr:cNvPr>
        <xdr:cNvGrpSpPr/>
      </xdr:nvGrpSpPr>
      <xdr:grpSpPr>
        <a:xfrm>
          <a:off x="6691313" y="230188"/>
          <a:ext cx="5077397" cy="1023517"/>
          <a:chOff x="8356600" y="3003550"/>
          <a:chExt cx="5153597" cy="1024470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EB97DA50-0474-4452-80D2-3E723CA27C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356600" y="3003550"/>
            <a:ext cx="5153597" cy="1024470"/>
          </a:xfrm>
          <a:prstGeom prst="rect">
            <a:avLst/>
          </a:prstGeom>
        </xdr:spPr>
      </xdr:pic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108247D5-24DD-41D7-BFC7-DFCA61CC101A}"/>
              </a:ext>
            </a:extLst>
          </xdr:cNvPr>
          <xdr:cNvCxnSpPr/>
        </xdr:nvCxnSpPr>
        <xdr:spPr>
          <a:xfrm flipV="1">
            <a:off x="9809479" y="3252465"/>
            <a:ext cx="0" cy="434340"/>
          </a:xfrm>
          <a:prstGeom prst="straightConnector1">
            <a:avLst/>
          </a:prstGeom>
          <a:ln w="69850">
            <a:solidFill>
              <a:srgbClr val="FF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62522621-5E5A-468E-A277-36DF3EDFCA0E}"/>
              </a:ext>
            </a:extLst>
          </xdr:cNvPr>
          <xdr:cNvCxnSpPr/>
        </xdr:nvCxnSpPr>
        <xdr:spPr>
          <a:xfrm flipV="1">
            <a:off x="12014834" y="3373750"/>
            <a:ext cx="435610" cy="0"/>
          </a:xfrm>
          <a:prstGeom prst="straightConnector1">
            <a:avLst/>
          </a:prstGeom>
          <a:ln w="69850">
            <a:solidFill>
              <a:srgbClr val="FF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539750</xdr:colOff>
      <xdr:row>4</xdr:row>
      <xdr:rowOff>0</xdr:rowOff>
    </xdr:from>
    <xdr:ext cx="1152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CBB6A3-A21A-4877-8FBD-8DE766CD155F}"/>
                </a:ext>
              </a:extLst>
            </xdr:cNvPr>
            <xdr:cNvSpPr txBox="1"/>
          </xdr:nvSpPr>
          <xdr:spPr>
            <a:xfrm>
              <a:off x="2978150" y="419100"/>
              <a:ext cx="115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bg1">
                            <a:lumMod val="95000"/>
                          </a:schemeClr>
                        </a:solidFill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CBB6A3-A21A-4877-8FBD-8DE766CD155F}"/>
                </a:ext>
              </a:extLst>
            </xdr:cNvPr>
            <xdr:cNvSpPr txBox="1"/>
          </xdr:nvSpPr>
          <xdr:spPr>
            <a:xfrm>
              <a:off x="2978150" y="419100"/>
              <a:ext cx="115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𝑛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5</xdr:col>
      <xdr:colOff>527050</xdr:colOff>
      <xdr:row>5</xdr:row>
      <xdr:rowOff>0</xdr:rowOff>
    </xdr:from>
    <xdr:ext cx="1881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6EC1720-D4FC-4188-B287-D0B2A412625C}"/>
                </a:ext>
              </a:extLst>
            </xdr:cNvPr>
            <xdr:cNvSpPr txBox="1"/>
          </xdr:nvSpPr>
          <xdr:spPr>
            <a:xfrm>
              <a:off x="3511550" y="965200"/>
              <a:ext cx="1881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100" b="1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1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6EC1720-D4FC-4188-B287-D0B2A412625C}"/>
                </a:ext>
              </a:extLst>
            </xdr:cNvPr>
            <xdr:cNvSpPr txBox="1"/>
          </xdr:nvSpPr>
          <xdr:spPr>
            <a:xfrm>
              <a:off x="3511550" y="965200"/>
              <a:ext cx="1881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𝒙 ̅</a:t>
              </a:r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_𝑑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5</xdr:col>
      <xdr:colOff>501650</xdr:colOff>
      <xdr:row>6</xdr:row>
      <xdr:rowOff>0</xdr:rowOff>
    </xdr:from>
    <xdr:ext cx="16844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49569D5-F409-45B6-9586-BBB247DA7A01}"/>
                </a:ext>
              </a:extLst>
            </xdr:cNvPr>
            <xdr:cNvSpPr txBox="1"/>
          </xdr:nvSpPr>
          <xdr:spPr>
            <a:xfrm>
              <a:off x="2940050" y="787400"/>
              <a:ext cx="1684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49569D5-F409-45B6-9586-BBB247DA7A01}"/>
                </a:ext>
              </a:extLst>
            </xdr:cNvPr>
            <xdr:cNvSpPr txBox="1"/>
          </xdr:nvSpPr>
          <xdr:spPr>
            <a:xfrm>
              <a:off x="2940050" y="787400"/>
              <a:ext cx="1684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𝑠_𝑑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5</xdr:col>
      <xdr:colOff>482600</xdr:colOff>
      <xdr:row>8</xdr:row>
      <xdr:rowOff>0</xdr:rowOff>
    </xdr:from>
    <xdr:ext cx="1953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2D7B1AE-06E3-4D25-95FA-6269B23A0E46}"/>
                </a:ext>
              </a:extLst>
            </xdr:cNvPr>
            <xdr:cNvSpPr txBox="1"/>
          </xdr:nvSpPr>
          <xdr:spPr>
            <a:xfrm>
              <a:off x="2921000" y="1155700"/>
              <a:ext cx="1953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bg1">
                            <a:lumMod val="95000"/>
                          </a:schemeClr>
                        </a:solidFill>
                        <a:latin typeface="Cambria Math" panose="02040503050406030204" pitchFamily="18" charset="0"/>
                      </a:rPr>
                      <m:t>𝑑𝑓</m:t>
                    </m:r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2D7B1AE-06E3-4D25-95FA-6269B23A0E46}"/>
                </a:ext>
              </a:extLst>
            </xdr:cNvPr>
            <xdr:cNvSpPr txBox="1"/>
          </xdr:nvSpPr>
          <xdr:spPr>
            <a:xfrm>
              <a:off x="2921000" y="1155700"/>
              <a:ext cx="1953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𝑑𝑓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5</xdr:col>
      <xdr:colOff>501650</xdr:colOff>
      <xdr:row>7</xdr:row>
      <xdr:rowOff>0</xdr:rowOff>
    </xdr:from>
    <xdr:ext cx="1840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8713AED-89D7-440F-95D7-417772879897}"/>
                </a:ext>
              </a:extLst>
            </xdr:cNvPr>
            <xdr:cNvSpPr txBox="1"/>
          </xdr:nvSpPr>
          <xdr:spPr>
            <a:xfrm>
              <a:off x="2940050" y="971550"/>
              <a:ext cx="1840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8713AED-89D7-440F-95D7-417772879897}"/>
                </a:ext>
              </a:extLst>
            </xdr:cNvPr>
            <xdr:cNvSpPr txBox="1"/>
          </xdr:nvSpPr>
          <xdr:spPr>
            <a:xfrm>
              <a:off x="2940050" y="971550"/>
              <a:ext cx="1840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𝑑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69850</xdr:colOff>
      <xdr:row>9</xdr:row>
      <xdr:rowOff>0</xdr:rowOff>
    </xdr:from>
    <xdr:ext cx="47827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FB258B4-E1BF-4775-AF46-6226E7627192}"/>
                </a:ext>
              </a:extLst>
            </xdr:cNvPr>
            <xdr:cNvSpPr txBox="1"/>
          </xdr:nvSpPr>
          <xdr:spPr>
            <a:xfrm>
              <a:off x="5556250" y="1339850"/>
              <a:ext cx="47827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5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05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05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US" sz="105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US" sz="1050" b="0" i="1">
                        <a:solidFill>
                          <a:schemeClr val="bg1">
                            <a:lumMod val="95000"/>
                          </a:schemeClr>
                        </a:solidFill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05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105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en-US" sz="105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FB258B4-E1BF-4775-AF46-6226E7627192}"/>
                </a:ext>
              </a:extLst>
            </xdr:cNvPr>
            <xdr:cNvSpPr txBox="1"/>
          </xdr:nvSpPr>
          <xdr:spPr>
            <a:xfrm>
              <a:off x="5556250" y="1339850"/>
              <a:ext cx="47827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05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𝑥 ̅_𝑑−</a:t>
              </a:r>
              <a:r>
                <a:rPr lang="en-US" sz="105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𝜇_𝑑</a:t>
              </a:r>
              <a:endParaRPr lang="en-US" sz="105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114300</xdr:colOff>
      <xdr:row>10</xdr:row>
      <xdr:rowOff>6350</xdr:rowOff>
    </xdr:from>
    <xdr:ext cx="394915" cy="169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21BD3A2-EEA3-4932-BFEC-D3F6AF682CCC}"/>
                </a:ext>
              </a:extLst>
            </xdr:cNvPr>
            <xdr:cNvSpPr txBox="1"/>
          </xdr:nvSpPr>
          <xdr:spPr>
            <a:xfrm>
              <a:off x="5600700" y="1530350"/>
              <a:ext cx="394915" cy="169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5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05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US" sz="1050" b="0" i="1">
                        <a:solidFill>
                          <a:schemeClr val="bg1">
                            <a:lumMod val="95000"/>
                          </a:schemeClr>
                        </a:solidFill>
                        <a:latin typeface="Cambria Math" panose="02040503050406030204" pitchFamily="18" charset="0"/>
                      </a:rPr>
                      <m:t>/</m:t>
                    </m:r>
                    <m:rad>
                      <m:radPr>
                        <m:degHide m:val="on"/>
                        <m:ctrlPr>
                          <a:rPr lang="en-US" sz="105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05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en-US" sz="105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21BD3A2-EEA3-4932-BFEC-D3F6AF682CCC}"/>
                </a:ext>
              </a:extLst>
            </xdr:cNvPr>
            <xdr:cNvSpPr txBox="1"/>
          </xdr:nvSpPr>
          <xdr:spPr>
            <a:xfrm>
              <a:off x="5600700" y="1530350"/>
              <a:ext cx="394915" cy="169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05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𝑠_𝑑/√𝑛</a:t>
              </a:r>
              <a:endParaRPr lang="en-US" sz="105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0</xdr:colOff>
      <xdr:row>3</xdr:row>
      <xdr:rowOff>183028</xdr:rowOff>
    </xdr:from>
    <xdr:ext cx="1183016" cy="8208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A92B10E-A928-472B-A78F-C3C3CE63012E}"/>
                </a:ext>
              </a:extLst>
            </xdr:cNvPr>
            <xdr:cNvSpPr txBox="1"/>
          </xdr:nvSpPr>
          <xdr:spPr>
            <a:xfrm>
              <a:off x="5969000" y="779928"/>
              <a:ext cx="1183016" cy="820802"/>
            </a:xfrm>
            <a:prstGeom prst="rect">
              <a:avLst/>
            </a:prstGeom>
            <a:solidFill>
              <a:srgbClr val="002060"/>
            </a:solidFill>
            <a:ln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91440" tIns="91440" rIns="91440" bIns="91440" rtlCol="0" anchor="ctr" anchorCtr="1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Test Statistic:</a:t>
              </a:r>
              <a:br>
                <a:rPr lang="en-US" sz="1100" b="0" i="1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𝑑𝑓</m:t>
                        </m:r>
                      </m:sub>
                    </m:sSub>
                    <m:r>
                      <a:rPr lang="en-US" sz="1100" b="0" i="1">
                        <a:solidFill>
                          <a:schemeClr val="bg1">
                            <a:lumMod val="95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1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f>
                          <m:f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sub>
                            </m:sSub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den>
                    </m:f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A92B10E-A928-472B-A78F-C3C3CE63012E}"/>
                </a:ext>
              </a:extLst>
            </xdr:cNvPr>
            <xdr:cNvSpPr txBox="1"/>
          </xdr:nvSpPr>
          <xdr:spPr>
            <a:xfrm>
              <a:off x="5969000" y="779928"/>
              <a:ext cx="1183016" cy="820802"/>
            </a:xfrm>
            <a:prstGeom prst="rect">
              <a:avLst/>
            </a:prstGeom>
            <a:solidFill>
              <a:srgbClr val="002060"/>
            </a:solidFill>
            <a:ln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91440" tIns="91440" rIns="91440" bIns="91440" rtlCol="0" anchor="ctr" anchorCtr="1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Test Statistic:</a:t>
              </a:r>
              <a:br>
                <a:rPr lang="en-US" sz="1100" b="0" i="1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</a:br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𝑡_𝑑𝑓=(</a:t>
              </a:r>
              <a:r>
                <a:rPr lang="en-US" sz="1100" b="1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𝒙</a:t>
              </a:r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 ̅_𝑑−</a:t>
              </a:r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𝜇_𝑑)/(</a:t>
              </a:r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𝑠_𝑑/√𝑛)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twoCellAnchor>
    <xdr:from>
      <xdr:col>10</xdr:col>
      <xdr:colOff>0</xdr:colOff>
      <xdr:row>14</xdr:row>
      <xdr:rowOff>0</xdr:rowOff>
    </xdr:from>
    <xdr:to>
      <xdr:col>18</xdr:col>
      <xdr:colOff>358077</xdr:colOff>
      <xdr:row>19</xdr:row>
      <xdr:rowOff>97370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543D942D-F7F8-4F64-A19B-955BC55B35B4}"/>
            </a:ext>
          </a:extLst>
        </xdr:cNvPr>
        <xdr:cNvGrpSpPr/>
      </xdr:nvGrpSpPr>
      <xdr:grpSpPr>
        <a:xfrm>
          <a:off x="5873750" y="2603500"/>
          <a:ext cx="5060887" cy="1006373"/>
          <a:chOff x="6070601" y="2622555"/>
          <a:chExt cx="5133277" cy="1018120"/>
        </a:xfrm>
      </xdr:grpSpPr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FE57484A-3B22-4256-8205-A29CCBFC81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070601" y="2622555"/>
            <a:ext cx="5133277" cy="1018120"/>
          </a:xfrm>
          <a:prstGeom prst="rect">
            <a:avLst/>
          </a:prstGeom>
        </xdr:spPr>
      </xdr:pic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E77AB99B-0729-4946-8D52-9044808F4BAE}"/>
              </a:ext>
            </a:extLst>
          </xdr:cNvPr>
          <xdr:cNvCxnSpPr/>
        </xdr:nvCxnSpPr>
        <xdr:spPr>
          <a:xfrm flipV="1">
            <a:off x="7518400" y="2870200"/>
            <a:ext cx="0" cy="431800"/>
          </a:xfrm>
          <a:prstGeom prst="straightConnector1">
            <a:avLst/>
          </a:prstGeom>
          <a:ln w="69850">
            <a:solidFill>
              <a:srgbClr val="FF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41ED44E6-869C-49A3-9E8D-04C1D560E02B}"/>
              </a:ext>
            </a:extLst>
          </xdr:cNvPr>
          <xdr:cNvCxnSpPr/>
        </xdr:nvCxnSpPr>
        <xdr:spPr>
          <a:xfrm rot="5400000" flipV="1">
            <a:off x="9931400" y="2774950"/>
            <a:ext cx="0" cy="431800"/>
          </a:xfrm>
          <a:prstGeom prst="straightConnector1">
            <a:avLst/>
          </a:prstGeom>
          <a:ln w="69850">
            <a:solidFill>
              <a:srgbClr val="FF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73025</xdr:colOff>
      <xdr:row>2</xdr:row>
      <xdr:rowOff>12700</xdr:rowOff>
    </xdr:from>
    <xdr:ext cx="574966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7015361-A8A5-4D88-95C5-504300CCB0D5}"/>
                </a:ext>
              </a:extLst>
            </xdr:cNvPr>
            <xdr:cNvSpPr txBox="1"/>
          </xdr:nvSpPr>
          <xdr:spPr>
            <a:xfrm>
              <a:off x="2301875" y="431800"/>
              <a:ext cx="574966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𝑂</m:t>
                                </m:r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den>
                    </m:f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7015361-A8A5-4D88-95C5-504300CCB0D5}"/>
                </a:ext>
              </a:extLst>
            </xdr:cNvPr>
            <xdr:cNvSpPr txBox="1"/>
          </xdr:nvSpPr>
          <xdr:spPr>
            <a:xfrm>
              <a:off x="2301875" y="431800"/>
              <a:ext cx="574966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𝑂−𝐸)^2/𝐸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95250</xdr:colOff>
      <xdr:row>3</xdr:row>
      <xdr:rowOff>0</xdr:rowOff>
    </xdr:from>
    <xdr:ext cx="1685846" cy="7772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02F0EEA-0774-4528-93B3-AA5775B34797}"/>
                </a:ext>
              </a:extLst>
            </xdr:cNvPr>
            <xdr:cNvSpPr txBox="1"/>
          </xdr:nvSpPr>
          <xdr:spPr>
            <a:xfrm>
              <a:off x="5994400" y="596900"/>
              <a:ext cx="1685846" cy="777240"/>
            </a:xfrm>
            <a:prstGeom prst="rect">
              <a:avLst/>
            </a:prstGeom>
            <a:solidFill>
              <a:srgbClr val="002060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91440" tIns="91440" rIns="91440" bIns="91440" rtlCol="0" anchor="ctr" anchorCtr="0">
              <a:spAutoFit/>
            </a:bodyPr>
            <a:lstStyle/>
            <a:p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Test Statistic: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bg1">
                            <a:lumMod val="9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𝑂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𝐸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02F0EEA-0774-4528-93B3-AA5775B34797}"/>
                </a:ext>
              </a:extLst>
            </xdr:cNvPr>
            <xdr:cNvSpPr txBox="1"/>
          </xdr:nvSpPr>
          <xdr:spPr>
            <a:xfrm>
              <a:off x="5994400" y="596900"/>
              <a:ext cx="1685846" cy="777240"/>
            </a:xfrm>
            <a:prstGeom prst="rect">
              <a:avLst/>
            </a:prstGeom>
            <a:solidFill>
              <a:srgbClr val="002060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91440" tIns="91440" rIns="91440" bIns="91440" rtlCol="0" anchor="ctr" anchorCtr="0">
              <a:spAutoFit/>
            </a:bodyPr>
            <a:lstStyle/>
            <a:p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Test Statistic:</a:t>
              </a:r>
            </a:p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𝜒^2=∑▒(𝑂−𝐸)^2/𝐸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13</xdr:col>
      <xdr:colOff>546100</xdr:colOff>
      <xdr:row>10</xdr:row>
      <xdr:rowOff>50800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CA1005C-AB25-41E0-A4C8-ADE463A2A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03250"/>
          <a:ext cx="2984500" cy="133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13</xdr:col>
      <xdr:colOff>482600</xdr:colOff>
      <xdr:row>17</xdr:row>
      <xdr:rowOff>158750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2BDC2D6-0157-4E9C-8659-D12C25877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260600"/>
          <a:ext cx="2921000" cy="107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</xdr:row>
      <xdr:rowOff>25400</xdr:rowOff>
    </xdr:from>
    <xdr:to>
      <xdr:col>14</xdr:col>
      <xdr:colOff>571500</xdr:colOff>
      <xdr:row>33</xdr:row>
      <xdr:rowOff>120650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384A462-4874-4269-9208-3CCF8679F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864100"/>
          <a:ext cx="3619500" cy="138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19</xdr:col>
      <xdr:colOff>158750</xdr:colOff>
      <xdr:row>42</xdr:row>
      <xdr:rowOff>139700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FA81380-CEE6-4066-B2C1-C5EB40193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759450"/>
          <a:ext cx="6254750" cy="124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13</xdr:col>
      <xdr:colOff>222250</xdr:colOff>
      <xdr:row>23</xdr:row>
      <xdr:rowOff>107950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BD773A3-5162-4926-BB19-D1DF85373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549650"/>
          <a:ext cx="266065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44</xdr:row>
      <xdr:rowOff>38100</xdr:rowOff>
    </xdr:from>
    <xdr:to>
      <xdr:col>13</xdr:col>
      <xdr:colOff>438150</xdr:colOff>
      <xdr:row>50</xdr:row>
      <xdr:rowOff>19050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280A867-CA1F-4DA0-BE03-A54ED7C91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191500"/>
          <a:ext cx="287655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25400</xdr:rowOff>
    </xdr:from>
    <xdr:to>
      <xdr:col>18</xdr:col>
      <xdr:colOff>419100</xdr:colOff>
      <xdr:row>64</xdr:row>
      <xdr:rowOff>127000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7CE1DF0-84EF-4775-BCC0-FCA36FF24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36150"/>
          <a:ext cx="10782300" cy="212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14</xdr:row>
      <xdr:rowOff>1588</xdr:rowOff>
    </xdr:from>
    <xdr:to>
      <xdr:col>13</xdr:col>
      <xdr:colOff>485775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00A6D-E1C6-4D8E-A60B-598FC3365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12700</xdr:colOff>
      <xdr:row>14</xdr:row>
      <xdr:rowOff>6350</xdr:rowOff>
    </xdr:from>
    <xdr:ext cx="2546032" cy="5685705"/>
    <xdr:pic>
      <xdr:nvPicPr>
        <xdr:cNvPr id="8" name="Picture 7">
          <a:extLst>
            <a:ext uri="{FF2B5EF4-FFF2-40B4-BE49-F238E27FC236}">
              <a16:creationId xmlns:a16="http://schemas.microsoft.com/office/drawing/2014/main" id="{ED645C99-3026-473B-92F3-2D71EEC10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7100" y="2965450"/>
          <a:ext cx="2546032" cy="568570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7</xdr:row>
      <xdr:rowOff>26376</xdr:rowOff>
    </xdr:from>
    <xdr:ext cx="2639249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834D839-BAE0-416F-A162-71A8CDB705C9}"/>
                </a:ext>
              </a:extLst>
            </xdr:cNvPr>
            <xdr:cNvSpPr txBox="1"/>
          </xdr:nvSpPr>
          <xdr:spPr>
            <a:xfrm>
              <a:off x="587375" y="1351939"/>
              <a:ext cx="2639249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𝑀𝑎𝑥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𝑀𝑖𝑛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; 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𝑀𝑒𝑑𝑖𝑎𝑛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𝑀𝑎𝑥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𝑀𝑖𝑛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 i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834D839-BAE0-416F-A162-71A8CDB705C9}"/>
                </a:ext>
              </a:extLst>
            </xdr:cNvPr>
            <xdr:cNvSpPr txBox="1"/>
          </xdr:nvSpPr>
          <xdr:spPr>
            <a:xfrm>
              <a:off x="587375" y="1351939"/>
              <a:ext cx="2639249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 𝜇</a:t>
              </a:r>
              <a:r>
                <a:rPr lang="en-US" sz="1100" b="0" i="0">
                  <a:latin typeface="Cambria Math" panose="02040503050406030204" pitchFamily="18" charset="0"/>
                </a:rPr>
                <a:t>=(𝑀𝑎𝑥+𝑀𝑖𝑛)/2;  𝑀𝑒𝑑𝑖𝑎𝑛=(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𝑀𝑎𝑥+𝑀𝑖𝑛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 i="0"/>
            </a:p>
          </xdr:txBody>
        </xdr:sp>
      </mc:Fallback>
    </mc:AlternateContent>
    <xdr:clientData/>
  </xdr:oneCellAnchor>
  <xdr:oneCellAnchor>
    <xdr:from>
      <xdr:col>1</xdr:col>
      <xdr:colOff>0</xdr:colOff>
      <xdr:row>10</xdr:row>
      <xdr:rowOff>17781</xdr:rowOff>
    </xdr:from>
    <xdr:ext cx="1882118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9F1936B-8C83-43BA-AC0C-A3008D59348E}"/>
                </a:ext>
              </a:extLst>
            </xdr:cNvPr>
            <xdr:cNvSpPr txBox="1"/>
          </xdr:nvSpPr>
          <xdr:spPr>
            <a:xfrm>
              <a:off x="587375" y="1891031"/>
              <a:ext cx="1882118" cy="33861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sym typeface="Wingdings" panose="05000000000000000000" pitchFamily="2" charset="2"/>
                      </a:rPr>
                      <m:t>   </m:t>
                    </m:r>
                    <m:sSup>
                      <m:sSupPr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sym typeface="Wingdings" panose="05000000000000000000" pitchFamily="2" charset="2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sym typeface="Wingdings" panose="05000000000000000000" pitchFamily="2" charset="2"/>
                          </a:rPr>
                          <m:t>𝜎</m:t>
                        </m:r>
                      </m:e>
                      <m:sup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sym typeface="Wingdings" panose="05000000000000000000" pitchFamily="2" charset="2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sym typeface="Wingdings" panose="05000000000000000000" pitchFamily="2" charset="2"/>
                      </a:rPr>
                      <m:t>=</m:t>
                    </m:r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sym typeface="Wingdings" panose="05000000000000000000" pitchFamily="2" charset="2"/>
                      </a:rPr>
                      <m:t>𝑉</m:t>
                    </m:r>
                    <m:d>
                      <m:dPr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sym typeface="Wingdings" panose="05000000000000000000" pitchFamily="2" charset="2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sym typeface="Wingdings" panose="05000000000000000000" pitchFamily="2" charset="2"/>
                          </a:rPr>
                          <m:t>𝑋</m:t>
                        </m:r>
                      </m:e>
                    </m:d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sym typeface="Wingdings" panose="05000000000000000000" pitchFamily="2" charset="2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sym typeface="Wingdings" panose="05000000000000000000" pitchFamily="2" charset="2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sym typeface="Wingdings" panose="05000000000000000000" pitchFamily="2" charset="2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sym typeface="Wingdings" panose="05000000000000000000" pitchFamily="2" charset="2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𝑀𝑎𝑥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𝑀𝑖𝑛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sym typeface="Wingdings" panose="05000000000000000000" pitchFamily="2" charset="2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sym typeface="Wingdings" panose="05000000000000000000" pitchFamily="2" charset="2"/>
                          </a:rPr>
                          <m:t>12</m:t>
                        </m:r>
                      </m:den>
                    </m:f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9F1936B-8C83-43BA-AC0C-A3008D59348E}"/>
                </a:ext>
              </a:extLst>
            </xdr:cNvPr>
            <xdr:cNvSpPr txBox="1"/>
          </xdr:nvSpPr>
          <xdr:spPr>
            <a:xfrm>
              <a:off x="587375" y="1891031"/>
              <a:ext cx="1882118" cy="33861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sym typeface="Wingdings" panose="05000000000000000000" pitchFamily="2" charset="2"/>
                </a:rPr>
                <a:t>   𝜎^2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sym typeface="Wingdings" panose="05000000000000000000" pitchFamily="2" charset="2"/>
                </a:rPr>
                <a:t>=𝑉(𝑋)=(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𝑀𝑎𝑥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𝑀𝑖𝑛</a:t>
              </a:r>
              <a:r>
                <a:rPr lang="en-US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Wingdings" panose="05000000000000000000" pitchFamily="2" charset="2"/>
                </a:rPr>
                <a:t>)^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sym typeface="Wingdings" panose="05000000000000000000" pitchFamily="2" charset="2"/>
                </a:rPr>
                <a:t>2/12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3809</xdr:colOff>
      <xdr:row>13</xdr:row>
      <xdr:rowOff>53343</xdr:rowOff>
    </xdr:from>
    <xdr:ext cx="393192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E9A5DA4-1A2D-4CD8-B756-779DCCCF9CAE}"/>
                </a:ext>
              </a:extLst>
            </xdr:cNvPr>
            <xdr:cNvSpPr txBox="1"/>
          </xdr:nvSpPr>
          <xdr:spPr>
            <a:xfrm>
              <a:off x="591184" y="2474281"/>
              <a:ext cx="3931920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sym typeface="Wingdings" panose="05000000000000000000" pitchFamily="2" charset="2"/>
                      </a:rPr>
                      <m:t>   </m:t>
                    </m:r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sym typeface="Wingdings" panose="05000000000000000000" pitchFamily="2" charset="2"/>
                      </a:rPr>
                      <m:t>𝜎</m:t>
                    </m:r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sym typeface="Wingdings" panose="05000000000000000000" pitchFamily="2" charset="2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sym typeface="Wingdings" panose="05000000000000000000" pitchFamily="2" charset="2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sym typeface="Wingdings" panose="05000000000000000000" pitchFamily="2" charset="2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sym typeface="Wingdings" panose="05000000000000000000" pitchFamily="2" charset="2"/>
                              </a:rPr>
                              <m:t>𝜎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sym typeface="Wingdings" panose="05000000000000000000" pitchFamily="2" charset="2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sym typeface="Wingdings" panose="05000000000000000000" pitchFamily="2" charset="2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sym typeface="Wingdings" panose="05000000000000000000" pitchFamily="2" charset="2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𝑀𝑎𝑥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𝑀𝑖𝑛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</m:t>
                            </m:r>
                          </m:den>
                        </m:f>
                      </m:e>
                    </m:rad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sym typeface="Wingdings" panose="05000000000000000000" pitchFamily="2" charset="2"/>
                      </a:rPr>
                      <m:t>  </m:t>
                    </m:r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sym typeface="Wingdings" panose="05000000000000000000" pitchFamily="2" charset="2"/>
                      </a:rPr>
                      <m:t>𝑜𝑟</m:t>
                    </m:r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sym typeface="Wingdings" panose="05000000000000000000" pitchFamily="2" charset="2"/>
                      </a:rPr>
                      <m:t>  </m:t>
                    </m:r>
                    <m:f>
                      <m:fPr>
                        <m:ctrlPr>
                          <a:rPr lang="en-US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  <a:sym typeface="Wingdings" panose="05000000000000000000" pitchFamily="2" charset="2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rgbClr val="0070C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𝑀𝑎𝑥</m:t>
                        </m:r>
                        <m:r>
                          <a:rPr lang="en-US" sz="1100" b="0" i="1">
                            <a:solidFill>
                              <a:srgbClr val="0070C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rgbClr val="0070C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𝑀𝑖𝑛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rgbClr val="0070C0"/>
                                </a:solidFill>
                                <a:latin typeface="Cambria Math" panose="02040503050406030204" pitchFamily="18" charset="0"/>
                                <a:sym typeface="Wingdings" panose="05000000000000000000" pitchFamily="2" charset="2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solidFill>
                                  <a:srgbClr val="0070C0"/>
                                </a:solidFill>
                                <a:latin typeface="Cambria Math" panose="02040503050406030204" pitchFamily="18" charset="0"/>
                                <a:sym typeface="Wingdings" panose="05000000000000000000" pitchFamily="2" charset="2"/>
                              </a:rPr>
                              <m:t>12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E9A5DA4-1A2D-4CD8-B756-779DCCCF9CAE}"/>
                </a:ext>
              </a:extLst>
            </xdr:cNvPr>
            <xdr:cNvSpPr txBox="1"/>
          </xdr:nvSpPr>
          <xdr:spPr>
            <a:xfrm>
              <a:off x="591184" y="2474281"/>
              <a:ext cx="3931920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sym typeface="Wingdings" panose="05000000000000000000" pitchFamily="2" charset="2"/>
                </a:rPr>
                <a:t>   𝜎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sym typeface="Wingdings" panose="05000000000000000000" pitchFamily="2" charset="2"/>
                </a:rPr>
                <a:t>=√(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sym typeface="Wingdings" panose="05000000000000000000" pitchFamily="2" charset="2"/>
                </a:rPr>
                <a:t>𝜎^2 )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sym typeface="Wingdings" panose="05000000000000000000" pitchFamily="2" charset="2"/>
                </a:rPr>
                <a:t>=√(</a:t>
              </a:r>
              <a:r>
                <a:rPr lang="en-US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Wingdings" panose="05000000000000000000" pitchFamily="2" charset="2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𝑀𝑎𝑥−𝑀𝑖𝑛</a:t>
              </a:r>
              <a:r>
                <a:rPr lang="en-US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)^2/12</a:t>
              </a:r>
              <a:r>
                <a:rPr lang="en-US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Wingdings" panose="05000000000000000000" pitchFamily="2" charset="2"/>
                </a:rPr>
                <a:t>) 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sym typeface="Wingdings" panose="05000000000000000000" pitchFamily="2" charset="2"/>
                </a:rPr>
                <a:t>  𝑜𝑟  </a:t>
              </a:r>
              <a:r>
                <a:rPr lang="en-US" sz="1100" b="0" i="0">
                  <a:solidFill>
                    <a:srgbClr val="0070C0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Wingdings" panose="05000000000000000000" pitchFamily="2" charset="2"/>
                </a:rPr>
                <a:t>(</a:t>
              </a:r>
              <a:r>
                <a:rPr lang="en-US" sz="1100" b="0" i="0">
                  <a:solidFill>
                    <a:srgbClr val="0070C0"/>
                  </a:solidFill>
                  <a:effectLst/>
                  <a:latin typeface="+mn-lt"/>
                  <a:ea typeface="+mn-ea"/>
                  <a:cs typeface="+mn-cs"/>
                </a:rPr>
                <a:t>𝑀𝑎𝑥−𝑀𝑖𝑛</a:t>
              </a:r>
              <a:r>
                <a:rPr lang="en-US" sz="11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Wingdings" panose="05000000000000000000" pitchFamily="2" charset="2"/>
                </a:rPr>
                <a:t>)/√</a:t>
              </a:r>
              <a:r>
                <a:rPr lang="en-US" sz="1100" b="0" i="0">
                  <a:solidFill>
                    <a:srgbClr val="0070C0"/>
                  </a:solidFill>
                  <a:latin typeface="Cambria Math" panose="02040503050406030204" pitchFamily="18" charset="0"/>
                  <a:sym typeface="Wingdings" panose="05000000000000000000" pitchFamily="2" charset="2"/>
                </a:rPr>
                <a:t>12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4</xdr:row>
      <xdr:rowOff>0</xdr:rowOff>
    </xdr:from>
    <xdr:ext cx="614848" cy="2898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2C5855B-119C-42C7-8812-7BFD95B59902}"/>
                </a:ext>
              </a:extLst>
            </xdr:cNvPr>
            <xdr:cNvSpPr txBox="1"/>
          </xdr:nvSpPr>
          <xdr:spPr>
            <a:xfrm>
              <a:off x="38100" y="781050"/>
              <a:ext cx="614848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en-US" sz="1100" i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2C5855B-119C-42C7-8812-7BFD95B59902}"/>
                </a:ext>
              </a:extLst>
            </xdr:cNvPr>
            <xdr:cNvSpPr txBox="1"/>
          </xdr:nvSpPr>
          <xdr:spPr>
            <a:xfrm>
              <a:off x="38100" y="781050"/>
              <a:ext cx="614848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𝑧</a:t>
              </a:r>
              <a:r>
                <a:rPr lang="en-US" sz="1100" b="0" i="0">
                  <a:latin typeface="Cambria Math" panose="02040503050406030204" pitchFamily="18" charset="0"/>
                </a:rPr>
                <a:t>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en-US" sz="1100" i="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8</xdr:row>
      <xdr:rowOff>31750</xdr:rowOff>
    </xdr:from>
    <xdr:ext cx="118404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1F72D73-67C3-496E-A317-A6784DB31EB3}"/>
                </a:ext>
              </a:extLst>
            </xdr:cNvPr>
            <xdr:cNvSpPr txBox="1"/>
          </xdr:nvSpPr>
          <xdr:spPr>
            <a:xfrm>
              <a:off x="4267200" y="1555750"/>
              <a:ext cx="118404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</m:acc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acc>
                                  <m:accPr>
                                    <m:chr m:val="̂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</m:acc>
                              </m:e>
                            </m:d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1F72D73-67C3-496E-A317-A6784DB31EB3}"/>
                </a:ext>
              </a:extLst>
            </xdr:cNvPr>
            <xdr:cNvSpPr txBox="1"/>
          </xdr:nvSpPr>
          <xdr:spPr>
            <a:xfrm>
              <a:off x="4267200" y="1555750"/>
              <a:ext cx="118404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𝐸=𝑧_(𝛼/2) √((𝑝 ̂(1−𝑝 ̂ ))/𝑛)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142875</xdr:colOff>
      <xdr:row>3</xdr:row>
      <xdr:rowOff>133350</xdr:rowOff>
    </xdr:from>
    <xdr:ext cx="379398" cy="2898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14B41B1-B9F5-4401-8D38-D8CD80FF9924}"/>
                </a:ext>
              </a:extLst>
            </xdr:cNvPr>
            <xdr:cNvSpPr txBox="1"/>
          </xdr:nvSpPr>
          <xdr:spPr>
            <a:xfrm>
              <a:off x="5019675" y="733425"/>
              <a:ext cx="379398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</m:acc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14B41B1-B9F5-4401-8D38-D8CD80FF9924}"/>
                </a:ext>
              </a:extLst>
            </xdr:cNvPr>
            <xdr:cNvSpPr txBox="1"/>
          </xdr:nvSpPr>
          <xdr:spPr>
            <a:xfrm>
              <a:off x="5019675" y="733425"/>
              <a:ext cx="379398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 ̂=𝑥/𝑛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130175</xdr:colOff>
      <xdr:row>5</xdr:row>
      <xdr:rowOff>0</xdr:rowOff>
    </xdr:from>
    <xdr:ext cx="345094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484E548-0514-450F-989C-9F6F5C797F1B}"/>
                </a:ext>
              </a:extLst>
            </xdr:cNvPr>
            <xdr:cNvSpPr txBox="1"/>
          </xdr:nvSpPr>
          <xdr:spPr>
            <a:xfrm>
              <a:off x="3178175" y="577850"/>
              <a:ext cx="345094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bg1">
                            <a:lumMod val="95000"/>
                          </a:schemeClr>
                        </a:solidFill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solidFill>
                          <a:schemeClr val="bg1">
                            <a:lumMod val="95000"/>
                          </a:schemeClr>
                        </a:solidFill>
                        <a:latin typeface="Cambria Math" panose="02040503050406030204" pitchFamily="18" charset="0"/>
                      </a:rPr>
                      <m:t>/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484E548-0514-450F-989C-9F6F5C797F1B}"/>
                </a:ext>
              </a:extLst>
            </xdr:cNvPr>
            <xdr:cNvSpPr txBox="1"/>
          </xdr:nvSpPr>
          <xdr:spPr>
            <a:xfrm>
              <a:off x="3178175" y="577850"/>
              <a:ext cx="345094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𝑠/√𝑛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63500</xdr:colOff>
      <xdr:row>2</xdr:row>
      <xdr:rowOff>81011</xdr:rowOff>
    </xdr:from>
    <xdr:ext cx="2222468" cy="6574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1DFE8BF-2B12-44B0-BC87-396A49B18888}"/>
                </a:ext>
              </a:extLst>
            </xdr:cNvPr>
            <xdr:cNvSpPr txBox="1"/>
          </xdr:nvSpPr>
          <xdr:spPr>
            <a:xfrm>
              <a:off x="5016500" y="493761"/>
              <a:ext cx="2222468" cy="657424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91440" tIns="91440" rIns="91440" bIns="91440" rtlCol="0" anchor="ctr" anchorCtr="0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𝑐𝑎𝑙</m:t>
                        </m:r>
                      </m:sub>
                    </m:sSub>
                    <m:r>
                      <a:rPr lang="en-US" sz="1100" i="1">
                        <a:solidFill>
                          <a:schemeClr val="bg1">
                            <a:lumMod val="9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en-US" sz="110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1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𝒙</m:t>
                            </m:r>
                          </m:e>
                        </m:acc>
                        <m:r>
                          <a:rPr lang="en-US" sz="110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0</m:t>
                            </m:r>
                          </m:sub>
                        </m:sSub>
                      </m:num>
                      <m:den>
                        <m:f>
                          <m:fPr>
                            <m:ctrlPr>
                              <a:rPr lang="en-US" sz="110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den>
                    </m:f>
                    <m:r>
                      <a:rPr lang="en-US" sz="1100" i="1">
                        <a:solidFill>
                          <a:schemeClr val="bg1">
                            <a:lumMod val="9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</m:t>
                    </m:r>
                    <m:r>
                      <m:rPr>
                        <m:sty m:val="p"/>
                      </m:rPr>
                      <a:rPr lang="en-US" sz="1100">
                        <a:solidFill>
                          <a:schemeClr val="bg1">
                            <a:lumMod val="9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or</m:t>
                    </m:r>
                    <m:r>
                      <a:rPr lang="en-US" sz="1100">
                        <a:solidFill>
                          <a:schemeClr val="bg1">
                            <a:lumMod val="9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r>
                      <a:rPr lang="en-US" sz="1100" i="1">
                        <a:solidFill>
                          <a:schemeClr val="bg1">
                            <a:lumMod val="9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𝑐𝑎𝑙</m:t>
                        </m:r>
                      </m:sub>
                    </m:sSub>
                    <m:r>
                      <a:rPr lang="en-US" sz="1100" i="1">
                        <a:solidFill>
                          <a:schemeClr val="bg1">
                            <a:lumMod val="9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en-US" sz="110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1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𝒙</m:t>
                            </m:r>
                          </m:e>
                        </m:acc>
                        <m:r>
                          <a:rPr lang="en-US" sz="110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0</m:t>
                            </m:r>
                          </m:sub>
                        </m:sSub>
                      </m:num>
                      <m:den>
                        <m:f>
                          <m:fPr>
                            <m:ctrlPr>
                              <a:rPr lang="en-US" sz="110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den>
                    </m:f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1DFE8BF-2B12-44B0-BC87-396A49B18888}"/>
                </a:ext>
              </a:extLst>
            </xdr:cNvPr>
            <xdr:cNvSpPr txBox="1"/>
          </xdr:nvSpPr>
          <xdr:spPr>
            <a:xfrm>
              <a:off x="5016500" y="493761"/>
              <a:ext cx="2222468" cy="657424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91440" tIns="91440" rIns="91440" bIns="91440" rtlCol="0" anchor="ctr" anchorCtr="0">
              <a:spAutoFit/>
            </a:bodyPr>
            <a:lstStyle/>
            <a:p>
              <a:pPr/>
              <a:r>
                <a:rPr lang="en-US" sz="1100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𝑧_𝑐𝑎𝑙=(</a:t>
              </a:r>
              <a:r>
                <a:rPr lang="en-US" sz="1100" b="1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</a:t>
              </a:r>
              <a:r>
                <a:rPr lang="en-US" sz="1100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𝜇_0</a:t>
              </a:r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𝜎/√𝑛)    or   𝑡_𝑐𝑎𝑙=(</a:t>
              </a:r>
              <a:r>
                <a:rPr lang="en-US" sz="1100" b="1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</a:t>
              </a:r>
              <a:r>
                <a:rPr lang="en-US" sz="1100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𝜇_0</a:t>
              </a:r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𝑠/√𝑛)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281940</xdr:colOff>
      <xdr:row>5</xdr:row>
      <xdr:rowOff>12065</xdr:rowOff>
    </xdr:from>
    <xdr:ext cx="782202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CAFF78E-CDA5-4FC5-8A90-DA3D3B4975EB}"/>
                </a:ext>
              </a:extLst>
            </xdr:cNvPr>
            <xdr:cNvSpPr txBox="1"/>
          </xdr:nvSpPr>
          <xdr:spPr>
            <a:xfrm>
              <a:off x="3218815" y="988378"/>
              <a:ext cx="78220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num>
                          <m:den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CAFF78E-CDA5-4FC5-8A90-DA3D3B4975EB}"/>
                </a:ext>
              </a:extLst>
            </xdr:cNvPr>
            <xdr:cNvSpPr txBox="1"/>
          </xdr:nvSpPr>
          <xdr:spPr>
            <a:xfrm>
              <a:off x="3218815" y="988378"/>
              <a:ext cx="78220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(𝑝_0 (1−𝑝_0 ))/𝑛)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293370</xdr:colOff>
      <xdr:row>3</xdr:row>
      <xdr:rowOff>114022</xdr:rowOff>
    </xdr:from>
    <xdr:ext cx="1260475" cy="8510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901DC8B-737C-441F-B387-69D1B5B0B68E}"/>
                </a:ext>
              </a:extLst>
            </xdr:cNvPr>
            <xdr:cNvSpPr txBox="1"/>
          </xdr:nvSpPr>
          <xdr:spPr>
            <a:xfrm>
              <a:off x="5579745" y="709335"/>
              <a:ext cx="1260475" cy="851067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91440" tIns="91440" rIns="91440" bIns="91440" rtlCol="0" anchor="ctr" anchorCtr="0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5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05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  <m:sub>
                        <m:r>
                          <a:rPr lang="en-US" sz="105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𝑐𝑎𝑙</m:t>
                        </m:r>
                      </m:sub>
                    </m:sSub>
                    <m:r>
                      <a:rPr lang="en-US" sz="1050" i="1">
                        <a:solidFill>
                          <a:schemeClr val="bg1">
                            <a:lumMod val="9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05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acc>
                          <m:accPr>
                            <m:chr m:val="̂"/>
                            <m:ctrlPr>
                              <a:rPr lang="en-US" sz="105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05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</m:acc>
                        <m:r>
                          <a:rPr lang="en-US" sz="105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05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05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en-US" sz="105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05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05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05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05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  <m:d>
                                  <m:dPr>
                                    <m:ctrlPr>
                                      <a:rPr lang="en-US" sz="105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05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  <m:r>
                                      <a:rPr lang="en-US" sz="105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sz="105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05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𝑝</m:t>
                                        </m:r>
                                      </m:e>
                                      <m:sub>
                                        <m:r>
                                          <a:rPr lang="en-US" sz="105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num>
                              <m:den>
                                <m:r>
                                  <a:rPr lang="en-US" sz="105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</m:oMath>
                </m:oMathPara>
              </a14:m>
              <a:endParaRPr lang="en-US" sz="105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901DC8B-737C-441F-B387-69D1B5B0B68E}"/>
                </a:ext>
              </a:extLst>
            </xdr:cNvPr>
            <xdr:cNvSpPr txBox="1"/>
          </xdr:nvSpPr>
          <xdr:spPr>
            <a:xfrm>
              <a:off x="5579745" y="709335"/>
              <a:ext cx="1260475" cy="851067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91440" tIns="91440" rIns="91440" bIns="91440" rtlCol="0" anchor="ctr" anchorCtr="0">
              <a:spAutoFit/>
            </a:bodyPr>
            <a:lstStyle/>
            <a:p>
              <a:pPr/>
              <a:r>
                <a:rPr lang="en-US" sz="1050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𝑧_𝑐𝑎𝑙=(𝑝 ̂</a:t>
              </a:r>
              <a:r>
                <a:rPr lang="en-US" sz="1050" b="0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−𝑝_0)/√((𝑝_0 (</a:t>
              </a:r>
              <a:r>
                <a:rPr lang="en-US" sz="1050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050" b="0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050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sz="1050" b="0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_0 ))/</a:t>
              </a:r>
              <a:r>
                <a:rPr lang="en-US" sz="1050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𝑛)</a:t>
              </a:r>
              <a:endParaRPr lang="en-US" sz="105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412750</xdr:colOff>
      <xdr:row>0</xdr:row>
      <xdr:rowOff>215900</xdr:rowOff>
    </xdr:from>
    <xdr:ext cx="1556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EBE0BC7-177F-418B-BACA-A62B894BF65C}"/>
                </a:ext>
              </a:extLst>
            </xdr:cNvPr>
            <xdr:cNvSpPr txBox="1"/>
          </xdr:nvSpPr>
          <xdr:spPr>
            <a:xfrm>
              <a:off x="8337550" y="215900"/>
              <a:ext cx="1556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EBE0BC7-177F-418B-BACA-A62B894BF65C}"/>
                </a:ext>
              </a:extLst>
            </xdr:cNvPr>
            <xdr:cNvSpPr txBox="1"/>
          </xdr:nvSpPr>
          <xdr:spPr>
            <a:xfrm>
              <a:off x="8337550" y="215900"/>
              <a:ext cx="1556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𝑠_1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101600</xdr:colOff>
      <xdr:row>15</xdr:row>
      <xdr:rowOff>25400</xdr:rowOff>
    </xdr:from>
    <xdr:ext cx="1414426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03B21FD-6A01-43C1-A1D8-8A3E0290044E}"/>
                </a:ext>
              </a:extLst>
            </xdr:cNvPr>
            <xdr:cNvSpPr txBox="1"/>
          </xdr:nvSpPr>
          <xdr:spPr>
            <a:xfrm>
              <a:off x="101600" y="2838450"/>
              <a:ext cx="1414426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d>
                          <m:d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</m:rad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03B21FD-6A01-43C1-A1D8-8A3E0290044E}"/>
                </a:ext>
              </a:extLst>
            </xdr:cNvPr>
            <xdr:cNvSpPr txBox="1"/>
          </xdr:nvSpPr>
          <xdr:spPr>
            <a:xfrm>
              <a:off x="101600" y="2838450"/>
              <a:ext cx="1414426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√(𝑝_𝑐 (1−𝑝_𝑐 )(1/𝑛_1 +1/𝑛_2 ) )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508000</xdr:colOff>
      <xdr:row>5</xdr:row>
      <xdr:rowOff>0</xdr:rowOff>
    </xdr:from>
    <xdr:ext cx="1956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E62F12E-142C-482E-A59F-4A452031FCAF}"/>
                </a:ext>
              </a:extLst>
            </xdr:cNvPr>
            <xdr:cNvSpPr txBox="1"/>
          </xdr:nvSpPr>
          <xdr:spPr>
            <a:xfrm>
              <a:off x="508000" y="971550"/>
              <a:ext cx="1956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bg1">
                            <a:lumMod val="95000"/>
                          </a:schemeClr>
                        </a:solidFill>
                        <a:latin typeface="Cambria Math" panose="02040503050406030204" pitchFamily="18" charset="0"/>
                      </a:rPr>
                      <m:t>𝑛</m:t>
                    </m:r>
                    <m:acc>
                      <m:accPr>
                        <m:chr m:val="̂"/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E62F12E-142C-482E-A59F-4A452031FCAF}"/>
                </a:ext>
              </a:extLst>
            </xdr:cNvPr>
            <xdr:cNvSpPr txBox="1"/>
          </xdr:nvSpPr>
          <xdr:spPr>
            <a:xfrm>
              <a:off x="508000" y="971550"/>
              <a:ext cx="1956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𝑛𝑝 ̂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508000</xdr:colOff>
      <xdr:row>6</xdr:row>
      <xdr:rowOff>0</xdr:rowOff>
    </xdr:from>
    <xdr:ext cx="1955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24CC80A4-D253-450A-AE6E-14B370C38632}"/>
                </a:ext>
              </a:extLst>
            </xdr:cNvPr>
            <xdr:cNvSpPr txBox="1"/>
          </xdr:nvSpPr>
          <xdr:spPr>
            <a:xfrm>
              <a:off x="508000" y="1155700"/>
              <a:ext cx="1955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bg1">
                            <a:lumMod val="95000"/>
                          </a:schemeClr>
                        </a:solidFill>
                        <a:latin typeface="Cambria Math" panose="02040503050406030204" pitchFamily="18" charset="0"/>
                      </a:rPr>
                      <m:t>𝑛</m:t>
                    </m:r>
                    <m:acc>
                      <m:accPr>
                        <m:chr m:val="̂"/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</m:acc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24CC80A4-D253-450A-AE6E-14B370C38632}"/>
                </a:ext>
              </a:extLst>
            </xdr:cNvPr>
            <xdr:cNvSpPr txBox="1"/>
          </xdr:nvSpPr>
          <xdr:spPr>
            <a:xfrm>
              <a:off x="508000" y="1155700"/>
              <a:ext cx="1955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𝑛𝑞 ̂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539750</xdr:colOff>
      <xdr:row>7</xdr:row>
      <xdr:rowOff>0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C3A7CE5-8A6D-4AC0-B5FB-3BC71DDF7234}"/>
                </a:ext>
              </a:extLst>
            </xdr:cNvPr>
            <xdr:cNvSpPr txBox="1"/>
          </xdr:nvSpPr>
          <xdr:spPr>
            <a:xfrm>
              <a:off x="539750" y="133985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bg1">
                            <a:lumMod val="95000"/>
                          </a:schemeClr>
                        </a:solidFill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C3A7CE5-8A6D-4AC0-B5FB-3BC71DDF7234}"/>
                </a:ext>
              </a:extLst>
            </xdr:cNvPr>
            <xdr:cNvSpPr txBox="1"/>
          </xdr:nvSpPr>
          <xdr:spPr>
            <a:xfrm>
              <a:off x="539750" y="133985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𝑥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539750</xdr:colOff>
      <xdr:row>8</xdr:row>
      <xdr:rowOff>0</xdr:rowOff>
    </xdr:from>
    <xdr:ext cx="1152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5FAAC06A-620A-4E19-8174-B6E90B89403D}"/>
                </a:ext>
              </a:extLst>
            </xdr:cNvPr>
            <xdr:cNvSpPr txBox="1"/>
          </xdr:nvSpPr>
          <xdr:spPr>
            <a:xfrm>
              <a:off x="539750" y="1524000"/>
              <a:ext cx="115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bg1">
                            <a:lumMod val="95000"/>
                          </a:schemeClr>
                        </a:solidFill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5FAAC06A-620A-4E19-8174-B6E90B89403D}"/>
                </a:ext>
              </a:extLst>
            </xdr:cNvPr>
            <xdr:cNvSpPr txBox="1"/>
          </xdr:nvSpPr>
          <xdr:spPr>
            <a:xfrm>
              <a:off x="539750" y="1524000"/>
              <a:ext cx="115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𝑛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533400</xdr:colOff>
      <xdr:row>9</xdr:row>
      <xdr:rowOff>0</xdr:rowOff>
    </xdr:from>
    <xdr:ext cx="1122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1DC982B-E2FE-40E9-8D89-E6110AF37794}"/>
                </a:ext>
              </a:extLst>
            </xdr:cNvPr>
            <xdr:cNvSpPr txBox="1"/>
          </xdr:nvSpPr>
          <xdr:spPr>
            <a:xfrm>
              <a:off x="533400" y="1708150"/>
              <a:ext cx="1122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1DC982B-E2FE-40E9-8D89-E6110AF37794}"/>
                </a:ext>
              </a:extLst>
            </xdr:cNvPr>
            <xdr:cNvSpPr txBox="1"/>
          </xdr:nvSpPr>
          <xdr:spPr>
            <a:xfrm>
              <a:off x="533400" y="1708150"/>
              <a:ext cx="1122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𝑝 ̂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107950</xdr:colOff>
      <xdr:row>12</xdr:row>
      <xdr:rowOff>0</xdr:rowOff>
    </xdr:from>
    <xdr:ext cx="1661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F02F2691-7EFC-4C12-A304-2AECEED3FEB0}"/>
                </a:ext>
              </a:extLst>
            </xdr:cNvPr>
            <xdr:cNvSpPr txBox="1"/>
          </xdr:nvSpPr>
          <xdr:spPr>
            <a:xfrm>
              <a:off x="717550" y="2260600"/>
              <a:ext cx="1661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F02F2691-7EFC-4C12-A304-2AECEED3FEB0}"/>
                </a:ext>
              </a:extLst>
            </xdr:cNvPr>
            <xdr:cNvSpPr txBox="1"/>
          </xdr:nvSpPr>
          <xdr:spPr>
            <a:xfrm>
              <a:off x="717550" y="2260600"/>
              <a:ext cx="1661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𝑝_𝑐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546100</xdr:colOff>
      <xdr:row>13</xdr:row>
      <xdr:rowOff>0</xdr:rowOff>
    </xdr:from>
    <xdr:ext cx="4759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78BFFBD5-7C08-47E1-B86B-AA0EEBBE34A0}"/>
                </a:ext>
              </a:extLst>
            </xdr:cNvPr>
            <xdr:cNvSpPr txBox="1"/>
          </xdr:nvSpPr>
          <xdr:spPr>
            <a:xfrm>
              <a:off x="546100" y="2444750"/>
              <a:ext cx="475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bg1">
                            <a:lumMod val="95000"/>
                          </a:schemeClr>
                        </a:solidFill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78BFFBD5-7C08-47E1-B86B-AA0EEBBE34A0}"/>
                </a:ext>
              </a:extLst>
            </xdr:cNvPr>
            <xdr:cNvSpPr txBox="1"/>
          </xdr:nvSpPr>
          <xdr:spPr>
            <a:xfrm>
              <a:off x="546100" y="2444750"/>
              <a:ext cx="475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𝑝 ̂_1−</a:t>
              </a:r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𝑝 ̂_2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546100</xdr:colOff>
      <xdr:row>14</xdr:row>
      <xdr:rowOff>0</xdr:rowOff>
    </xdr:from>
    <xdr:ext cx="4759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6FBDD50-CA56-4BF5-9C15-BE91E20C5E4E}"/>
                </a:ext>
              </a:extLst>
            </xdr:cNvPr>
            <xdr:cNvSpPr txBox="1"/>
          </xdr:nvSpPr>
          <xdr:spPr>
            <a:xfrm>
              <a:off x="546100" y="2628900"/>
              <a:ext cx="475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bg1">
                            <a:lumMod val="95000"/>
                          </a:schemeClr>
                        </a:solidFill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6FBDD50-CA56-4BF5-9C15-BE91E20C5E4E}"/>
                </a:ext>
              </a:extLst>
            </xdr:cNvPr>
            <xdr:cNvSpPr txBox="1"/>
          </xdr:nvSpPr>
          <xdr:spPr>
            <a:xfrm>
              <a:off x="546100" y="2628900"/>
              <a:ext cx="475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𝑝_1−</a:t>
              </a:r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𝑝_2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527050</xdr:colOff>
      <xdr:row>10</xdr:row>
      <xdr:rowOff>0</xdr:rowOff>
    </xdr:from>
    <xdr:ext cx="120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E0BED149-51E9-4152-AF30-B4FCB9694BC4}"/>
                </a:ext>
              </a:extLst>
            </xdr:cNvPr>
            <xdr:cNvSpPr txBox="1"/>
          </xdr:nvSpPr>
          <xdr:spPr>
            <a:xfrm>
              <a:off x="527050" y="189230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bg1">
                            <a:lumMod val="9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E0BED149-51E9-4152-AF30-B4FCB9694BC4}"/>
                </a:ext>
              </a:extLst>
            </xdr:cNvPr>
            <xdr:cNvSpPr txBox="1"/>
          </xdr:nvSpPr>
          <xdr:spPr>
            <a:xfrm>
              <a:off x="527050" y="189230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0</xdr:colOff>
      <xdr:row>12</xdr:row>
      <xdr:rowOff>1</xdr:rowOff>
    </xdr:from>
    <xdr:ext cx="3498265" cy="889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EBDE031-D834-4A21-AA3E-EEF82CDF9198}"/>
                </a:ext>
              </a:extLst>
            </xdr:cNvPr>
            <xdr:cNvSpPr txBox="1"/>
          </xdr:nvSpPr>
          <xdr:spPr>
            <a:xfrm>
              <a:off x="3300046" y="2227386"/>
              <a:ext cx="3498265" cy="889090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91440" tIns="91440" rIns="91440" bIns="91440" rtlCol="0" anchor="ctr" anchorCtr="0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Test Statistic:</a:t>
              </a:r>
              <a:br>
                <a:rPr lang="en-US" sz="1100" b="0" i="1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bg1">
                            <a:lumMod val="9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en-US" sz="1100" b="0" i="1">
                        <a:solidFill>
                          <a:schemeClr val="bg1">
                            <a:lumMod val="9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acc>
                                  <m:accPr>
                                    <m:chr m:val="̂"/>
                                    <m:ctrlP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acc>
                                  <m:accPr>
                                    <m:chr m:val="̂"/>
                                    <m:ctrlP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sub>
                                </m:sSub>
                              </m:e>
                            </m:d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bg1">
                                            <a:lumMod val="9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bg1">
                                                <a:lumMod val="95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rad>
                      </m:den>
                    </m:f>
                    <m:r>
                      <a:rPr lang="en-US" sz="1100" b="0" i="1">
                        <a:solidFill>
                          <a:schemeClr val="bg1">
                            <a:lumMod val="9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a:rPr lang="en-US" sz="1100" b="0" i="0">
                        <a:solidFill>
                          <a:schemeClr val="bg1">
                            <a:lumMod val="9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bg1">
                            <a:lumMod val="9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where</m:t>
                    </m:r>
                    <m:r>
                      <a:rPr lang="en-US" sz="1100" b="0" i="0">
                        <a:solidFill>
                          <a:schemeClr val="bg1">
                            <a:lumMod val="9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bg1">
                            <a:lumMod val="9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bg1">
                            <a:lumMod val="9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EBDE031-D834-4A21-AA3E-EEF82CDF9198}"/>
                </a:ext>
              </a:extLst>
            </xdr:cNvPr>
            <xdr:cNvSpPr txBox="1"/>
          </xdr:nvSpPr>
          <xdr:spPr>
            <a:xfrm>
              <a:off x="3300046" y="2227386"/>
              <a:ext cx="3498265" cy="889090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91440" tIns="91440" rIns="91440" bIns="91440" rtlCol="0" anchor="ctr" anchorCtr="0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Test Statistic:</a:t>
              </a:r>
              <a:br>
                <a:rPr lang="en-US" sz="1100" b="0" i="1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𝑧=((𝑝 ̂_1−𝑝 ̂_2 )−(𝑝_1−𝑝_2 ))/√(𝑝_𝑐 (1−𝑝_𝑐 )(1/𝑛_1 +1/𝑛_2 ) ),  where 𝑝_1−𝑝_2=0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0</xdr:colOff>
      <xdr:row>8</xdr:row>
      <xdr:rowOff>0</xdr:rowOff>
    </xdr:from>
    <xdr:ext cx="1344279" cy="6851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5029DC6A-8DCF-4DBD-9B6E-4FF1501DD409}"/>
                </a:ext>
              </a:extLst>
            </xdr:cNvPr>
            <xdr:cNvSpPr txBox="1"/>
          </xdr:nvSpPr>
          <xdr:spPr>
            <a:xfrm>
              <a:off x="3403600" y="1524000"/>
              <a:ext cx="1344279" cy="685188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91440" tIns="91440" rIns="91440" bIns="91440" rtlCol="0" anchor="ctr" anchorCtr="0">
              <a:spAutoFit/>
            </a:bodyPr>
            <a:lstStyle/>
            <a:p>
              <a:pPr algn="l"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Pooled Proportion:</a:t>
              </a:r>
              <a:br>
                <a:rPr lang="en-US" sz="1100" b="0" i="1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sz="1100" b="0" i="1">
                        <a:solidFill>
                          <a:schemeClr val="bg1">
                            <a:lumMod val="9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5029DC6A-8DCF-4DBD-9B6E-4FF1501DD409}"/>
                </a:ext>
              </a:extLst>
            </xdr:cNvPr>
            <xdr:cNvSpPr txBox="1"/>
          </xdr:nvSpPr>
          <xdr:spPr>
            <a:xfrm>
              <a:off x="3403600" y="1524000"/>
              <a:ext cx="1344279" cy="685188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91440" tIns="91440" rIns="91440" bIns="91440" rtlCol="0" anchor="ctr" anchorCtr="0">
              <a:spAutoFit/>
            </a:bodyPr>
            <a:lstStyle/>
            <a:p>
              <a:pPr algn="l"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Pooled Proportion:</a:t>
              </a:r>
              <a:br>
                <a:rPr lang="en-US" sz="1100" b="0" i="1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𝑝_𝑐=(𝑥_1+𝑥_2)/(𝑛_1+𝑛_2 )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234950</xdr:colOff>
      <xdr:row>4</xdr:row>
      <xdr:rowOff>6350</xdr:rowOff>
    </xdr:from>
    <xdr:ext cx="1749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B74FFED-DF90-4988-BA6D-3A1ABFA8019D}"/>
                </a:ext>
              </a:extLst>
            </xdr:cNvPr>
            <xdr:cNvSpPr txBox="1"/>
          </xdr:nvSpPr>
          <xdr:spPr>
            <a:xfrm>
              <a:off x="2673350" y="793750"/>
              <a:ext cx="1749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B74FFED-DF90-4988-BA6D-3A1ABFA8019D}"/>
                </a:ext>
              </a:extLst>
            </xdr:cNvPr>
            <xdr:cNvSpPr txBox="1"/>
          </xdr:nvSpPr>
          <xdr:spPr>
            <a:xfrm>
              <a:off x="2673350" y="793750"/>
              <a:ext cx="1749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𝑛_1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228600</xdr:colOff>
      <xdr:row>4</xdr:row>
      <xdr:rowOff>12700</xdr:rowOff>
    </xdr:from>
    <xdr:ext cx="1781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5374FDB-159F-40BE-A34C-5744DF0F0641}"/>
                </a:ext>
              </a:extLst>
            </xdr:cNvPr>
            <xdr:cNvSpPr txBox="1"/>
          </xdr:nvSpPr>
          <xdr:spPr>
            <a:xfrm>
              <a:off x="3886200" y="800100"/>
              <a:ext cx="1781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5374FDB-159F-40BE-A34C-5744DF0F0641}"/>
                </a:ext>
              </a:extLst>
            </xdr:cNvPr>
            <xdr:cNvSpPr txBox="1"/>
          </xdr:nvSpPr>
          <xdr:spPr>
            <a:xfrm>
              <a:off x="3886200" y="800100"/>
              <a:ext cx="1781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𝑛_2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241300</xdr:colOff>
      <xdr:row>5</xdr:row>
      <xdr:rowOff>6350</xdr:rowOff>
    </xdr:from>
    <xdr:ext cx="167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F51AC31-705E-4E0D-BA4E-4D54291EA746}"/>
                </a:ext>
              </a:extLst>
            </xdr:cNvPr>
            <xdr:cNvSpPr txBox="1"/>
          </xdr:nvSpPr>
          <xdr:spPr>
            <a:xfrm>
              <a:off x="2679700" y="977900"/>
              <a:ext cx="167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F51AC31-705E-4E0D-BA4E-4D54291EA746}"/>
                </a:ext>
              </a:extLst>
            </xdr:cNvPr>
            <xdr:cNvSpPr txBox="1"/>
          </xdr:nvSpPr>
          <xdr:spPr>
            <a:xfrm>
              <a:off x="2679700" y="977900"/>
              <a:ext cx="167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𝑥 ̅_1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234950</xdr:colOff>
      <xdr:row>5</xdr:row>
      <xdr:rowOff>6350</xdr:rowOff>
    </xdr:from>
    <xdr:ext cx="1710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2A9E617-89B4-4E5E-9778-7A41B6A40872}"/>
                </a:ext>
              </a:extLst>
            </xdr:cNvPr>
            <xdr:cNvSpPr txBox="1"/>
          </xdr:nvSpPr>
          <xdr:spPr>
            <a:xfrm>
              <a:off x="3892550" y="977900"/>
              <a:ext cx="1710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2A9E617-89B4-4E5E-9778-7A41B6A40872}"/>
                </a:ext>
              </a:extLst>
            </xdr:cNvPr>
            <xdr:cNvSpPr txBox="1"/>
          </xdr:nvSpPr>
          <xdr:spPr>
            <a:xfrm>
              <a:off x="3892550" y="977900"/>
              <a:ext cx="1710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𝑥 ̅_2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254000</xdr:colOff>
      <xdr:row>6</xdr:row>
      <xdr:rowOff>0</xdr:rowOff>
    </xdr:from>
    <xdr:ext cx="1556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1AFCB9B-A78B-4AC1-8661-4A2C2594FF2B}"/>
                </a:ext>
              </a:extLst>
            </xdr:cNvPr>
            <xdr:cNvSpPr txBox="1"/>
          </xdr:nvSpPr>
          <xdr:spPr>
            <a:xfrm>
              <a:off x="2692400" y="1155700"/>
              <a:ext cx="1556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1AFCB9B-A78B-4AC1-8661-4A2C2594FF2B}"/>
                </a:ext>
              </a:extLst>
            </xdr:cNvPr>
            <xdr:cNvSpPr txBox="1"/>
          </xdr:nvSpPr>
          <xdr:spPr>
            <a:xfrm>
              <a:off x="2692400" y="1155700"/>
              <a:ext cx="1556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𝑠_1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241300</xdr:colOff>
      <xdr:row>6</xdr:row>
      <xdr:rowOff>6350</xdr:rowOff>
    </xdr:from>
    <xdr:ext cx="1589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4DCF35D-824E-44AB-AD17-C65F25BF41A0}"/>
                </a:ext>
              </a:extLst>
            </xdr:cNvPr>
            <xdr:cNvSpPr txBox="1"/>
          </xdr:nvSpPr>
          <xdr:spPr>
            <a:xfrm>
              <a:off x="3898900" y="1162050"/>
              <a:ext cx="1589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4DCF35D-824E-44AB-AD17-C65F25BF41A0}"/>
                </a:ext>
              </a:extLst>
            </xdr:cNvPr>
            <xdr:cNvSpPr txBox="1"/>
          </xdr:nvSpPr>
          <xdr:spPr>
            <a:xfrm>
              <a:off x="3898900" y="1162050"/>
              <a:ext cx="1589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𝑠_2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361950</xdr:colOff>
      <xdr:row>8</xdr:row>
      <xdr:rowOff>12700</xdr:rowOff>
    </xdr:from>
    <xdr:ext cx="4750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E7BA714-B1E7-445D-BA5C-3E8E6C88EE3A}"/>
                </a:ext>
              </a:extLst>
            </xdr:cNvPr>
            <xdr:cNvSpPr txBox="1"/>
          </xdr:nvSpPr>
          <xdr:spPr>
            <a:xfrm>
              <a:off x="2800350" y="1536700"/>
              <a:ext cx="4750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bg1">
                            <a:lumMod val="95000"/>
                          </a:schemeClr>
                        </a:solidFill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E7BA714-B1E7-445D-BA5C-3E8E6C88EE3A}"/>
                </a:ext>
              </a:extLst>
            </xdr:cNvPr>
            <xdr:cNvSpPr txBox="1"/>
          </xdr:nvSpPr>
          <xdr:spPr>
            <a:xfrm>
              <a:off x="2800350" y="1536700"/>
              <a:ext cx="4750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𝑥 ̅_1−</a:t>
              </a:r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𝑥 ̅_2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361950</xdr:colOff>
      <xdr:row>9</xdr:row>
      <xdr:rowOff>12700</xdr:rowOff>
    </xdr:from>
    <xdr:ext cx="4821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5814E44-D76B-4D78-8CFE-95DD69A65620}"/>
                </a:ext>
              </a:extLst>
            </xdr:cNvPr>
            <xdr:cNvSpPr txBox="1"/>
          </xdr:nvSpPr>
          <xdr:spPr>
            <a:xfrm>
              <a:off x="2800350" y="1720850"/>
              <a:ext cx="4821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bg1">
                            <a:lumMod val="95000"/>
                          </a:schemeClr>
                        </a:solidFill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5814E44-D76B-4D78-8CFE-95DD69A65620}"/>
                </a:ext>
              </a:extLst>
            </xdr:cNvPr>
            <xdr:cNvSpPr txBox="1"/>
          </xdr:nvSpPr>
          <xdr:spPr>
            <a:xfrm>
              <a:off x="2800350" y="1720850"/>
              <a:ext cx="4821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1−</a:t>
              </a:r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𝜇_2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225425</xdr:colOff>
      <xdr:row>10</xdr:row>
      <xdr:rowOff>10371</xdr:rowOff>
    </xdr:from>
    <xdr:ext cx="72808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C1DA451-DF6E-40FD-9149-0C5E3E4F85A5}"/>
                </a:ext>
              </a:extLst>
            </xdr:cNvPr>
            <xdr:cNvSpPr txBox="1"/>
          </xdr:nvSpPr>
          <xdr:spPr>
            <a:xfrm>
              <a:off x="2617258" y="1915371"/>
              <a:ext cx="7280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solidFill>
                              <a:schemeClr val="bg1">
                                <a:lumMod val="9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bg1">
                                        <a:lumMod val="9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C1DA451-DF6E-40FD-9149-0C5E3E4F85A5}"/>
                </a:ext>
              </a:extLst>
            </xdr:cNvPr>
            <xdr:cNvSpPr txBox="1"/>
          </xdr:nvSpPr>
          <xdr:spPr>
            <a:xfrm>
              <a:off x="2617258" y="1915371"/>
              <a:ext cx="7280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bg1">
                      <a:lumMod val="95000"/>
                    </a:schemeClr>
                  </a:solidFill>
                  <a:latin typeface="Cambria Math" panose="02040503050406030204" pitchFamily="18" charset="0"/>
                </a:rPr>
                <a:t>𝑠_𝑝 √(1/𝑛_1 +1/𝑛_2 )</a:t>
              </a:r>
              <a:endParaRPr lang="en-US" sz="1100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0</xdr:colOff>
      <xdr:row>10</xdr:row>
      <xdr:rowOff>6350</xdr:rowOff>
    </xdr:from>
    <xdr:ext cx="1970989" cy="889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228EA64-341F-416F-B6FA-B115DD4B1C54}"/>
                </a:ext>
              </a:extLst>
            </xdr:cNvPr>
            <xdr:cNvSpPr txBox="1"/>
          </xdr:nvSpPr>
          <xdr:spPr>
            <a:xfrm>
              <a:off x="5381625" y="1911350"/>
              <a:ext cx="1970989" cy="889090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91440" tIns="91440" rIns="91440" bIns="91440" rtlCol="0" anchor="ctr" anchorCtr="0">
              <a:spAutoFit/>
            </a:bodyPr>
            <a:lstStyle/>
            <a:p>
              <a:pPr/>
              <a:r>
                <a:rPr lang="en-US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Test Statistic:</a:t>
              </a:r>
              <a:br>
                <a:rPr lang="en-US" sz="1100" b="0" i="1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</m:sub>
                    </m:sSub>
                    <m:r>
                      <a:rPr lang="en-US" sz="1100" b="0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acc>
                                  <m:accPr>
                                    <m:chr m:val="̅"/>
                                    <m:ctrlPr>
                                      <a:rPr lang="en-US" sz="1100" b="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acc>
                                  <m:accPr>
                                    <m:chr m:val="̅"/>
                                    <m:ctrlPr>
                                      <a:rPr lang="en-US" sz="1100" b="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𝜇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𝜇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sub>
                        </m:sSub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den>
                            </m:f>
                          </m:e>
                        </m:rad>
                      </m:den>
                    </m:f>
                  </m:oMath>
                </m:oMathPara>
              </a14:m>
              <a:endParaRPr lang="en-US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228EA64-341F-416F-B6FA-B115DD4B1C54}"/>
                </a:ext>
              </a:extLst>
            </xdr:cNvPr>
            <xdr:cNvSpPr txBox="1"/>
          </xdr:nvSpPr>
          <xdr:spPr>
            <a:xfrm>
              <a:off x="5381625" y="1911350"/>
              <a:ext cx="1970989" cy="889090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91440" tIns="91440" rIns="91440" bIns="91440" rtlCol="0" anchor="ctr" anchorCtr="0">
              <a:spAutoFit/>
            </a:bodyPr>
            <a:lstStyle/>
            <a:p>
              <a:pPr/>
              <a:r>
                <a:rPr lang="en-US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Test Statistic:</a:t>
              </a:r>
              <a:br>
                <a:rPr lang="en-US" sz="1100" b="0" i="1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𝑡_𝑑𝑓=((𝑥 ̅_1−𝑥 ̅_2 )−(𝜇_1−𝜇_2 ))/(𝑠_𝑝 √(</a:t>
              </a:r>
              <a:r>
                <a:rPr lang="en-US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1/𝑛_1 +1/𝑛_2 </a:t>
              </a:r>
              <a:r>
                <a:rPr lang="en-US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en-US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twoCellAnchor>
    <xdr:from>
      <xdr:col>11</xdr:col>
      <xdr:colOff>0</xdr:colOff>
      <xdr:row>1</xdr:row>
      <xdr:rowOff>0</xdr:rowOff>
    </xdr:from>
    <xdr:to>
      <xdr:col>19</xdr:col>
      <xdr:colOff>358077</xdr:colOff>
      <xdr:row>6</xdr:row>
      <xdr:rowOff>84670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F8E2F8BA-5FC2-42E3-B82D-FBCD12F0B11C}"/>
            </a:ext>
          </a:extLst>
        </xdr:cNvPr>
        <xdr:cNvGrpSpPr/>
      </xdr:nvGrpSpPr>
      <xdr:grpSpPr>
        <a:xfrm>
          <a:off x="6461125" y="230188"/>
          <a:ext cx="5060887" cy="1015262"/>
          <a:chOff x="6070601" y="2622555"/>
          <a:chExt cx="5133277" cy="1018120"/>
        </a:xfrm>
      </xdr:grpSpPr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86CE6C88-5573-4BFF-887D-F41511D06E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070601" y="2622555"/>
            <a:ext cx="5133277" cy="1018120"/>
          </a:xfrm>
          <a:prstGeom prst="rect">
            <a:avLst/>
          </a:prstGeom>
        </xdr:spPr>
      </xdr:pic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95B60BCA-327F-4899-879B-E72C4E17DD3F}"/>
              </a:ext>
            </a:extLst>
          </xdr:cNvPr>
          <xdr:cNvCxnSpPr/>
        </xdr:nvCxnSpPr>
        <xdr:spPr>
          <a:xfrm flipV="1">
            <a:off x="7518400" y="2870200"/>
            <a:ext cx="0" cy="431800"/>
          </a:xfrm>
          <a:prstGeom prst="straightConnector1">
            <a:avLst/>
          </a:prstGeom>
          <a:ln w="69850">
            <a:solidFill>
              <a:srgbClr val="FF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FE91F5FF-EF74-4D8F-AE26-2BFBCC7B0EA0}"/>
              </a:ext>
            </a:extLst>
          </xdr:cNvPr>
          <xdr:cNvCxnSpPr/>
        </xdr:nvCxnSpPr>
        <xdr:spPr>
          <a:xfrm rot="5400000" flipV="1">
            <a:off x="9931400" y="2774950"/>
            <a:ext cx="0" cy="431800"/>
          </a:xfrm>
          <a:prstGeom prst="straightConnector1">
            <a:avLst/>
          </a:prstGeom>
          <a:ln w="69850">
            <a:solidFill>
              <a:srgbClr val="FF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16</xdr:col>
      <xdr:colOff>0</xdr:colOff>
      <xdr:row>10</xdr:row>
      <xdr:rowOff>0</xdr:rowOff>
    </xdr:from>
    <xdr:to>
      <xdr:col>20</xdr:col>
      <xdr:colOff>535940</xdr:colOff>
      <xdr:row>17</xdr:row>
      <xdr:rowOff>35560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63B4A92-9C88-42D6-8331-C37879327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0400" y="1898650"/>
          <a:ext cx="2923540" cy="1337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19</xdr:row>
      <xdr:rowOff>0</xdr:rowOff>
    </xdr:from>
    <xdr:to>
      <xdr:col>20</xdr:col>
      <xdr:colOff>491490</xdr:colOff>
      <xdr:row>24</xdr:row>
      <xdr:rowOff>154940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4E86DF6-A697-49DD-9E9B-93B543AFF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9240" y="2240280"/>
          <a:ext cx="2860040" cy="107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33</xdr:row>
      <xdr:rowOff>25400</xdr:rowOff>
    </xdr:from>
    <xdr:to>
      <xdr:col>21</xdr:col>
      <xdr:colOff>571500</xdr:colOff>
      <xdr:row>40</xdr:row>
      <xdr:rowOff>116840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29F733-3613-4540-92A1-8D05778B4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9240" y="4826000"/>
          <a:ext cx="3543300" cy="137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26</xdr:col>
      <xdr:colOff>154940</xdr:colOff>
      <xdr:row>49</xdr:row>
      <xdr:rowOff>148590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6C9B58A-E1FD-480C-97FB-7E01A576D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9240" y="6629400"/>
          <a:ext cx="6102350" cy="1236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27</xdr:row>
      <xdr:rowOff>0</xdr:rowOff>
    </xdr:from>
    <xdr:to>
      <xdr:col>20</xdr:col>
      <xdr:colOff>224790</xdr:colOff>
      <xdr:row>30</xdr:row>
      <xdr:rowOff>110490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E5F6356-22DF-4FE4-89F0-557A9EAD2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9240" y="3703320"/>
          <a:ext cx="2599690" cy="656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51</xdr:row>
      <xdr:rowOff>38100</xdr:rowOff>
    </xdr:from>
    <xdr:to>
      <xdr:col>20</xdr:col>
      <xdr:colOff>453390</xdr:colOff>
      <xdr:row>57</xdr:row>
      <xdr:rowOff>34290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6E5E505-DDEE-4A97-A39A-21EF51C43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9240" y="8130540"/>
          <a:ext cx="2815590" cy="1078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900E-2E1C-445B-8849-20715DBA6F66}">
  <dimension ref="A1"/>
  <sheetViews>
    <sheetView tabSelected="1" zoomScale="120" zoomScaleNormal="120" workbookViewId="0"/>
  </sheetViews>
  <sheetFormatPr defaultRowHeight="14.4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225-6553-4BE7-8151-408C99EEAA12}">
  <dimension ref="A1:K17"/>
  <sheetViews>
    <sheetView zoomScale="120" zoomScaleNormal="120" workbookViewId="0"/>
  </sheetViews>
  <sheetFormatPr defaultColWidth="8.6640625" defaultRowHeight="14.4"/>
  <cols>
    <col min="1" max="16384" width="8.6640625" style="1"/>
  </cols>
  <sheetData>
    <row r="1" spans="1:11" customFormat="1" ht="18">
      <c r="A1" s="9" t="s">
        <v>0</v>
      </c>
    </row>
    <row r="2" spans="1:11" customFormat="1"/>
    <row r="3" spans="1:11" customFormat="1">
      <c r="A3" s="96" t="s">
        <v>36</v>
      </c>
      <c r="B3" s="97"/>
      <c r="C3" s="97"/>
      <c r="D3" s="97"/>
      <c r="E3" s="98"/>
      <c r="F3" s="35"/>
      <c r="G3" s="25"/>
      <c r="H3" s="25"/>
      <c r="I3" s="25"/>
      <c r="J3" s="35"/>
      <c r="K3" s="35"/>
    </row>
    <row r="4" spans="1:11" customFormat="1">
      <c r="A4" s="25"/>
      <c r="B4" s="25"/>
      <c r="C4" s="25"/>
      <c r="D4" s="25"/>
      <c r="E4" s="25"/>
      <c r="F4" s="25"/>
      <c r="G4" s="25"/>
      <c r="H4" s="25"/>
      <c r="I4" s="25"/>
      <c r="J4" s="35"/>
      <c r="K4" s="35"/>
    </row>
    <row r="5" spans="1:11" customFormat="1">
      <c r="A5" s="100" t="s">
        <v>37</v>
      </c>
      <c r="B5" s="101"/>
      <c r="C5" s="102"/>
      <c r="D5" s="109"/>
      <c r="E5" s="110"/>
      <c r="F5" s="36"/>
      <c r="G5" t="s">
        <v>38</v>
      </c>
    </row>
    <row r="6" spans="1:11" customFormat="1">
      <c r="A6" s="103" t="s">
        <v>39</v>
      </c>
      <c r="B6" s="104"/>
      <c r="C6" s="105"/>
      <c r="D6" s="109"/>
      <c r="E6" s="110"/>
      <c r="F6" s="36"/>
    </row>
    <row r="7" spans="1:11" customFormat="1">
      <c r="A7" s="103" t="s">
        <v>40</v>
      </c>
      <c r="B7" s="104"/>
      <c r="C7" s="105"/>
      <c r="D7" s="109"/>
      <c r="E7" s="110"/>
      <c r="F7" s="36"/>
      <c r="G7" t="s">
        <v>24</v>
      </c>
    </row>
    <row r="8" spans="1:11" customFormat="1">
      <c r="A8" s="103" t="s">
        <v>41</v>
      </c>
      <c r="B8" s="104"/>
      <c r="C8" s="105"/>
      <c r="D8" s="109"/>
      <c r="E8" s="110"/>
      <c r="F8" s="36"/>
      <c r="G8" t="s">
        <v>42</v>
      </c>
    </row>
    <row r="9" spans="1:11" customFormat="1">
      <c r="A9" s="103" t="s">
        <v>43</v>
      </c>
      <c r="B9" s="104"/>
      <c r="C9" s="105"/>
      <c r="D9" s="109"/>
      <c r="E9" s="110"/>
      <c r="F9" s="36"/>
    </row>
    <row r="10" spans="1:11" customFormat="1" ht="15.6">
      <c r="A10" s="106" t="s">
        <v>44</v>
      </c>
      <c r="B10" s="107"/>
      <c r="C10" s="108"/>
      <c r="D10" s="109"/>
      <c r="E10" s="110"/>
      <c r="F10" s="36"/>
      <c r="H10" s="25"/>
      <c r="I10" s="25"/>
      <c r="J10" s="35"/>
      <c r="K10" s="35"/>
    </row>
    <row r="11" spans="1:11" customFormat="1"/>
    <row r="12" spans="1:11" customFormat="1">
      <c r="A12" s="88" t="s">
        <v>28</v>
      </c>
      <c r="B12" s="89"/>
      <c r="C12" s="90"/>
      <c r="D12" s="87"/>
      <c r="G12" t="s">
        <v>104</v>
      </c>
    </row>
    <row r="13" spans="1:11" customFormat="1">
      <c r="A13" s="34"/>
      <c r="B13" s="34"/>
      <c r="C13" s="36"/>
      <c r="D13" s="36"/>
      <c r="G13" t="s">
        <v>155</v>
      </c>
    </row>
    <row r="14" spans="1:11" customFormat="1">
      <c r="A14" s="94" t="s">
        <v>29</v>
      </c>
      <c r="B14" s="95"/>
      <c r="C14" s="87"/>
      <c r="D14" s="87"/>
    </row>
    <row r="15" spans="1:11" customFormat="1">
      <c r="A15" s="99" t="s">
        <v>31</v>
      </c>
      <c r="B15" s="93"/>
      <c r="C15" s="87"/>
      <c r="D15" s="87"/>
      <c r="G15" t="s">
        <v>45</v>
      </c>
    </row>
    <row r="16" spans="1:11" customFormat="1">
      <c r="H16" t="s">
        <v>153</v>
      </c>
    </row>
    <row r="17" spans="1:1" s="6" customFormat="1">
      <c r="A17" s="6" t="s">
        <v>10</v>
      </c>
    </row>
  </sheetData>
  <sheetProtection algorithmName="SHA-512" hashValue="xw08YQDJ7TJtrZh4CZkZkf16wLtpLaIgApaA+pGfmrTE8qsuw1+heHOxalSVjVtsFQycZpQPLKWNbCMRrUX56Q==" saltValue="enHkvXmCUvRcxTmzSoJybA==" spinCount="100000" sheet="1" objects="1" scenarios="1" formatCells="0" formatColumns="0" formatRows="0" deleteColumns="0" deleteRows="0" sort="0" autoFilter="0"/>
  <mergeCells count="19">
    <mergeCell ref="D8:E8"/>
    <mergeCell ref="D9:E9"/>
    <mergeCell ref="D10:E10"/>
    <mergeCell ref="A3:E3"/>
    <mergeCell ref="A14:B14"/>
    <mergeCell ref="C14:D14"/>
    <mergeCell ref="A15:B15"/>
    <mergeCell ref="C15:D15"/>
    <mergeCell ref="A5:C5"/>
    <mergeCell ref="A6:C6"/>
    <mergeCell ref="A7:C7"/>
    <mergeCell ref="A8:C8"/>
    <mergeCell ref="A9:C9"/>
    <mergeCell ref="A10:C10"/>
    <mergeCell ref="A12:B12"/>
    <mergeCell ref="C12:D12"/>
    <mergeCell ref="D5:E5"/>
    <mergeCell ref="D6:E6"/>
    <mergeCell ref="D7:E7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5CF9-EEF0-4EA4-A5F9-348F900AC1D3}">
  <dimension ref="A1:H15"/>
  <sheetViews>
    <sheetView zoomScale="120" zoomScaleNormal="120" workbookViewId="0"/>
  </sheetViews>
  <sheetFormatPr defaultColWidth="8.6640625" defaultRowHeight="14.4"/>
  <cols>
    <col min="1" max="2" width="8.6640625" style="1"/>
    <col min="3" max="4" width="10" style="1" bestFit="1" customWidth="1"/>
    <col min="5" max="16384" width="8.6640625" style="1"/>
  </cols>
  <sheetData>
    <row r="1" spans="1:8" customFormat="1" ht="18">
      <c r="A1" s="9" t="s">
        <v>0</v>
      </c>
    </row>
    <row r="2" spans="1:8" customFormat="1" ht="14.7" customHeight="1">
      <c r="A2" s="37"/>
    </row>
    <row r="3" spans="1:8" customFormat="1" ht="14.7" customHeight="1">
      <c r="A3" s="72" t="s">
        <v>46</v>
      </c>
      <c r="B3" s="72"/>
      <c r="C3" s="72"/>
      <c r="D3" s="72"/>
    </row>
    <row r="4" spans="1:8" customFormat="1" ht="14.7" customHeight="1"/>
    <row r="5" spans="1:8" customFormat="1" ht="15.6">
      <c r="A5" s="124" t="s">
        <v>21</v>
      </c>
      <c r="B5" s="125"/>
      <c r="C5" s="114"/>
      <c r="D5" s="122"/>
      <c r="F5" s="38" t="s">
        <v>161</v>
      </c>
      <c r="G5" s="114"/>
      <c r="H5" s="122"/>
    </row>
    <row r="6" spans="1:8" customFormat="1">
      <c r="A6" s="117" t="s">
        <v>23</v>
      </c>
      <c r="B6" s="116"/>
      <c r="C6" s="114"/>
      <c r="D6" s="122"/>
      <c r="F6" s="39"/>
      <c r="G6" s="114"/>
      <c r="H6" s="122"/>
    </row>
    <row r="7" spans="1:8" customFormat="1" ht="15.6">
      <c r="A7" s="111" t="s">
        <v>158</v>
      </c>
      <c r="B7" s="112"/>
      <c r="C7" s="113"/>
      <c r="D7" s="114"/>
      <c r="F7" s="24"/>
      <c r="G7" s="40"/>
      <c r="H7" s="40"/>
    </row>
    <row r="8" spans="1:8" customFormat="1">
      <c r="A8" s="115" t="s">
        <v>34</v>
      </c>
      <c r="B8" s="116"/>
      <c r="C8" s="114"/>
      <c r="D8" s="122"/>
      <c r="F8" t="s">
        <v>22</v>
      </c>
    </row>
    <row r="9" spans="1:8" customFormat="1">
      <c r="A9" s="115" t="s">
        <v>47</v>
      </c>
      <c r="B9" s="116"/>
      <c r="C9" s="123"/>
      <c r="D9" s="114"/>
      <c r="F9" t="s">
        <v>33</v>
      </c>
    </row>
    <row r="10" spans="1:8" customFormat="1">
      <c r="A10" s="117" t="s">
        <v>48</v>
      </c>
      <c r="B10" s="116"/>
      <c r="C10" s="114"/>
      <c r="D10" s="122"/>
      <c r="F10" t="s">
        <v>105</v>
      </c>
    </row>
    <row r="11" spans="1:8" customFormat="1">
      <c r="A11" s="118" t="s">
        <v>49</v>
      </c>
      <c r="B11" s="119"/>
      <c r="C11" s="114"/>
      <c r="D11" s="122"/>
    </row>
    <row r="12" spans="1:8" customFormat="1">
      <c r="F12" t="s">
        <v>50</v>
      </c>
    </row>
    <row r="13" spans="1:8" customFormat="1">
      <c r="A13" s="120" t="s">
        <v>51</v>
      </c>
      <c r="B13" s="121"/>
      <c r="C13" s="114"/>
      <c r="D13" s="122"/>
      <c r="F13" t="s">
        <v>52</v>
      </c>
    </row>
    <row r="14" spans="1:8" customFormat="1">
      <c r="F14" t="s">
        <v>53</v>
      </c>
    </row>
    <row r="15" spans="1:8" s="14" customFormat="1">
      <c r="A15" s="6" t="s">
        <v>10</v>
      </c>
    </row>
  </sheetData>
  <sheetProtection algorithmName="SHA-512" hashValue="yay3QORQN+qS24TI7s78PUiOfy4CvVlQNifNnfqeYXpuDOCsxMvW88fnjLnLPrjkMGBAQphtf/w5ed4WbE1Ruw==" saltValue="9UaVdcS61v71iLSPDS3/4A==" spinCount="100000" sheet="1" objects="1" scenarios="1" formatCells="0" formatColumns="0" formatRows="0" deleteColumns="0" deleteRows="0" sort="0" autoFilter="0"/>
  <mergeCells count="19">
    <mergeCell ref="A3:D3"/>
    <mergeCell ref="G5:H5"/>
    <mergeCell ref="G6:H6"/>
    <mergeCell ref="C5:D5"/>
    <mergeCell ref="C6:D6"/>
    <mergeCell ref="A5:B5"/>
    <mergeCell ref="A6:B6"/>
    <mergeCell ref="A13:B13"/>
    <mergeCell ref="A9:B9"/>
    <mergeCell ref="C8:D8"/>
    <mergeCell ref="C10:D10"/>
    <mergeCell ref="C11:D11"/>
    <mergeCell ref="C13:D13"/>
    <mergeCell ref="C9:D9"/>
    <mergeCell ref="A7:B7"/>
    <mergeCell ref="C7:D7"/>
    <mergeCell ref="A8:B8"/>
    <mergeCell ref="A10:B10"/>
    <mergeCell ref="A11:B1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9D094-6EA2-4F78-9562-3479C39ADC71}">
  <dimension ref="A1:I15"/>
  <sheetViews>
    <sheetView zoomScale="120" zoomScaleNormal="120" workbookViewId="0"/>
  </sheetViews>
  <sheetFormatPr defaultColWidth="8.6640625" defaultRowHeight="14.4"/>
  <cols>
    <col min="1" max="16384" width="8.6640625" style="1"/>
  </cols>
  <sheetData>
    <row r="1" spans="1:9" customFormat="1" ht="18">
      <c r="A1" s="9" t="s">
        <v>0</v>
      </c>
    </row>
    <row r="2" spans="1:9" customFormat="1">
      <c r="A2" s="37"/>
    </row>
    <row r="3" spans="1:9" customFormat="1">
      <c r="A3" s="136" t="s">
        <v>54</v>
      </c>
      <c r="B3" s="136"/>
      <c r="C3" s="136"/>
      <c r="D3" s="136"/>
    </row>
    <row r="4" spans="1:9" customFormat="1"/>
    <row r="5" spans="1:9" customFormat="1" ht="15.6">
      <c r="A5" s="135" t="s">
        <v>11</v>
      </c>
      <c r="B5" s="135"/>
      <c r="C5" s="110"/>
      <c r="D5" s="76"/>
      <c r="F5" s="126" t="s">
        <v>160</v>
      </c>
      <c r="G5" s="127"/>
      <c r="H5" s="132"/>
      <c r="I5" s="133"/>
    </row>
    <row r="6" spans="1:9" customFormat="1">
      <c r="A6" s="135" t="s">
        <v>21</v>
      </c>
      <c r="B6" s="135"/>
      <c r="C6" s="110"/>
      <c r="D6" s="76"/>
      <c r="F6" s="128"/>
      <c r="G6" s="129"/>
      <c r="H6" s="133"/>
      <c r="I6" s="133"/>
    </row>
    <row r="7" spans="1:9" customFormat="1">
      <c r="A7" s="134" t="s">
        <v>55</v>
      </c>
      <c r="B7" s="135"/>
      <c r="C7" s="110"/>
      <c r="D7" s="76"/>
      <c r="F7" s="128"/>
      <c r="G7" s="129"/>
      <c r="H7" s="133"/>
      <c r="I7" s="133"/>
    </row>
    <row r="8" spans="1:9" customFormat="1" ht="15.6">
      <c r="A8" s="134" t="s">
        <v>159</v>
      </c>
      <c r="B8" s="134"/>
      <c r="C8" s="110"/>
      <c r="D8" s="76"/>
      <c r="F8" s="130"/>
      <c r="G8" s="131"/>
      <c r="H8" s="133"/>
      <c r="I8" s="133"/>
    </row>
    <row r="9" spans="1:9" customFormat="1">
      <c r="A9" s="134" t="s">
        <v>47</v>
      </c>
      <c r="B9" s="135"/>
      <c r="C9" s="110"/>
      <c r="D9" s="76"/>
    </row>
    <row r="10" spans="1:9" customFormat="1">
      <c r="A10" s="135" t="s">
        <v>48</v>
      </c>
      <c r="B10" s="135"/>
      <c r="C10" s="110"/>
      <c r="D10" s="76"/>
      <c r="F10" s="36" t="s">
        <v>56</v>
      </c>
    </row>
    <row r="11" spans="1:9" customFormat="1">
      <c r="F11" s="36" t="s">
        <v>106</v>
      </c>
    </row>
    <row r="12" spans="1:9" customFormat="1">
      <c r="A12" s="135" t="s">
        <v>51</v>
      </c>
      <c r="B12" s="135"/>
      <c r="C12" s="110"/>
      <c r="D12" s="76"/>
      <c r="F12" s="36" t="s">
        <v>57</v>
      </c>
    </row>
    <row r="13" spans="1:9" customFormat="1">
      <c r="F13" s="36" t="s">
        <v>58</v>
      </c>
    </row>
    <row r="14" spans="1:9" customFormat="1"/>
    <row r="15" spans="1:9" s="6" customFormat="1">
      <c r="A15" s="6" t="s">
        <v>10</v>
      </c>
    </row>
  </sheetData>
  <sheetProtection algorithmName="SHA-512" hashValue="NVr0Rm6J4C+ruF754NHEg8/U3dOlkN6qOYzDf0waIM2/aO0b/UTAnts5RDZtxnXCdqe+eWFAZp58SEXv0F9fow==" saltValue="fzg5i/9/c4TT7eFn6ZZ3Ew==" spinCount="100000" sheet="1" objects="1" scenarios="1" formatCells="0" formatColumns="0" formatRows="0" deleteColumns="0" deleteRows="0" sort="0" autoFilter="0"/>
  <mergeCells count="19">
    <mergeCell ref="A3:D3"/>
    <mergeCell ref="A10:B10"/>
    <mergeCell ref="C10:D10"/>
    <mergeCell ref="A12:B12"/>
    <mergeCell ref="C12:D12"/>
    <mergeCell ref="A6:B6"/>
    <mergeCell ref="C6:D6"/>
    <mergeCell ref="A7:B7"/>
    <mergeCell ref="C7:D7"/>
    <mergeCell ref="A8:B8"/>
    <mergeCell ref="C8:D8"/>
    <mergeCell ref="F5:G5"/>
    <mergeCell ref="F6:G8"/>
    <mergeCell ref="H5:I5"/>
    <mergeCell ref="H6:I8"/>
    <mergeCell ref="A9:B9"/>
    <mergeCell ref="C9:D9"/>
    <mergeCell ref="A5:B5"/>
    <mergeCell ref="C5:D5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47B9E-09E8-44C1-A65E-E7BAA99C8FC9}">
  <dimension ref="A1:K23"/>
  <sheetViews>
    <sheetView zoomScale="120" zoomScaleNormal="120" workbookViewId="0"/>
  </sheetViews>
  <sheetFormatPr defaultColWidth="8.6640625" defaultRowHeight="14.4"/>
  <cols>
    <col min="1" max="2" width="8.6640625" style="3"/>
    <col min="3" max="6" width="5.5546875" style="3" customWidth="1"/>
    <col min="7" max="16384" width="8.6640625" style="3"/>
  </cols>
  <sheetData>
    <row r="1" spans="1:11" s="25" customFormat="1" ht="18">
      <c r="A1" s="22" t="s">
        <v>0</v>
      </c>
    </row>
    <row r="2" spans="1:11" s="25" customFormat="1"/>
    <row r="3" spans="1:11" s="25" customFormat="1">
      <c r="A3" s="80" t="s">
        <v>64</v>
      </c>
      <c r="B3" s="80"/>
      <c r="C3" s="80"/>
      <c r="D3" s="80"/>
      <c r="E3" s="80"/>
      <c r="F3" s="80"/>
    </row>
    <row r="4" spans="1:11" s="25" customFormat="1"/>
    <row r="5" spans="1:11" s="25" customFormat="1">
      <c r="A5" s="94"/>
      <c r="B5" s="148"/>
      <c r="C5" s="141" t="s">
        <v>65</v>
      </c>
      <c r="D5" s="141"/>
      <c r="E5" s="141" t="s">
        <v>66</v>
      </c>
      <c r="F5" s="89"/>
      <c r="G5" s="56"/>
      <c r="H5" s="57"/>
    </row>
    <row r="6" spans="1:11" s="25" customFormat="1">
      <c r="A6" s="143"/>
      <c r="B6" s="91"/>
      <c r="C6" s="149"/>
      <c r="D6" s="150"/>
      <c r="E6" s="150"/>
      <c r="F6" s="150"/>
      <c r="G6" s="56"/>
      <c r="H6" s="57"/>
    </row>
    <row r="7" spans="1:11" s="25" customFormat="1">
      <c r="A7" s="143"/>
      <c r="B7" s="91"/>
      <c r="C7" s="140"/>
      <c r="D7" s="144"/>
      <c r="E7" s="144"/>
      <c r="F7" s="144"/>
      <c r="G7" s="56"/>
      <c r="H7" s="58" t="s">
        <v>67</v>
      </c>
    </row>
    <row r="8" spans="1:11" s="25" customFormat="1">
      <c r="A8" s="143"/>
      <c r="B8" s="86"/>
      <c r="C8" s="145"/>
      <c r="D8" s="144"/>
      <c r="E8" s="144"/>
      <c r="F8" s="144"/>
    </row>
    <row r="9" spans="1:11" s="25" customFormat="1">
      <c r="A9" s="143"/>
      <c r="B9" s="86"/>
      <c r="C9" s="145"/>
      <c r="D9" s="144"/>
      <c r="E9" s="144"/>
      <c r="F9" s="144"/>
      <c r="G9" s="36"/>
      <c r="H9" s="36"/>
    </row>
    <row r="10" spans="1:11" s="25" customFormat="1">
      <c r="A10" s="143"/>
      <c r="B10" s="86"/>
      <c r="C10" s="145"/>
      <c r="D10" s="144"/>
      <c r="E10" s="144"/>
      <c r="F10" s="144"/>
      <c r="G10" s="36"/>
    </row>
    <row r="11" spans="1:11" s="25" customFormat="1">
      <c r="A11" s="99"/>
      <c r="B11" s="137"/>
      <c r="C11" s="138"/>
      <c r="D11" s="139"/>
      <c r="E11" s="139"/>
      <c r="F11" s="140"/>
      <c r="G11" s="36"/>
    </row>
    <row r="12" spans="1:11" s="25" customFormat="1">
      <c r="A12" s="56"/>
      <c r="B12" s="57"/>
      <c r="C12" s="57"/>
      <c r="G12" s="36"/>
    </row>
    <row r="13" spans="1:11" s="25" customFormat="1">
      <c r="A13" s="94"/>
      <c r="B13" s="142"/>
      <c r="C13" s="142"/>
      <c r="D13" s="140"/>
      <c r="E13" s="144"/>
      <c r="F13" s="144"/>
      <c r="G13" s="36"/>
    </row>
    <row r="14" spans="1:11" s="25" customFormat="1">
      <c r="A14" s="143"/>
      <c r="B14" s="91"/>
      <c r="C14" s="86"/>
      <c r="D14" s="145"/>
      <c r="E14" s="144"/>
      <c r="F14" s="144"/>
      <c r="G14" s="36"/>
    </row>
    <row r="15" spans="1:11" s="25" customFormat="1">
      <c r="A15" s="143"/>
      <c r="B15" s="91"/>
      <c r="C15" s="91"/>
      <c r="D15" s="140"/>
      <c r="E15" s="144"/>
      <c r="F15" s="144"/>
    </row>
    <row r="16" spans="1:11" s="25" customFormat="1">
      <c r="A16" s="143"/>
      <c r="B16" s="91"/>
      <c r="C16" s="86"/>
      <c r="D16" s="146" t="e">
        <f>SQRT(D13*(1-D13)*(1/C9+1/E9))</f>
        <v>#DIV/0!</v>
      </c>
      <c r="E16" s="147"/>
      <c r="F16" s="147"/>
      <c r="K16" s="36"/>
    </row>
    <row r="17" spans="1:11" s="25" customFormat="1">
      <c r="A17" s="143"/>
      <c r="B17" s="91"/>
      <c r="C17" s="86"/>
      <c r="D17" s="146"/>
      <c r="E17" s="147"/>
      <c r="F17" s="147"/>
      <c r="J17" s="36"/>
      <c r="K17" s="36"/>
    </row>
    <row r="18" spans="1:11" s="25" customFormat="1">
      <c r="A18" s="143"/>
      <c r="B18" s="91"/>
      <c r="C18" s="86"/>
      <c r="D18" s="146"/>
      <c r="E18" s="147"/>
      <c r="F18" s="147"/>
      <c r="H18" s="36" t="s">
        <v>68</v>
      </c>
      <c r="K18" s="36"/>
    </row>
    <row r="19" spans="1:11" s="25" customFormat="1">
      <c r="A19" s="99" t="s">
        <v>69</v>
      </c>
      <c r="B19" s="92"/>
      <c r="C19" s="137"/>
      <c r="D19" s="145"/>
      <c r="E19" s="144"/>
      <c r="F19" s="144"/>
      <c r="H19" s="36" t="s">
        <v>70</v>
      </c>
      <c r="J19" s="36"/>
      <c r="K19" s="36"/>
    </row>
    <row r="20" spans="1:11" s="25" customFormat="1">
      <c r="A20" s="56"/>
      <c r="B20" s="57"/>
      <c r="C20" s="57"/>
      <c r="E20" s="35"/>
      <c r="F20" s="35"/>
      <c r="H20" s="36" t="s">
        <v>71</v>
      </c>
      <c r="J20" s="36"/>
      <c r="K20" s="36"/>
    </row>
    <row r="21" spans="1:11" s="25" customFormat="1">
      <c r="A21" s="88" t="s">
        <v>72</v>
      </c>
      <c r="B21" s="141"/>
      <c r="C21" s="141"/>
      <c r="D21" s="110"/>
      <c r="E21" s="76"/>
      <c r="F21" s="76"/>
      <c r="H21" s="36" t="s">
        <v>73</v>
      </c>
      <c r="J21" s="36"/>
      <c r="K21" s="36"/>
    </row>
    <row r="22" spans="1:11" s="25" customFormat="1">
      <c r="A22" s="56"/>
      <c r="B22" s="57"/>
      <c r="C22" s="57"/>
      <c r="J22" s="36"/>
      <c r="K22" s="36"/>
    </row>
    <row r="23" spans="1:11" s="28" customFormat="1">
      <c r="A23" s="28" t="s">
        <v>10</v>
      </c>
    </row>
  </sheetData>
  <sheetProtection algorithmName="SHA-512" hashValue="x3Tz9YJcHMBxUFDJk0HKW0FZJztItQ4Mdf+Im/HiMdHgpmVC89EryQwomMJNSs9L68pwtxi9rUEhb6f5tNMaIA==" saltValue="j4pXrL/+z4im2vfi+aG1sw==" spinCount="100000" sheet="1" objects="1" scenarios="1" formatCells="0" formatColumns="0" formatRows="0" deleteColumns="0" deleteRows="0" sort="0" autoFilter="0"/>
  <mergeCells count="33">
    <mergeCell ref="A7:B7"/>
    <mergeCell ref="A8:B8"/>
    <mergeCell ref="E9:F9"/>
    <mergeCell ref="E10:F10"/>
    <mergeCell ref="A9:B9"/>
    <mergeCell ref="A10:B10"/>
    <mergeCell ref="E7:F7"/>
    <mergeCell ref="C8:D8"/>
    <mergeCell ref="E8:F8"/>
    <mergeCell ref="C9:D9"/>
    <mergeCell ref="C10:D10"/>
    <mergeCell ref="A5:B5"/>
    <mergeCell ref="A6:B6"/>
    <mergeCell ref="C5:D5"/>
    <mergeCell ref="E5:F5"/>
    <mergeCell ref="C6:D6"/>
    <mergeCell ref="E6:F6"/>
    <mergeCell ref="A3:F3"/>
    <mergeCell ref="A11:B11"/>
    <mergeCell ref="C11:F11"/>
    <mergeCell ref="D21:F21"/>
    <mergeCell ref="A21:C21"/>
    <mergeCell ref="A13:C13"/>
    <mergeCell ref="A14:C14"/>
    <mergeCell ref="A15:C15"/>
    <mergeCell ref="A16:C18"/>
    <mergeCell ref="A19:C19"/>
    <mergeCell ref="D13:F13"/>
    <mergeCell ref="D14:F14"/>
    <mergeCell ref="D15:F15"/>
    <mergeCell ref="D16:F18"/>
    <mergeCell ref="D19:F19"/>
    <mergeCell ref="C7:D7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5210C-B249-4F82-ABF5-574BFAF75304}">
  <dimension ref="A1:AA51"/>
  <sheetViews>
    <sheetView zoomScale="120" zoomScaleNormal="120" workbookViewId="0">
      <selection activeCell="G11" sqref="G11:H13"/>
    </sheetView>
  </sheetViews>
  <sheetFormatPr defaultColWidth="8.6640625" defaultRowHeight="14.4"/>
  <cols>
    <col min="1" max="16384" width="8.6640625" style="25"/>
  </cols>
  <sheetData>
    <row r="1" spans="1:16" ht="18">
      <c r="A1" s="22" t="s">
        <v>0</v>
      </c>
      <c r="L1" s="25" t="s">
        <v>109</v>
      </c>
    </row>
    <row r="3" spans="1:16">
      <c r="A3" s="80" t="s">
        <v>110</v>
      </c>
      <c r="B3" s="80"/>
      <c r="C3" s="80"/>
      <c r="D3" s="80"/>
      <c r="E3" s="80"/>
    </row>
    <row r="4" spans="1:16" ht="15.6">
      <c r="A4" s="25" t="s">
        <v>116</v>
      </c>
    </row>
    <row r="5" spans="1:16">
      <c r="A5" s="42" t="s">
        <v>1</v>
      </c>
      <c r="B5" s="49" t="s">
        <v>59</v>
      </c>
      <c r="C5" s="50" t="s">
        <v>60</v>
      </c>
      <c r="E5" s="46"/>
      <c r="F5" s="161"/>
      <c r="G5" s="162"/>
      <c r="H5" s="46"/>
      <c r="I5" s="161"/>
      <c r="J5" s="162"/>
    </row>
    <row r="6" spans="1:16">
      <c r="A6" s="45" t="str">
        <f>IF(OR(ISNUMBER(B6),ISNUMBER(C6)),MAX(A4:A5)+1,"")</f>
        <v/>
      </c>
      <c r="B6" s="55"/>
      <c r="C6" s="55"/>
      <c r="E6" s="46"/>
      <c r="F6" s="161"/>
      <c r="G6" s="162"/>
      <c r="H6" s="46"/>
      <c r="I6" s="161"/>
      <c r="J6" s="162"/>
    </row>
    <row r="7" spans="1:16">
      <c r="A7" s="45" t="str">
        <f t="shared" ref="A7:A22" si="0">IF(OR(ISNUMBER(B7),ISNUMBER(C7)),MAX(A5:A6)+1,"")</f>
        <v/>
      </c>
      <c r="B7" s="55"/>
      <c r="C7" s="55"/>
      <c r="E7" s="46"/>
      <c r="F7" s="161"/>
      <c r="G7" s="162"/>
      <c r="H7" s="46"/>
      <c r="I7" s="161"/>
      <c r="J7" s="162"/>
    </row>
    <row r="8" spans="1:16">
      <c r="A8" s="45" t="str">
        <f t="shared" si="0"/>
        <v/>
      </c>
      <c r="B8" s="55"/>
      <c r="C8" s="55"/>
    </row>
    <row r="9" spans="1:16">
      <c r="A9" s="45" t="str">
        <f t="shared" si="0"/>
        <v/>
      </c>
      <c r="B9" s="55"/>
      <c r="C9" s="55"/>
      <c r="E9" s="157"/>
      <c r="F9" s="158"/>
      <c r="G9" s="81"/>
      <c r="H9" s="81"/>
      <c r="P9" s="25" t="s">
        <v>80</v>
      </c>
    </row>
    <row r="10" spans="1:16">
      <c r="A10" s="45" t="str">
        <f t="shared" si="0"/>
        <v/>
      </c>
      <c r="B10" s="55"/>
      <c r="C10" s="55"/>
      <c r="E10" s="155"/>
      <c r="F10" s="156"/>
      <c r="G10" s="81"/>
      <c r="H10" s="81"/>
      <c r="P10" s="25" t="s">
        <v>83</v>
      </c>
    </row>
    <row r="11" spans="1:16">
      <c r="A11" s="45" t="str">
        <f t="shared" si="0"/>
        <v/>
      </c>
      <c r="B11" s="55"/>
      <c r="C11" s="55"/>
      <c r="E11" s="155"/>
      <c r="F11" s="156"/>
      <c r="G11" s="81" t="e">
        <f>SQRT(((F5-1)*F7^2+(I5-1)*I7^2)/(F5+I5-2))*SQRT(1/F5+1/I5)</f>
        <v>#DIV/0!</v>
      </c>
      <c r="H11" s="81"/>
    </row>
    <row r="12" spans="1:16">
      <c r="A12" s="45" t="str">
        <f t="shared" si="0"/>
        <v/>
      </c>
      <c r="B12" s="55"/>
      <c r="C12" s="55"/>
      <c r="E12" s="155"/>
      <c r="F12" s="156"/>
      <c r="G12" s="81"/>
      <c r="H12" s="81"/>
    </row>
    <row r="13" spans="1:16">
      <c r="A13" s="45" t="str">
        <f t="shared" si="0"/>
        <v/>
      </c>
      <c r="B13" s="55"/>
      <c r="C13" s="55"/>
      <c r="E13" s="159"/>
      <c r="F13" s="160"/>
      <c r="G13" s="81"/>
      <c r="H13" s="81"/>
    </row>
    <row r="14" spans="1:16">
      <c r="A14" s="45" t="str">
        <f t="shared" si="0"/>
        <v/>
      </c>
      <c r="B14" s="55"/>
      <c r="C14" s="55"/>
    </row>
    <row r="15" spans="1:16">
      <c r="A15" s="45" t="str">
        <f t="shared" si="0"/>
        <v/>
      </c>
      <c r="B15" s="55"/>
      <c r="C15" s="55"/>
      <c r="E15" s="94" t="s">
        <v>62</v>
      </c>
      <c r="F15" s="95"/>
      <c r="G15" s="152" t="e">
        <f>G9/G11</f>
        <v>#DIV/0!</v>
      </c>
      <c r="H15" s="152"/>
      <c r="K15" s="36"/>
    </row>
    <row r="16" spans="1:16" ht="15.6">
      <c r="A16" s="45" t="str">
        <f t="shared" si="0"/>
        <v/>
      </c>
      <c r="B16" s="55"/>
      <c r="C16" s="55"/>
      <c r="E16" s="143" t="s">
        <v>49</v>
      </c>
      <c r="F16" s="153"/>
      <c r="G16" s="152"/>
      <c r="H16" s="152"/>
      <c r="J16" s="36" t="s">
        <v>154</v>
      </c>
      <c r="K16" s="36"/>
    </row>
    <row r="17" spans="1:27">
      <c r="A17" s="45" t="str">
        <f t="shared" si="0"/>
        <v/>
      </c>
      <c r="B17" s="55"/>
      <c r="C17" s="55"/>
      <c r="E17" s="154" t="s">
        <v>47</v>
      </c>
      <c r="F17" s="93"/>
      <c r="G17" s="152"/>
      <c r="H17" s="152"/>
      <c r="J17" s="36" t="s">
        <v>22</v>
      </c>
      <c r="K17" s="36"/>
    </row>
    <row r="18" spans="1:27">
      <c r="A18" s="45" t="str">
        <f t="shared" si="0"/>
        <v/>
      </c>
      <c r="B18" s="55"/>
      <c r="C18" s="55"/>
      <c r="J18" s="36" t="s">
        <v>33</v>
      </c>
      <c r="K18" s="36"/>
    </row>
    <row r="19" spans="1:27">
      <c r="A19" s="45" t="str">
        <f t="shared" si="0"/>
        <v/>
      </c>
      <c r="B19" s="55"/>
      <c r="C19" s="55"/>
      <c r="E19" s="151" t="s">
        <v>51</v>
      </c>
      <c r="F19" s="151"/>
      <c r="G19" s="152"/>
      <c r="H19" s="152"/>
      <c r="K19" s="36"/>
      <c r="P19" s="25" t="s">
        <v>84</v>
      </c>
    </row>
    <row r="20" spans="1:27">
      <c r="A20" s="45" t="str">
        <f t="shared" si="0"/>
        <v/>
      </c>
      <c r="B20" s="55"/>
      <c r="C20" s="55"/>
      <c r="J20" s="36" t="s">
        <v>50</v>
      </c>
      <c r="K20" s="36"/>
    </row>
    <row r="21" spans="1:27">
      <c r="A21" s="45" t="str">
        <f t="shared" si="0"/>
        <v/>
      </c>
      <c r="B21" s="55"/>
      <c r="C21" s="55"/>
      <c r="J21" s="36" t="s">
        <v>52</v>
      </c>
      <c r="K21" s="36"/>
    </row>
    <row r="22" spans="1:27">
      <c r="A22" s="45" t="str">
        <f t="shared" si="0"/>
        <v/>
      </c>
      <c r="B22" s="55"/>
      <c r="C22" s="55"/>
      <c r="J22" s="36" t="s">
        <v>53</v>
      </c>
    </row>
    <row r="24" spans="1:27" s="28" customFormat="1">
      <c r="A24" s="28" t="s">
        <v>10</v>
      </c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51" spans="16:16">
      <c r="P51" s="25" t="s">
        <v>90</v>
      </c>
    </row>
  </sheetData>
  <sheetProtection algorithmName="SHA-512" hashValue="DAJpbOYwTJW2I6OppFy0PmeIDeJV/6WNNCBBVFD0JatYP/OA1KmrQy7D1hiud99mlo+jzextl8X7AOyLViiyig==" saltValue="rgQwfv/yTrlVeyt0iDbSsQ==" spinCount="100000" sheet="1" formatCells="0" formatColumns="0" formatRows="0" deleteColumns="0" deleteRows="0" sort="0" autoFilter="0"/>
  <mergeCells count="21">
    <mergeCell ref="F6:G6"/>
    <mergeCell ref="F7:G7"/>
    <mergeCell ref="I5:J5"/>
    <mergeCell ref="I6:J6"/>
    <mergeCell ref="I7:J7"/>
    <mergeCell ref="A3:E3"/>
    <mergeCell ref="E19:F19"/>
    <mergeCell ref="G19:H19"/>
    <mergeCell ref="E15:F15"/>
    <mergeCell ref="E16:F16"/>
    <mergeCell ref="E17:F17"/>
    <mergeCell ref="G15:H15"/>
    <mergeCell ref="G16:H16"/>
    <mergeCell ref="G17:H17"/>
    <mergeCell ref="E10:F10"/>
    <mergeCell ref="E9:F9"/>
    <mergeCell ref="G9:H9"/>
    <mergeCell ref="G10:H10"/>
    <mergeCell ref="E11:F13"/>
    <mergeCell ref="G11:H13"/>
    <mergeCell ref="F5:G5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8AED-845B-4DDA-94F3-C8098D312CB6}">
  <dimension ref="A1:L24"/>
  <sheetViews>
    <sheetView zoomScale="120" zoomScaleNormal="120" workbookViewId="0"/>
  </sheetViews>
  <sheetFormatPr defaultColWidth="8.6640625" defaultRowHeight="14.4"/>
  <cols>
    <col min="1" max="6" width="8.6640625" style="3"/>
    <col min="7" max="7" width="12" style="3" bestFit="1" customWidth="1"/>
    <col min="8" max="16384" width="8.6640625" style="3"/>
  </cols>
  <sheetData>
    <row r="1" spans="1:12" s="25" customFormat="1" ht="18">
      <c r="A1" s="22" t="s">
        <v>0</v>
      </c>
      <c r="L1" s="25" t="s">
        <v>109</v>
      </c>
    </row>
    <row r="2" spans="1:12" s="25" customFormat="1"/>
    <row r="3" spans="1:12" s="25" customFormat="1">
      <c r="A3" s="80" t="s">
        <v>111</v>
      </c>
      <c r="B3" s="80"/>
      <c r="C3" s="80"/>
      <c r="D3" s="80"/>
      <c r="E3" s="80"/>
    </row>
    <row r="4" spans="1:12" s="25" customFormat="1" ht="15.6">
      <c r="A4" s="25" t="s">
        <v>117</v>
      </c>
    </row>
    <row r="5" spans="1:12" s="25" customFormat="1">
      <c r="A5" s="42" t="s">
        <v>1</v>
      </c>
      <c r="B5" s="49" t="s">
        <v>59</v>
      </c>
      <c r="C5" s="50" t="s">
        <v>60</v>
      </c>
      <c r="E5" s="46"/>
      <c r="F5" s="109"/>
      <c r="G5" s="110"/>
      <c r="H5" s="46"/>
      <c r="I5" s="109"/>
      <c r="J5" s="110"/>
    </row>
    <row r="6" spans="1:12" s="25" customFormat="1">
      <c r="A6" s="45" t="str">
        <f>IF(OR(ISNUMBER(B6),ISNUMBER(C6)),MAX(A4:A5)+1,"")</f>
        <v/>
      </c>
      <c r="B6" s="41"/>
      <c r="C6" s="41"/>
      <c r="E6" s="46"/>
      <c r="F6" s="109"/>
      <c r="G6" s="110"/>
      <c r="H6" s="46"/>
      <c r="I6" s="109"/>
      <c r="J6" s="110"/>
    </row>
    <row r="7" spans="1:12" s="25" customFormat="1">
      <c r="A7" s="45" t="str">
        <f t="shared" ref="A7:A22" si="0">IF(OR(ISNUMBER(B7),ISNUMBER(C7)),MAX(A5:A6)+1,"")</f>
        <v/>
      </c>
      <c r="B7" s="41"/>
      <c r="C7" s="41"/>
      <c r="E7" s="46"/>
      <c r="F7" s="109"/>
      <c r="G7" s="110"/>
      <c r="H7" s="46"/>
      <c r="I7" s="109"/>
      <c r="J7" s="110"/>
    </row>
    <row r="8" spans="1:12" s="25" customFormat="1">
      <c r="A8" s="45" t="str">
        <f t="shared" si="0"/>
        <v/>
      </c>
      <c r="B8" s="41"/>
      <c r="C8" s="41"/>
    </row>
    <row r="9" spans="1:12" s="25" customFormat="1">
      <c r="A9" s="45" t="str">
        <f t="shared" si="0"/>
        <v/>
      </c>
      <c r="B9" s="41"/>
      <c r="C9" s="41"/>
      <c r="E9" s="157"/>
      <c r="F9" s="158"/>
      <c r="G9" s="76"/>
      <c r="H9" s="76"/>
    </row>
    <row r="10" spans="1:12" s="25" customFormat="1">
      <c r="A10" s="45" t="str">
        <f t="shared" si="0"/>
        <v/>
      </c>
      <c r="B10" s="41"/>
      <c r="C10" s="41"/>
      <c r="E10" s="155"/>
      <c r="F10" s="156"/>
      <c r="G10" s="76"/>
      <c r="H10" s="76"/>
    </row>
    <row r="11" spans="1:12" s="25" customFormat="1">
      <c r="A11" s="45" t="str">
        <f t="shared" si="0"/>
        <v/>
      </c>
      <c r="B11" s="41"/>
      <c r="C11" s="41"/>
      <c r="E11" s="155"/>
      <c r="F11" s="156"/>
      <c r="G11" s="81" t="e">
        <f>SQRT(F7^2/F5+I7^2/I5)</f>
        <v>#DIV/0!</v>
      </c>
      <c r="H11" s="81"/>
    </row>
    <row r="12" spans="1:12" s="25" customFormat="1">
      <c r="A12" s="45" t="str">
        <f t="shared" si="0"/>
        <v/>
      </c>
      <c r="B12" s="41"/>
      <c r="C12" s="41"/>
      <c r="E12" s="155"/>
      <c r="F12" s="156"/>
      <c r="G12" s="81"/>
      <c r="H12" s="81"/>
    </row>
    <row r="13" spans="1:12" s="25" customFormat="1">
      <c r="A13" s="45" t="str">
        <f t="shared" si="0"/>
        <v/>
      </c>
      <c r="B13" s="41"/>
      <c r="C13" s="41"/>
      <c r="E13" s="159"/>
      <c r="F13" s="160"/>
      <c r="G13" s="81"/>
      <c r="H13" s="81"/>
    </row>
    <row r="14" spans="1:12" s="25" customFormat="1">
      <c r="A14" s="45" t="str">
        <f t="shared" si="0"/>
        <v/>
      </c>
      <c r="B14" s="41"/>
      <c r="C14" s="41"/>
    </row>
    <row r="15" spans="1:12" s="25" customFormat="1">
      <c r="A15" s="45" t="str">
        <f t="shared" si="0"/>
        <v/>
      </c>
      <c r="B15" s="41"/>
      <c r="C15" s="41"/>
      <c r="E15" s="94" t="s">
        <v>62</v>
      </c>
      <c r="F15" s="95"/>
      <c r="G15" s="133"/>
      <c r="H15" s="133"/>
      <c r="K15" s="36"/>
    </row>
    <row r="16" spans="1:12" s="25" customFormat="1">
      <c r="A16" s="45" t="str">
        <f t="shared" si="0"/>
        <v/>
      </c>
      <c r="B16" s="41"/>
      <c r="C16" s="41"/>
      <c r="E16" s="143" t="s">
        <v>49</v>
      </c>
      <c r="F16" s="153"/>
      <c r="G16" s="152" t="e">
        <f>(F7^2/F5+I7^2/I5)^2/(1/(F5-1)*(F7^2/F5)^2+1/(I5-1)*(I7^2/I5)^2)</f>
        <v>#DIV/0!</v>
      </c>
      <c r="H16" s="152"/>
      <c r="J16" s="36"/>
      <c r="K16" s="36"/>
    </row>
    <row r="17" spans="1:11" s="25" customFormat="1">
      <c r="A17" s="45" t="str">
        <f t="shared" si="0"/>
        <v/>
      </c>
      <c r="B17" s="41"/>
      <c r="C17" s="41"/>
      <c r="E17" s="154" t="s">
        <v>47</v>
      </c>
      <c r="F17" s="93"/>
      <c r="G17" s="133"/>
      <c r="H17" s="133"/>
      <c r="J17" s="36" t="s">
        <v>22</v>
      </c>
      <c r="K17" s="36"/>
    </row>
    <row r="18" spans="1:11" s="25" customFormat="1">
      <c r="A18" s="45" t="str">
        <f t="shared" si="0"/>
        <v/>
      </c>
      <c r="B18" s="41"/>
      <c r="C18" s="41"/>
      <c r="J18" s="36" t="s">
        <v>33</v>
      </c>
      <c r="K18" s="36"/>
    </row>
    <row r="19" spans="1:11" s="25" customFormat="1">
      <c r="A19" s="45" t="str">
        <f t="shared" si="0"/>
        <v/>
      </c>
      <c r="B19" s="41"/>
      <c r="C19" s="41"/>
      <c r="E19" s="151" t="s">
        <v>51</v>
      </c>
      <c r="F19" s="151"/>
      <c r="G19" s="133"/>
      <c r="H19" s="133"/>
      <c r="K19" s="36"/>
    </row>
    <row r="20" spans="1:11" s="25" customFormat="1">
      <c r="A20" s="45" t="str">
        <f t="shared" si="0"/>
        <v/>
      </c>
      <c r="B20" s="41"/>
      <c r="C20" s="41"/>
      <c r="J20" s="36" t="s">
        <v>50</v>
      </c>
      <c r="K20" s="36"/>
    </row>
    <row r="21" spans="1:11" s="25" customFormat="1">
      <c r="A21" s="45" t="str">
        <f t="shared" si="0"/>
        <v/>
      </c>
      <c r="B21" s="41"/>
      <c r="C21" s="41"/>
      <c r="J21" s="36" t="s">
        <v>52</v>
      </c>
      <c r="K21" s="36"/>
    </row>
    <row r="22" spans="1:11" s="25" customFormat="1">
      <c r="A22" s="45" t="str">
        <f t="shared" si="0"/>
        <v/>
      </c>
      <c r="B22" s="41"/>
      <c r="C22" s="41"/>
      <c r="J22" s="36" t="s">
        <v>53</v>
      </c>
    </row>
    <row r="23" spans="1:11" s="25" customFormat="1"/>
    <row r="24" spans="1:11" s="28" customFormat="1">
      <c r="A24" s="28" t="s">
        <v>10</v>
      </c>
    </row>
  </sheetData>
  <sheetProtection algorithmName="SHA-512" hashValue="Wl+mOY8cax2iOU6UizaiVLBZggxxtNB7HqxYvAGYu7nuCofXMf5qHJjkm/na+xgXLFlE5+z/AFAfuj+kZBD+Dg==" saltValue="yXFkZJsvB/AsICeWQV1YAA==" spinCount="100000" sheet="1" objects="1" scenarios="1" formatCells="0" formatColumns="0" formatRows="0" deleteColumns="0" deleteRows="0" sort="0" autoFilter="0"/>
  <mergeCells count="21">
    <mergeCell ref="I5:J5"/>
    <mergeCell ref="I6:J6"/>
    <mergeCell ref="I7:J7"/>
    <mergeCell ref="E11:F13"/>
    <mergeCell ref="G11:H13"/>
    <mergeCell ref="F5:G5"/>
    <mergeCell ref="F6:G6"/>
    <mergeCell ref="F7:G7"/>
    <mergeCell ref="A3:E3"/>
    <mergeCell ref="E9:F9"/>
    <mergeCell ref="G9:H9"/>
    <mergeCell ref="E10:F10"/>
    <mergeCell ref="G10:H10"/>
    <mergeCell ref="E19:F19"/>
    <mergeCell ref="G19:H19"/>
    <mergeCell ref="E15:F15"/>
    <mergeCell ref="G15:H15"/>
    <mergeCell ref="E16:F16"/>
    <mergeCell ref="G16:H16"/>
    <mergeCell ref="E17:F17"/>
    <mergeCell ref="G17:H17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AB6C-DED1-4C71-94A9-84D642BAD921}">
  <dimension ref="A1:M23"/>
  <sheetViews>
    <sheetView zoomScale="120" zoomScaleNormal="120" workbookViewId="0"/>
  </sheetViews>
  <sheetFormatPr defaultColWidth="8.6640625" defaultRowHeight="14.4"/>
  <cols>
    <col min="1" max="16384" width="8.6640625" style="3"/>
  </cols>
  <sheetData>
    <row r="1" spans="1:13" s="25" customFormat="1" ht="18">
      <c r="A1" s="22" t="s">
        <v>0</v>
      </c>
    </row>
    <row r="2" spans="1:13" s="25" customFormat="1">
      <c r="A2" s="23"/>
    </row>
    <row r="3" spans="1:13" s="25" customFormat="1">
      <c r="A3" s="72" t="s">
        <v>107</v>
      </c>
      <c r="B3" s="72"/>
      <c r="C3" s="72"/>
      <c r="D3" s="72"/>
      <c r="E3" s="72"/>
      <c r="G3" s="23"/>
      <c r="H3" s="23"/>
    </row>
    <row r="4" spans="1:13" s="25" customFormat="1">
      <c r="A4" s="25" t="s">
        <v>108</v>
      </c>
    </row>
    <row r="5" spans="1:13" s="25" customFormat="1">
      <c r="A5" s="42" t="s">
        <v>1</v>
      </c>
      <c r="B5" s="44" t="s">
        <v>59</v>
      </c>
      <c r="C5" s="44" t="s">
        <v>60</v>
      </c>
      <c r="D5" s="43" t="s">
        <v>61</v>
      </c>
      <c r="F5" s="165"/>
      <c r="G5" s="166"/>
      <c r="H5" s="109"/>
      <c r="I5" s="110"/>
    </row>
    <row r="6" spans="1:13" s="25" customFormat="1">
      <c r="A6" s="45" t="str">
        <f>IF(AND(ISNUMBER(B6),ISNUMBER(C6)),MAX(A4:A5)+1,"")</f>
        <v/>
      </c>
      <c r="B6" s="5"/>
      <c r="C6" s="5"/>
      <c r="D6" s="5"/>
      <c r="F6" s="167"/>
      <c r="G6" s="168"/>
      <c r="H6" s="109"/>
      <c r="I6" s="110"/>
    </row>
    <row r="7" spans="1:13" s="25" customFormat="1">
      <c r="A7" s="46" t="str">
        <f t="shared" ref="A7:A20" si="0">IF(AND(ISNUMBER(B7),ISNUMBER(C7)),MAX(A5:A6)+1,"")</f>
        <v/>
      </c>
      <c r="B7" s="41"/>
      <c r="C7" s="41"/>
      <c r="D7" s="5"/>
      <c r="F7" s="167"/>
      <c r="G7" s="168"/>
      <c r="H7" s="109"/>
      <c r="I7" s="110"/>
    </row>
    <row r="8" spans="1:13" s="25" customFormat="1">
      <c r="A8" s="46" t="str">
        <f t="shared" si="0"/>
        <v/>
      </c>
      <c r="B8" s="41"/>
      <c r="C8" s="41"/>
      <c r="D8" s="5"/>
      <c r="F8" s="167"/>
      <c r="G8" s="168"/>
      <c r="H8" s="109"/>
      <c r="I8" s="110"/>
    </row>
    <row r="9" spans="1:13" s="25" customFormat="1">
      <c r="A9" s="46" t="str">
        <f t="shared" si="0"/>
        <v/>
      </c>
      <c r="B9" s="41"/>
      <c r="C9" s="41"/>
      <c r="D9" s="5"/>
      <c r="F9" s="167"/>
      <c r="G9" s="168"/>
      <c r="H9" s="109"/>
      <c r="I9" s="110"/>
    </row>
    <row r="10" spans="1:13" s="25" customFormat="1">
      <c r="A10" s="46" t="str">
        <f t="shared" si="0"/>
        <v/>
      </c>
      <c r="B10" s="41"/>
      <c r="C10" s="41"/>
      <c r="D10" s="5"/>
      <c r="F10" s="163" t="s">
        <v>62</v>
      </c>
      <c r="G10" s="164"/>
      <c r="H10" s="109"/>
      <c r="I10" s="110"/>
      <c r="K10" s="47"/>
      <c r="L10" s="109"/>
      <c r="M10" s="110"/>
    </row>
    <row r="11" spans="1:13" s="25" customFormat="1">
      <c r="A11" s="46" t="str">
        <f t="shared" si="0"/>
        <v/>
      </c>
      <c r="B11" s="41"/>
      <c r="C11" s="41"/>
      <c r="D11" s="5"/>
      <c r="F11" s="35"/>
      <c r="G11" s="35"/>
      <c r="H11" s="35"/>
      <c r="I11" s="35"/>
      <c r="K11" s="48"/>
      <c r="L11" s="109"/>
      <c r="M11" s="110"/>
    </row>
    <row r="12" spans="1:13" s="25" customFormat="1">
      <c r="A12" s="46" t="str">
        <f t="shared" si="0"/>
        <v/>
      </c>
      <c r="B12" s="41"/>
      <c r="C12" s="41"/>
      <c r="D12" s="5"/>
      <c r="F12" s="96" t="s">
        <v>51</v>
      </c>
      <c r="G12" s="98"/>
      <c r="H12" s="109"/>
      <c r="I12" s="110"/>
    </row>
    <row r="13" spans="1:13" s="25" customFormat="1">
      <c r="A13" s="46" t="str">
        <f t="shared" si="0"/>
        <v/>
      </c>
      <c r="B13" s="41"/>
      <c r="C13" s="41"/>
      <c r="D13" s="5"/>
      <c r="F13" s="36"/>
      <c r="G13" s="36"/>
      <c r="H13" s="36"/>
      <c r="I13" s="36"/>
      <c r="J13" s="36"/>
    </row>
    <row r="14" spans="1:13" s="25" customFormat="1">
      <c r="A14" s="46" t="str">
        <f t="shared" si="0"/>
        <v/>
      </c>
      <c r="B14" s="41"/>
      <c r="C14" s="41"/>
      <c r="D14" s="5"/>
      <c r="F14" s="36" t="s">
        <v>22</v>
      </c>
      <c r="G14" s="36"/>
      <c r="H14" s="36"/>
      <c r="I14" s="36"/>
      <c r="K14" s="25" t="s">
        <v>109</v>
      </c>
    </row>
    <row r="15" spans="1:13" s="25" customFormat="1">
      <c r="A15" s="46" t="str">
        <f t="shared" si="0"/>
        <v/>
      </c>
      <c r="B15" s="41"/>
      <c r="C15" s="41"/>
      <c r="D15" s="5"/>
      <c r="F15" s="36" t="s">
        <v>33</v>
      </c>
      <c r="G15" s="36"/>
      <c r="H15" s="36"/>
      <c r="I15" s="36"/>
    </row>
    <row r="16" spans="1:13" s="25" customFormat="1">
      <c r="A16" s="46" t="str">
        <f t="shared" si="0"/>
        <v/>
      </c>
      <c r="B16" s="41"/>
      <c r="C16" s="41"/>
      <c r="D16" s="41"/>
      <c r="F16" s="36" t="s">
        <v>63</v>
      </c>
      <c r="G16" s="36"/>
      <c r="H16" s="36"/>
      <c r="I16" s="36"/>
    </row>
    <row r="17" spans="1:9" s="25" customFormat="1">
      <c r="A17" s="46" t="str">
        <f t="shared" si="0"/>
        <v/>
      </c>
      <c r="B17" s="41"/>
      <c r="C17" s="41"/>
      <c r="D17" s="41"/>
      <c r="F17" s="36"/>
      <c r="G17" s="36"/>
      <c r="H17" s="36"/>
      <c r="I17" s="36"/>
    </row>
    <row r="18" spans="1:9" s="25" customFormat="1">
      <c r="A18" s="46" t="str">
        <f t="shared" si="0"/>
        <v/>
      </c>
      <c r="B18" s="41"/>
      <c r="C18" s="41"/>
      <c r="D18" s="41"/>
      <c r="F18" s="36" t="s">
        <v>50</v>
      </c>
      <c r="G18" s="36"/>
      <c r="H18" s="36"/>
      <c r="I18" s="36"/>
    </row>
    <row r="19" spans="1:9" s="25" customFormat="1">
      <c r="A19" s="46" t="str">
        <f t="shared" si="0"/>
        <v/>
      </c>
      <c r="B19" s="41"/>
      <c r="C19" s="41"/>
      <c r="D19" s="41"/>
      <c r="F19" s="36" t="s">
        <v>52</v>
      </c>
      <c r="G19" s="36"/>
      <c r="H19" s="36"/>
      <c r="I19" s="36"/>
    </row>
    <row r="20" spans="1:9" s="25" customFormat="1">
      <c r="A20" s="46" t="str">
        <f t="shared" si="0"/>
        <v/>
      </c>
      <c r="B20" s="41"/>
      <c r="C20" s="41"/>
      <c r="D20" s="41"/>
      <c r="F20" s="36" t="s">
        <v>53</v>
      </c>
      <c r="G20" s="36"/>
      <c r="H20" s="36"/>
      <c r="I20" s="36"/>
    </row>
    <row r="21" spans="1:9" s="25" customFormat="1"/>
    <row r="22" spans="1:9" s="51" customFormat="1">
      <c r="A22" s="4" t="s">
        <v>10</v>
      </c>
      <c r="E22" s="52"/>
      <c r="F22" s="52"/>
      <c r="G22" s="52"/>
      <c r="H22" s="52"/>
      <c r="I22" s="52"/>
    </row>
    <row r="23" spans="1:9">
      <c r="E23" s="53"/>
      <c r="F23" s="53"/>
      <c r="G23" s="53"/>
      <c r="H23" s="53"/>
      <c r="I23" s="53"/>
    </row>
  </sheetData>
  <sheetProtection algorithmName="SHA-512" hashValue="uwj5T0y70pJBcJrGojypTDzTBON8uR5gDW1Kumw7eWyxeY5f6ni7PcKUMDFkrGfRcV3h+qL2ZoxAQIPKxA4Wow==" saltValue="CibeglO/VS1EdywGifopHw==" spinCount="100000" sheet="1" objects="1" scenarios="1" formatCells="0" formatColumns="0" formatRows="0" deleteColumns="0" deleteRows="0" sort="0" autoFilter="0"/>
  <mergeCells count="17">
    <mergeCell ref="H5:I5"/>
    <mergeCell ref="F10:G10"/>
    <mergeCell ref="L10:M10"/>
    <mergeCell ref="L11:M11"/>
    <mergeCell ref="A3:E3"/>
    <mergeCell ref="F12:G12"/>
    <mergeCell ref="H12:I12"/>
    <mergeCell ref="H10:I10"/>
    <mergeCell ref="H9:I9"/>
    <mergeCell ref="F5:G5"/>
    <mergeCell ref="F6:G6"/>
    <mergeCell ref="F7:G7"/>
    <mergeCell ref="F8:G8"/>
    <mergeCell ref="F9:G9"/>
    <mergeCell ref="H8:I8"/>
    <mergeCell ref="H7:I7"/>
    <mergeCell ref="H6:I6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E505-0613-417E-AECF-B673DBCA1D85}">
  <dimension ref="A1:I17"/>
  <sheetViews>
    <sheetView zoomScale="120" zoomScaleNormal="120" workbookViewId="0"/>
  </sheetViews>
  <sheetFormatPr defaultColWidth="8.6640625" defaultRowHeight="14.4"/>
  <cols>
    <col min="1" max="4" width="10.5546875" style="3" customWidth="1"/>
    <col min="5" max="5" width="9" style="3" bestFit="1" customWidth="1"/>
    <col min="6" max="16384" width="8.6640625" style="3"/>
  </cols>
  <sheetData>
    <row r="1" spans="1:9" s="25" customFormat="1" ht="18">
      <c r="A1" s="22" t="s">
        <v>74</v>
      </c>
    </row>
    <row r="2" spans="1:9" s="25" customFormat="1"/>
    <row r="3" spans="1:9" s="25" customFormat="1">
      <c r="A3" s="94" t="s">
        <v>75</v>
      </c>
      <c r="B3" s="169" t="s">
        <v>76</v>
      </c>
      <c r="C3" s="171" t="s">
        <v>77</v>
      </c>
      <c r="D3" s="95"/>
    </row>
    <row r="4" spans="1:9" s="25" customFormat="1">
      <c r="A4" s="143"/>
      <c r="B4" s="170"/>
      <c r="C4" s="172"/>
      <c r="D4" s="173"/>
      <c r="F4" s="94" t="s">
        <v>77</v>
      </c>
      <c r="G4" s="142"/>
      <c r="H4" s="110"/>
      <c r="I4" s="76"/>
    </row>
    <row r="5" spans="1:9" s="25" customFormat="1">
      <c r="A5" s="46" t="str">
        <f>IF(OR(ISNUMBER(B5),ISNUMBER(C5)),MAX(A3:A4)+1,"")</f>
        <v/>
      </c>
      <c r="B5" s="41"/>
      <c r="C5" s="41"/>
      <c r="D5" s="41"/>
      <c r="F5" s="143" t="s">
        <v>48</v>
      </c>
      <c r="G5" s="91"/>
      <c r="H5" s="110"/>
      <c r="I5" s="76"/>
    </row>
    <row r="6" spans="1:9" s="25" customFormat="1">
      <c r="A6" s="46" t="str">
        <f t="shared" ref="A6:A14" si="0">IF(OR(ISNUMBER(B6),ISNUMBER(C6)),MAX(A4:A5)+1,"")</f>
        <v/>
      </c>
      <c r="B6" s="41"/>
      <c r="C6" s="41"/>
      <c r="D6" s="41"/>
      <c r="F6" s="143" t="s">
        <v>49</v>
      </c>
      <c r="G6" s="91"/>
      <c r="H6" s="110"/>
      <c r="I6" s="76"/>
    </row>
    <row r="7" spans="1:9" s="25" customFormat="1">
      <c r="A7" s="46" t="str">
        <f t="shared" si="0"/>
        <v/>
      </c>
      <c r="B7" s="41"/>
      <c r="C7" s="41"/>
      <c r="D7" s="41"/>
      <c r="F7" s="154" t="s">
        <v>47</v>
      </c>
      <c r="G7" s="92"/>
      <c r="H7" s="110"/>
      <c r="I7" s="76"/>
    </row>
    <row r="8" spans="1:9" s="25" customFormat="1">
      <c r="A8" s="46" t="str">
        <f t="shared" si="0"/>
        <v/>
      </c>
      <c r="B8" s="41"/>
      <c r="C8" s="41"/>
      <c r="D8" s="41"/>
    </row>
    <row r="9" spans="1:9" s="25" customFormat="1">
      <c r="A9" s="46" t="str">
        <f t="shared" si="0"/>
        <v/>
      </c>
      <c r="B9" s="41"/>
      <c r="C9" s="41"/>
      <c r="D9" s="41"/>
      <c r="F9" s="88" t="s">
        <v>72</v>
      </c>
      <c r="G9" s="141"/>
      <c r="H9" s="110"/>
      <c r="I9" s="76"/>
    </row>
    <row r="10" spans="1:9" s="25" customFormat="1">
      <c r="A10" s="46" t="str">
        <f t="shared" si="0"/>
        <v/>
      </c>
      <c r="B10" s="41"/>
      <c r="C10" s="41"/>
      <c r="D10" s="41"/>
    </row>
    <row r="11" spans="1:9" s="25" customFormat="1">
      <c r="A11" s="46" t="str">
        <f t="shared" si="0"/>
        <v/>
      </c>
      <c r="B11" s="41"/>
      <c r="C11" s="41"/>
      <c r="D11" s="41"/>
      <c r="F11" s="25" t="s">
        <v>113</v>
      </c>
    </row>
    <row r="12" spans="1:9" s="25" customFormat="1">
      <c r="A12" s="46" t="str">
        <f t="shared" si="0"/>
        <v/>
      </c>
      <c r="B12" s="41"/>
      <c r="C12" s="41"/>
      <c r="D12" s="41"/>
      <c r="F12" s="25" t="s">
        <v>112</v>
      </c>
    </row>
    <row r="13" spans="1:9" s="25" customFormat="1">
      <c r="A13" s="46" t="str">
        <f t="shared" si="0"/>
        <v/>
      </c>
      <c r="B13" s="41"/>
      <c r="C13" s="41"/>
      <c r="D13" s="41"/>
      <c r="F13" s="25" t="s">
        <v>78</v>
      </c>
    </row>
    <row r="14" spans="1:9" s="25" customFormat="1">
      <c r="A14" s="46" t="str">
        <f t="shared" si="0"/>
        <v/>
      </c>
      <c r="B14" s="41"/>
      <c r="C14" s="41"/>
      <c r="D14" s="41"/>
      <c r="F14" s="25" t="s">
        <v>115</v>
      </c>
    </row>
    <row r="15" spans="1:9" s="25" customFormat="1">
      <c r="A15" s="46" t="s">
        <v>114</v>
      </c>
      <c r="B15" s="55">
        <f>SUM(B5:B14)</f>
        <v>0</v>
      </c>
      <c r="C15" s="55"/>
      <c r="D15" s="55">
        <f>SUM(D5:D14)</f>
        <v>0</v>
      </c>
    </row>
    <row r="16" spans="1:9" s="25" customFormat="1"/>
    <row r="17" spans="1:1" s="28" customFormat="1">
      <c r="A17" s="28" t="s">
        <v>79</v>
      </c>
    </row>
  </sheetData>
  <sheetProtection algorithmName="SHA-512" hashValue="ePxfdd94Dh0ALxH8zy4kLzQCwkx94h9B/S1lhqNfVDfDw3DyIZQ7hN9Hz6OrDXaQrrPLft0nTsZEsRngfQ7W9g==" saltValue="n1fepWFNQ+fQpeBtSRrh4g==" spinCount="100000" sheet="1" objects="1" scenarios="1" formatCells="0" formatColumns="0" formatRows="0" deleteColumns="0" deleteRows="0" sort="0" autoFilter="0"/>
  <mergeCells count="14">
    <mergeCell ref="B3:B4"/>
    <mergeCell ref="C3:C4"/>
    <mergeCell ref="A3:A4"/>
    <mergeCell ref="D3:D4"/>
    <mergeCell ref="F6:G6"/>
    <mergeCell ref="H4:I4"/>
    <mergeCell ref="H5:I5"/>
    <mergeCell ref="H6:I6"/>
    <mergeCell ref="H9:I9"/>
    <mergeCell ref="F5:G5"/>
    <mergeCell ref="F4:G4"/>
    <mergeCell ref="F7:G7"/>
    <mergeCell ref="H7:I7"/>
    <mergeCell ref="F9:G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3398-DA90-41D0-A04C-887E4F1CE90F}">
  <dimension ref="A1:J53"/>
  <sheetViews>
    <sheetView zoomScale="120" zoomScaleNormal="120" workbookViewId="0"/>
  </sheetViews>
  <sheetFormatPr defaultColWidth="8.6640625" defaultRowHeight="14.4"/>
  <cols>
    <col min="1" max="16384" width="8.6640625" style="3"/>
  </cols>
  <sheetData>
    <row r="1" spans="1:9" s="25" customFormat="1" ht="18">
      <c r="A1" s="22" t="s">
        <v>74</v>
      </c>
    </row>
    <row r="2" spans="1:9" s="25" customFormat="1">
      <c r="I2" s="25" t="s">
        <v>80</v>
      </c>
    </row>
    <row r="3" spans="1:9" s="25" customFormat="1">
      <c r="A3" s="42" t="s">
        <v>1</v>
      </c>
      <c r="B3" s="49" t="s">
        <v>65</v>
      </c>
      <c r="C3" s="49" t="s">
        <v>66</v>
      </c>
      <c r="D3" s="49" t="s">
        <v>81</v>
      </c>
      <c r="E3" s="50" t="s">
        <v>82</v>
      </c>
      <c r="I3" s="25" t="s">
        <v>83</v>
      </c>
    </row>
    <row r="4" spans="1:9" s="25" customFormat="1">
      <c r="A4" s="45" t="str">
        <f>IF(OR(ISNUMBER(B4),ISNUMBER(C4),ISNUMBER(D4),ISNUMBER(E4)),MAX(A2:A3)+1,"")</f>
        <v/>
      </c>
      <c r="B4" s="41"/>
      <c r="C4" s="41"/>
      <c r="D4" s="41"/>
      <c r="E4" s="41"/>
    </row>
    <row r="5" spans="1:9" s="25" customFormat="1">
      <c r="A5" s="46" t="str">
        <f t="shared" ref="A5:A14" si="0">IF(OR(ISNUMBER(B5),ISNUMBER(C5),ISNUMBER(D5),ISNUMBER(E5)),MAX(A3:A4)+1,"")</f>
        <v/>
      </c>
      <c r="B5" s="41"/>
      <c r="C5" s="41"/>
      <c r="D5" s="41"/>
      <c r="E5" s="41"/>
    </row>
    <row r="6" spans="1:9" s="25" customFormat="1">
      <c r="A6" s="46" t="str">
        <f t="shared" si="0"/>
        <v/>
      </c>
      <c r="B6" s="41"/>
      <c r="C6" s="41"/>
      <c r="D6" s="41"/>
      <c r="E6" s="41"/>
    </row>
    <row r="7" spans="1:9" s="25" customFormat="1">
      <c r="A7" s="46" t="str">
        <f t="shared" si="0"/>
        <v/>
      </c>
      <c r="B7" s="41"/>
      <c r="C7" s="41"/>
      <c r="D7" s="41"/>
      <c r="E7" s="41"/>
    </row>
    <row r="8" spans="1:9" s="25" customFormat="1">
      <c r="A8" s="46" t="str">
        <f t="shared" si="0"/>
        <v/>
      </c>
      <c r="B8" s="41"/>
      <c r="C8" s="41"/>
      <c r="D8" s="41"/>
      <c r="E8" s="41"/>
    </row>
    <row r="9" spans="1:9" s="25" customFormat="1">
      <c r="A9" s="46" t="str">
        <f t="shared" si="0"/>
        <v/>
      </c>
      <c r="B9" s="41"/>
      <c r="C9" s="41"/>
      <c r="D9" s="41"/>
      <c r="E9" s="41"/>
    </row>
    <row r="10" spans="1:9" s="25" customFormat="1">
      <c r="A10" s="46" t="str">
        <f t="shared" si="0"/>
        <v/>
      </c>
      <c r="B10" s="41"/>
      <c r="C10" s="41"/>
      <c r="D10" s="41"/>
      <c r="E10" s="41"/>
    </row>
    <row r="11" spans="1:9" s="25" customFormat="1">
      <c r="A11" s="46" t="str">
        <f t="shared" si="0"/>
        <v/>
      </c>
      <c r="B11" s="41"/>
      <c r="C11" s="41"/>
      <c r="D11" s="41"/>
      <c r="E11" s="41"/>
    </row>
    <row r="12" spans="1:9" s="25" customFormat="1">
      <c r="A12" s="46" t="str">
        <f t="shared" si="0"/>
        <v/>
      </c>
      <c r="B12" s="41"/>
      <c r="C12" s="41"/>
      <c r="D12" s="41"/>
      <c r="E12" s="41"/>
      <c r="I12" s="25" t="s">
        <v>84</v>
      </c>
    </row>
    <row r="13" spans="1:9" s="25" customFormat="1">
      <c r="A13" s="46" t="str">
        <f t="shared" si="0"/>
        <v/>
      </c>
      <c r="B13" s="41"/>
      <c r="C13" s="41"/>
      <c r="D13" s="41"/>
      <c r="E13" s="41"/>
    </row>
    <row r="14" spans="1:9" s="25" customFormat="1">
      <c r="A14" s="54" t="str">
        <f t="shared" si="0"/>
        <v/>
      </c>
      <c r="B14" s="41"/>
      <c r="C14" s="41"/>
      <c r="D14" s="41"/>
      <c r="E14" s="41"/>
    </row>
    <row r="15" spans="1:9" s="25" customFormat="1"/>
    <row r="16" spans="1:9" s="25" customFormat="1">
      <c r="A16" s="25" t="s">
        <v>85</v>
      </c>
    </row>
    <row r="17" spans="1:10" s="25" customFormat="1"/>
    <row r="18" spans="1:10" s="59" customFormat="1">
      <c r="A18" s="28" t="s">
        <v>79</v>
      </c>
    </row>
    <row r="20" spans="1:10">
      <c r="J20" s="3" t="s">
        <v>86</v>
      </c>
    </row>
    <row r="25" spans="1:10">
      <c r="I25" s="3" t="s">
        <v>87</v>
      </c>
    </row>
    <row r="26" spans="1:10">
      <c r="I26" s="3" t="s">
        <v>88</v>
      </c>
    </row>
    <row r="35" spans="9:9">
      <c r="I35" s="3" t="s">
        <v>89</v>
      </c>
    </row>
    <row r="44" spans="9:9">
      <c r="I44" s="3" t="s">
        <v>90</v>
      </c>
    </row>
    <row r="53" spans="2:2">
      <c r="B53" s="3" t="s">
        <v>91</v>
      </c>
    </row>
  </sheetData>
  <sheetProtection algorithmName="SHA-512" hashValue="uhvNQF/yx3xcn1s4xYqqU3sUvap7Zy6Z1eThXpGVaClyErFWXhPakywASjc3d0tKvGenUv4/aqxUys04MDMfKg==" saltValue="JciO1nQxgcZTeLNpdFxFSw==" spinCount="100000" sheet="1" objects="1" scenarios="1" formatCells="0" formatColumns="0" formatRows="0" deleteColumns="0" deleteRows="0" sort="0" autoFilter="0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EFE3-1EF3-4D59-8FAD-8233DECAD197}">
  <dimension ref="A1:I32"/>
  <sheetViews>
    <sheetView zoomScale="120" zoomScaleNormal="120" workbookViewId="0"/>
  </sheetViews>
  <sheetFormatPr defaultColWidth="8.6640625" defaultRowHeight="14.4"/>
  <cols>
    <col min="1" max="16384" width="8.6640625" style="1"/>
  </cols>
  <sheetData>
    <row r="1" spans="1:9" customFormat="1" ht="18">
      <c r="A1" s="9" t="s">
        <v>0</v>
      </c>
    </row>
    <row r="2" spans="1:9" customFormat="1"/>
    <row r="3" spans="1:9" customFormat="1">
      <c r="A3" s="72" t="s">
        <v>92</v>
      </c>
      <c r="B3" s="72"/>
      <c r="C3" s="72"/>
      <c r="D3" s="72"/>
      <c r="E3" s="72"/>
    </row>
    <row r="4" spans="1:9" customFormat="1"/>
    <row r="5" spans="1:9" customFormat="1" ht="16.2">
      <c r="A5" s="10" t="s">
        <v>1</v>
      </c>
      <c r="B5" s="11" t="s">
        <v>11</v>
      </c>
      <c r="C5" s="11" t="s">
        <v>93</v>
      </c>
      <c r="D5" s="11" t="s">
        <v>95</v>
      </c>
    </row>
    <row r="6" spans="1:9" customFormat="1">
      <c r="A6" s="12" t="str">
        <f>IF(ISNUMBER(B6),MAX(A4:A5)+1,"")</f>
        <v/>
      </c>
      <c r="B6" s="15"/>
      <c r="C6" s="15"/>
      <c r="D6" s="15"/>
    </row>
    <row r="7" spans="1:9" customFormat="1">
      <c r="A7" s="12" t="str">
        <f t="shared" ref="A7:A29" si="0">IF(ISNUMBER(B7),MAX(A5:A6)+1,"")</f>
        <v/>
      </c>
      <c r="B7" s="15"/>
      <c r="C7" s="15"/>
      <c r="D7" s="15"/>
      <c r="F7" s="73" t="s">
        <v>2</v>
      </c>
      <c r="G7" s="74"/>
      <c r="H7" s="76"/>
      <c r="I7" s="76"/>
    </row>
    <row r="8" spans="1:9" customFormat="1">
      <c r="A8" s="12" t="str">
        <f t="shared" si="0"/>
        <v/>
      </c>
      <c r="B8" s="15"/>
      <c r="C8" s="15"/>
      <c r="D8" s="15"/>
      <c r="F8" s="73" t="s">
        <v>3</v>
      </c>
      <c r="G8" s="74"/>
      <c r="H8" s="76"/>
      <c r="I8" s="76"/>
    </row>
    <row r="9" spans="1:9" customFormat="1">
      <c r="A9" s="12" t="str">
        <f t="shared" si="0"/>
        <v/>
      </c>
      <c r="B9" s="15"/>
      <c r="C9" s="15"/>
      <c r="D9" s="15"/>
      <c r="F9" s="73" t="s">
        <v>4</v>
      </c>
      <c r="G9" s="74"/>
      <c r="H9" s="76"/>
      <c r="I9" s="76"/>
    </row>
    <row r="10" spans="1:9" customFormat="1">
      <c r="A10" s="12" t="str">
        <f t="shared" si="0"/>
        <v/>
      </c>
      <c r="B10" s="15"/>
      <c r="C10" s="15"/>
      <c r="D10" s="15"/>
      <c r="F10" s="70" t="s">
        <v>5</v>
      </c>
      <c r="G10" s="71"/>
      <c r="H10" s="75"/>
      <c r="I10" s="75"/>
    </row>
    <row r="11" spans="1:9" customFormat="1">
      <c r="A11" s="12" t="str">
        <f t="shared" si="0"/>
        <v/>
      </c>
      <c r="B11" s="15"/>
      <c r="C11" s="15"/>
      <c r="D11" s="15"/>
      <c r="F11" s="8"/>
      <c r="G11" s="8"/>
      <c r="H11" s="7"/>
    </row>
    <row r="12" spans="1:9" customFormat="1">
      <c r="A12" s="12" t="str">
        <f t="shared" si="0"/>
        <v/>
      </c>
      <c r="B12" s="15"/>
      <c r="C12" s="15"/>
      <c r="D12" s="15"/>
      <c r="F12" s="70" t="s">
        <v>6</v>
      </c>
      <c r="G12" s="71"/>
      <c r="H12" s="75"/>
      <c r="I12" s="75"/>
    </row>
    <row r="13" spans="1:9" customFormat="1">
      <c r="A13" s="12" t="str">
        <f t="shared" si="0"/>
        <v/>
      </c>
      <c r="B13" s="15"/>
      <c r="C13" s="15"/>
      <c r="D13" s="15"/>
      <c r="F13" s="70" t="s">
        <v>7</v>
      </c>
      <c r="G13" s="71"/>
      <c r="H13" s="75"/>
      <c r="I13" s="75"/>
    </row>
    <row r="14" spans="1:9" customFormat="1">
      <c r="A14" s="12" t="str">
        <f t="shared" si="0"/>
        <v/>
      </c>
      <c r="B14" s="15"/>
      <c r="C14" s="15"/>
      <c r="D14" s="15"/>
      <c r="F14" s="70" t="s">
        <v>8</v>
      </c>
      <c r="G14" s="71"/>
      <c r="H14" s="75"/>
      <c r="I14" s="75"/>
    </row>
    <row r="15" spans="1:9" customFormat="1">
      <c r="A15" s="12" t="str">
        <f t="shared" si="0"/>
        <v/>
      </c>
      <c r="B15" s="15"/>
      <c r="C15" s="15"/>
      <c r="D15" s="15"/>
      <c r="F15" s="70" t="s">
        <v>9</v>
      </c>
      <c r="G15" s="71"/>
      <c r="H15" s="75"/>
      <c r="I15" s="75"/>
    </row>
    <row r="16" spans="1:9" customFormat="1">
      <c r="A16" s="12" t="str">
        <f t="shared" si="0"/>
        <v/>
      </c>
      <c r="B16" s="15"/>
      <c r="C16" s="15"/>
      <c r="D16" s="15"/>
    </row>
    <row r="17" spans="1:4" customFormat="1">
      <c r="A17" s="12" t="str">
        <f t="shared" si="0"/>
        <v/>
      </c>
      <c r="B17" s="15"/>
      <c r="C17" s="15"/>
      <c r="D17" s="15"/>
    </row>
    <row r="18" spans="1:4" customFormat="1">
      <c r="A18" s="12" t="str">
        <f t="shared" si="0"/>
        <v/>
      </c>
      <c r="B18" s="15"/>
      <c r="C18" s="15"/>
      <c r="D18" s="15"/>
    </row>
    <row r="19" spans="1:4" customFormat="1">
      <c r="A19" s="12" t="str">
        <f t="shared" si="0"/>
        <v/>
      </c>
      <c r="B19" s="15"/>
      <c r="C19" s="15"/>
      <c r="D19" s="15"/>
    </row>
    <row r="20" spans="1:4" customFormat="1">
      <c r="A20" s="12" t="str">
        <f t="shared" si="0"/>
        <v/>
      </c>
      <c r="B20" s="15"/>
      <c r="C20" s="15"/>
      <c r="D20" s="15"/>
    </row>
    <row r="21" spans="1:4" customFormat="1">
      <c r="A21" s="12" t="str">
        <f t="shared" si="0"/>
        <v/>
      </c>
      <c r="B21" s="15"/>
      <c r="C21" s="15"/>
      <c r="D21" s="15"/>
    </row>
    <row r="22" spans="1:4" customFormat="1">
      <c r="A22" s="12" t="str">
        <f t="shared" si="0"/>
        <v/>
      </c>
      <c r="B22" s="15"/>
      <c r="C22" s="15"/>
      <c r="D22" s="15"/>
    </row>
    <row r="23" spans="1:4" customFormat="1">
      <c r="A23" s="12" t="str">
        <f t="shared" si="0"/>
        <v/>
      </c>
      <c r="B23" s="15"/>
      <c r="C23" s="15"/>
      <c r="D23" s="15"/>
    </row>
    <row r="24" spans="1:4" customFormat="1">
      <c r="A24" s="12" t="str">
        <f t="shared" si="0"/>
        <v/>
      </c>
      <c r="B24" s="15"/>
      <c r="C24" s="15"/>
      <c r="D24" s="15"/>
    </row>
    <row r="25" spans="1:4" customFormat="1">
      <c r="A25" s="12" t="str">
        <f t="shared" si="0"/>
        <v/>
      </c>
      <c r="B25" s="15"/>
      <c r="C25" s="15"/>
      <c r="D25" s="15"/>
    </row>
    <row r="26" spans="1:4" customFormat="1">
      <c r="A26" s="12" t="str">
        <f t="shared" si="0"/>
        <v/>
      </c>
      <c r="B26" s="15"/>
      <c r="C26" s="15"/>
      <c r="D26" s="15"/>
    </row>
    <row r="27" spans="1:4" customFormat="1">
      <c r="A27" s="12" t="str">
        <f t="shared" si="0"/>
        <v/>
      </c>
      <c r="B27" s="15"/>
      <c r="C27" s="15"/>
      <c r="D27" s="15"/>
    </row>
    <row r="28" spans="1:4" customFormat="1">
      <c r="A28" s="12" t="str">
        <f t="shared" si="0"/>
        <v/>
      </c>
      <c r="B28" s="15"/>
      <c r="C28" s="15"/>
      <c r="D28" s="15"/>
    </row>
    <row r="29" spans="1:4" customFormat="1">
      <c r="A29" s="12" t="str">
        <f t="shared" si="0"/>
        <v/>
      </c>
      <c r="B29" s="15"/>
      <c r="C29" s="15"/>
      <c r="D29" s="15"/>
    </row>
    <row r="30" spans="1:4" customFormat="1">
      <c r="A30" s="10" t="s">
        <v>94</v>
      </c>
      <c r="B30" s="13">
        <f>SUM(B6:B29)</f>
        <v>0</v>
      </c>
      <c r="C30" s="13">
        <f t="shared" ref="C30:D30" si="1">SUM(C6:C29)</f>
        <v>0</v>
      </c>
      <c r="D30" s="13">
        <f t="shared" si="1"/>
        <v>0</v>
      </c>
    </row>
    <row r="31" spans="1:4" customFormat="1"/>
    <row r="32" spans="1:4" s="14" customFormat="1">
      <c r="A32" s="6" t="s">
        <v>10</v>
      </c>
    </row>
  </sheetData>
  <sheetProtection algorithmName="SHA-512" hashValue="mdo+9hi8TH0N9Pd+fwuyIrVoHgDai34sQ+Co4f/gybrYCPxF9O15auFT+yAYfuN0qQYrj7pguSmIhCTMFcIotQ==" saltValue="4/jxRuAOSaSO9Yu/fGP/Hg==" spinCount="100000" sheet="1" objects="1" scenarios="1" formatCells="0" formatColumns="0" formatRows="0" deleteColumns="0" deleteRows="0" sort="0" autoFilter="0"/>
  <mergeCells count="17">
    <mergeCell ref="H13:I13"/>
    <mergeCell ref="H14:I14"/>
    <mergeCell ref="H15:I15"/>
    <mergeCell ref="H7:I7"/>
    <mergeCell ref="H8:I8"/>
    <mergeCell ref="H9:I9"/>
    <mergeCell ref="H10:I10"/>
    <mergeCell ref="H12:I12"/>
    <mergeCell ref="F13:G13"/>
    <mergeCell ref="F14:G14"/>
    <mergeCell ref="F15:G15"/>
    <mergeCell ref="A3:E3"/>
    <mergeCell ref="F7:G7"/>
    <mergeCell ref="F8:G8"/>
    <mergeCell ref="F9:G9"/>
    <mergeCell ref="F10:G10"/>
    <mergeCell ref="F12:G1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3BD5-7CA3-4CE9-92A4-28AC09D55C0B}">
  <dimension ref="A1:I99"/>
  <sheetViews>
    <sheetView zoomScale="120" zoomScaleNormal="120" workbookViewId="0"/>
  </sheetViews>
  <sheetFormatPr defaultColWidth="8.6640625" defaultRowHeight="14.4"/>
  <cols>
    <col min="1" max="5" width="8.6640625" style="1" customWidth="1"/>
    <col min="6" max="6" width="8.6640625" style="1"/>
    <col min="7" max="7" width="8.6640625" style="1" customWidth="1"/>
    <col min="8" max="16384" width="8.6640625" style="1"/>
  </cols>
  <sheetData>
    <row r="1" spans="1:9" customFormat="1" ht="18">
      <c r="A1" s="22" t="s">
        <v>0</v>
      </c>
    </row>
    <row r="2" spans="1:9" customFormat="1" ht="16.5" customHeight="1">
      <c r="A2" s="23"/>
    </row>
    <row r="3" spans="1:9" customFormat="1" ht="16.5" customHeight="1">
      <c r="A3" s="72" t="s">
        <v>96</v>
      </c>
      <c r="B3" s="72"/>
      <c r="C3" s="72"/>
      <c r="D3" s="72"/>
      <c r="E3" s="24"/>
    </row>
    <row r="4" spans="1:9" customFormat="1" ht="16.5" customHeight="1">
      <c r="A4" s="25"/>
    </row>
    <row r="5" spans="1:9" customFormat="1" ht="16.5" customHeight="1">
      <c r="A5" s="10" t="s">
        <v>1</v>
      </c>
      <c r="B5" s="26" t="s">
        <v>11</v>
      </c>
      <c r="C5" s="10" t="s">
        <v>12</v>
      </c>
    </row>
    <row r="6" spans="1:9" customFormat="1" ht="16.5" customHeight="1">
      <c r="A6" s="10" t="str">
        <f>IF(AND(ISNUMBER(B6),ISNUMBER(C6)),MAX(A4:A5)+1,"")</f>
        <v/>
      </c>
      <c r="B6" s="16"/>
      <c r="C6" s="17"/>
      <c r="E6" s="10" t="s">
        <v>21</v>
      </c>
      <c r="F6" s="77">
        <f>IF(AND(MAX(A6:A36)=COUNT(B6:B36),MAX(A6:A36)=COUNT(C6:C36)),MAX(A6:A36),"Input Error")</f>
        <v>0</v>
      </c>
      <c r="G6" s="78"/>
      <c r="I6" s="27" t="s">
        <v>13</v>
      </c>
    </row>
    <row r="7" spans="1:9" customFormat="1" ht="16.5" customHeight="1">
      <c r="A7" s="10" t="str">
        <f t="shared" ref="A7:A69" si="0">IF(AND(ISNUMBER(B7),ISNUMBER(C7)),MAX(A5:A6)+1,"")</f>
        <v/>
      </c>
      <c r="B7" s="18"/>
      <c r="C7" s="19"/>
      <c r="E7" s="10" t="s">
        <v>23</v>
      </c>
      <c r="F7" s="77" t="e">
        <f>AVERAGE(B6:B36)</f>
        <v>#DIV/0!</v>
      </c>
      <c r="G7" s="78"/>
      <c r="I7" s="27" t="s">
        <v>14</v>
      </c>
    </row>
    <row r="8" spans="1:9" customFormat="1" ht="16.5" customHeight="1">
      <c r="A8" s="10" t="str">
        <f t="shared" si="0"/>
        <v/>
      </c>
      <c r="B8" s="18"/>
      <c r="C8" s="19"/>
      <c r="E8" s="10" t="s">
        <v>98</v>
      </c>
      <c r="F8" s="77" t="e">
        <f>AVERAGE(C6:C36)</f>
        <v>#DIV/0!</v>
      </c>
      <c r="G8" s="78"/>
      <c r="I8" s="27" t="s">
        <v>15</v>
      </c>
    </row>
    <row r="9" spans="1:9" customFormat="1" ht="16.5" customHeight="1">
      <c r="A9" s="10" t="str">
        <f t="shared" si="0"/>
        <v/>
      </c>
      <c r="B9" s="18"/>
      <c r="C9" s="19"/>
      <c r="E9" s="10" t="s">
        <v>97</v>
      </c>
      <c r="F9" s="77" t="e">
        <f>CORREL(B6:B36,C6:C36)</f>
        <v>#DIV/0!</v>
      </c>
      <c r="G9" s="78"/>
      <c r="I9" s="27" t="s">
        <v>16</v>
      </c>
    </row>
    <row r="10" spans="1:9" customFormat="1" ht="16.5" customHeight="1">
      <c r="A10" s="10" t="str">
        <f t="shared" si="0"/>
        <v/>
      </c>
      <c r="B10" s="18"/>
      <c r="C10" s="19"/>
      <c r="E10" s="10" t="s">
        <v>99</v>
      </c>
      <c r="F10" s="77" t="e">
        <f>(CORREL(B6:B36,C6:C36))^2</f>
        <v>#DIV/0!</v>
      </c>
      <c r="G10" s="78"/>
      <c r="I10" s="27" t="s">
        <v>17</v>
      </c>
    </row>
    <row r="11" spans="1:9" customFormat="1" ht="16.5" customHeight="1">
      <c r="A11" s="10" t="str">
        <f t="shared" si="0"/>
        <v/>
      </c>
      <c r="B11" s="18"/>
      <c r="C11" s="19"/>
    </row>
    <row r="12" spans="1:9" customFormat="1" ht="16.5" customHeight="1">
      <c r="A12" s="10" t="str">
        <f t="shared" si="0"/>
        <v/>
      </c>
      <c r="B12" s="18"/>
      <c r="C12" s="19"/>
      <c r="E12" t="s">
        <v>18</v>
      </c>
    </row>
    <row r="13" spans="1:9" customFormat="1" ht="16.5" customHeight="1">
      <c r="A13" s="10" t="str">
        <f t="shared" si="0"/>
        <v/>
      </c>
      <c r="B13" s="18"/>
      <c r="C13" s="19"/>
      <c r="E13" t="s">
        <v>19</v>
      </c>
    </row>
    <row r="14" spans="1:9" customFormat="1" ht="16.5" customHeight="1">
      <c r="A14" s="10" t="str">
        <f t="shared" si="0"/>
        <v/>
      </c>
      <c r="B14" s="18"/>
      <c r="C14" s="19"/>
    </row>
    <row r="15" spans="1:9" customFormat="1" ht="16.5" customHeight="1">
      <c r="A15" s="10" t="str">
        <f t="shared" si="0"/>
        <v/>
      </c>
      <c r="B15" s="18"/>
      <c r="C15" s="19"/>
    </row>
    <row r="16" spans="1:9" customFormat="1" ht="16.5" customHeight="1">
      <c r="A16" s="10" t="str">
        <f t="shared" si="0"/>
        <v/>
      </c>
      <c r="B16" s="18"/>
      <c r="C16" s="19"/>
    </row>
    <row r="17" spans="1:3" customFormat="1" ht="16.5" customHeight="1">
      <c r="A17" s="10" t="str">
        <f t="shared" si="0"/>
        <v/>
      </c>
      <c r="B17" s="18"/>
      <c r="C17" s="19"/>
    </row>
    <row r="18" spans="1:3" customFormat="1" ht="16.5" customHeight="1">
      <c r="A18" s="10" t="str">
        <f t="shared" si="0"/>
        <v/>
      </c>
      <c r="B18" s="18"/>
      <c r="C18" s="19"/>
    </row>
    <row r="19" spans="1:3" customFormat="1" ht="16.5" customHeight="1">
      <c r="A19" s="10" t="str">
        <f t="shared" si="0"/>
        <v/>
      </c>
      <c r="B19" s="18"/>
      <c r="C19" s="19"/>
    </row>
    <row r="20" spans="1:3" customFormat="1" ht="16.5" customHeight="1">
      <c r="A20" s="10" t="str">
        <f t="shared" si="0"/>
        <v/>
      </c>
      <c r="B20" s="18"/>
      <c r="C20" s="19"/>
    </row>
    <row r="21" spans="1:3" customFormat="1" ht="16.5" customHeight="1">
      <c r="A21" s="10" t="str">
        <f t="shared" si="0"/>
        <v/>
      </c>
      <c r="B21" s="18"/>
      <c r="C21" s="19"/>
    </row>
    <row r="22" spans="1:3" customFormat="1" ht="16.5" customHeight="1">
      <c r="A22" s="10" t="str">
        <f t="shared" si="0"/>
        <v/>
      </c>
      <c r="B22" s="20"/>
      <c r="C22" s="21"/>
    </row>
    <row r="23" spans="1:3" customFormat="1" ht="16.5" customHeight="1">
      <c r="A23" s="10" t="str">
        <f t="shared" si="0"/>
        <v/>
      </c>
      <c r="B23" s="20"/>
      <c r="C23" s="21"/>
    </row>
    <row r="24" spans="1:3" customFormat="1" ht="16.5" customHeight="1">
      <c r="A24" s="10" t="str">
        <f t="shared" si="0"/>
        <v/>
      </c>
      <c r="B24" s="20"/>
      <c r="C24" s="21"/>
    </row>
    <row r="25" spans="1:3" customFormat="1" ht="16.5" customHeight="1">
      <c r="A25" s="10" t="str">
        <f t="shared" si="0"/>
        <v/>
      </c>
      <c r="B25" s="20"/>
      <c r="C25" s="21"/>
    </row>
    <row r="26" spans="1:3" customFormat="1" ht="16.5" customHeight="1">
      <c r="A26" s="10" t="str">
        <f t="shared" si="0"/>
        <v/>
      </c>
      <c r="B26" s="20"/>
      <c r="C26" s="21"/>
    </row>
    <row r="27" spans="1:3" customFormat="1" ht="16.5" customHeight="1">
      <c r="A27" s="10" t="str">
        <f t="shared" si="0"/>
        <v/>
      </c>
      <c r="B27" s="20"/>
      <c r="C27" s="21"/>
    </row>
    <row r="28" spans="1:3" customFormat="1" ht="16.5" customHeight="1">
      <c r="A28" s="10" t="str">
        <f t="shared" si="0"/>
        <v/>
      </c>
      <c r="B28" s="20"/>
      <c r="C28" s="21"/>
    </row>
    <row r="29" spans="1:3" customFormat="1" ht="16.5" customHeight="1">
      <c r="A29" s="10" t="str">
        <f t="shared" si="0"/>
        <v/>
      </c>
      <c r="B29" s="20"/>
      <c r="C29" s="21"/>
    </row>
    <row r="30" spans="1:3" customFormat="1" ht="16.5" customHeight="1">
      <c r="A30" s="10" t="str">
        <f t="shared" si="0"/>
        <v/>
      </c>
      <c r="B30" s="20"/>
      <c r="C30" s="21"/>
    </row>
    <row r="31" spans="1:3" customFormat="1" ht="16.5" customHeight="1">
      <c r="A31" s="10" t="str">
        <f t="shared" si="0"/>
        <v/>
      </c>
      <c r="B31" s="20"/>
      <c r="C31" s="21"/>
    </row>
    <row r="32" spans="1:3" customFormat="1" ht="16.5" customHeight="1">
      <c r="A32" s="10" t="str">
        <f t="shared" si="0"/>
        <v/>
      </c>
      <c r="B32" s="20"/>
      <c r="C32" s="21"/>
    </row>
    <row r="33" spans="1:3" customFormat="1" ht="16.5" customHeight="1">
      <c r="A33" s="10" t="str">
        <f t="shared" si="0"/>
        <v/>
      </c>
      <c r="B33" s="20"/>
      <c r="C33" s="21"/>
    </row>
    <row r="34" spans="1:3" customFormat="1" ht="16.5" customHeight="1">
      <c r="A34" s="10" t="str">
        <f t="shared" si="0"/>
        <v/>
      </c>
      <c r="B34" s="20"/>
      <c r="C34" s="21"/>
    </row>
    <row r="35" spans="1:3" customFormat="1" ht="16.5" customHeight="1">
      <c r="A35" s="10" t="str">
        <f t="shared" si="0"/>
        <v/>
      </c>
      <c r="B35" s="20"/>
      <c r="C35" s="21"/>
    </row>
    <row r="36" spans="1:3" customFormat="1" ht="16.5" customHeight="1">
      <c r="A36" s="10" t="str">
        <f t="shared" si="0"/>
        <v/>
      </c>
      <c r="B36" s="20"/>
      <c r="C36" s="21"/>
    </row>
    <row r="37" spans="1:3" customFormat="1" ht="16.5" customHeight="1">
      <c r="A37" t="str">
        <f t="shared" si="0"/>
        <v/>
      </c>
      <c r="B37" s="7"/>
      <c r="C37" s="7"/>
    </row>
    <row r="38" spans="1:3" s="28" customFormat="1" ht="16.5" customHeight="1">
      <c r="A38" s="28" t="s">
        <v>10</v>
      </c>
      <c r="B38" s="29"/>
      <c r="C38" s="29"/>
    </row>
    <row r="39" spans="1:3">
      <c r="A39" s="1" t="str">
        <f t="shared" si="0"/>
        <v/>
      </c>
      <c r="B39" s="30"/>
      <c r="C39" s="30"/>
    </row>
    <row r="40" spans="1:3">
      <c r="A40" s="1" t="str">
        <f t="shared" si="0"/>
        <v/>
      </c>
      <c r="B40" s="30"/>
      <c r="C40" s="30"/>
    </row>
    <row r="41" spans="1:3">
      <c r="A41" s="1" t="str">
        <f t="shared" si="0"/>
        <v/>
      </c>
      <c r="B41" s="30"/>
      <c r="C41" s="30"/>
    </row>
    <row r="42" spans="1:3">
      <c r="A42" s="1" t="str">
        <f t="shared" si="0"/>
        <v/>
      </c>
      <c r="B42" s="30"/>
      <c r="C42" s="30"/>
    </row>
    <row r="43" spans="1:3">
      <c r="A43" s="1" t="str">
        <f t="shared" si="0"/>
        <v/>
      </c>
      <c r="B43" s="30"/>
      <c r="C43" s="30"/>
    </row>
    <row r="44" spans="1:3">
      <c r="A44" s="1" t="str">
        <f t="shared" si="0"/>
        <v/>
      </c>
      <c r="B44" s="30"/>
      <c r="C44" s="30"/>
    </row>
    <row r="45" spans="1:3">
      <c r="A45" s="1" t="str">
        <f t="shared" si="0"/>
        <v/>
      </c>
      <c r="B45" s="30"/>
      <c r="C45" s="30"/>
    </row>
    <row r="46" spans="1:3">
      <c r="A46" s="1" t="str">
        <f t="shared" si="0"/>
        <v/>
      </c>
      <c r="B46" s="30"/>
      <c r="C46" s="30"/>
    </row>
    <row r="47" spans="1:3">
      <c r="A47" s="1" t="str">
        <f t="shared" si="0"/>
        <v/>
      </c>
      <c r="B47" s="30"/>
      <c r="C47" s="30"/>
    </row>
    <row r="48" spans="1:3">
      <c r="A48" s="1" t="str">
        <f t="shared" si="0"/>
        <v/>
      </c>
      <c r="B48" s="30"/>
      <c r="C48" s="30"/>
    </row>
    <row r="49" spans="1:3">
      <c r="A49" s="1" t="str">
        <f t="shared" si="0"/>
        <v/>
      </c>
      <c r="B49" s="30"/>
      <c r="C49" s="30"/>
    </row>
    <row r="50" spans="1:3">
      <c r="A50" s="1" t="str">
        <f t="shared" si="0"/>
        <v/>
      </c>
      <c r="B50" s="30"/>
      <c r="C50" s="30"/>
    </row>
    <row r="51" spans="1:3">
      <c r="A51" s="1" t="str">
        <f t="shared" si="0"/>
        <v/>
      </c>
      <c r="B51" s="30"/>
      <c r="C51" s="30"/>
    </row>
    <row r="52" spans="1:3">
      <c r="A52" s="1" t="str">
        <f t="shared" si="0"/>
        <v/>
      </c>
      <c r="B52" s="30"/>
      <c r="C52" s="30"/>
    </row>
    <row r="53" spans="1:3">
      <c r="A53" s="1" t="str">
        <f t="shared" si="0"/>
        <v/>
      </c>
      <c r="B53" s="30"/>
      <c r="C53" s="30"/>
    </row>
    <row r="54" spans="1:3">
      <c r="A54" s="1" t="str">
        <f t="shared" si="0"/>
        <v/>
      </c>
      <c r="B54" s="30"/>
      <c r="C54" s="30"/>
    </row>
    <row r="55" spans="1:3">
      <c r="A55" s="1" t="str">
        <f t="shared" si="0"/>
        <v/>
      </c>
      <c r="B55" s="30"/>
      <c r="C55" s="30"/>
    </row>
    <row r="56" spans="1:3">
      <c r="A56" s="1" t="str">
        <f t="shared" si="0"/>
        <v/>
      </c>
      <c r="B56" s="30"/>
      <c r="C56" s="30"/>
    </row>
    <row r="57" spans="1:3">
      <c r="A57" s="1" t="str">
        <f t="shared" si="0"/>
        <v/>
      </c>
      <c r="B57" s="30"/>
      <c r="C57" s="30"/>
    </row>
    <row r="58" spans="1:3">
      <c r="A58" s="1" t="str">
        <f t="shared" si="0"/>
        <v/>
      </c>
      <c r="B58" s="30"/>
      <c r="C58" s="30"/>
    </row>
    <row r="59" spans="1:3">
      <c r="A59" s="1" t="str">
        <f t="shared" si="0"/>
        <v/>
      </c>
      <c r="B59" s="30"/>
      <c r="C59" s="30"/>
    </row>
    <row r="60" spans="1:3">
      <c r="A60" s="1" t="str">
        <f t="shared" si="0"/>
        <v/>
      </c>
      <c r="B60" s="30"/>
      <c r="C60" s="30"/>
    </row>
    <row r="61" spans="1:3">
      <c r="A61" s="1" t="str">
        <f t="shared" si="0"/>
        <v/>
      </c>
      <c r="B61" s="30"/>
      <c r="C61" s="30"/>
    </row>
    <row r="62" spans="1:3">
      <c r="A62" s="1" t="str">
        <f t="shared" si="0"/>
        <v/>
      </c>
      <c r="B62" s="30"/>
      <c r="C62" s="30"/>
    </row>
    <row r="63" spans="1:3">
      <c r="A63" s="1" t="str">
        <f t="shared" si="0"/>
        <v/>
      </c>
      <c r="B63" s="30"/>
      <c r="C63" s="30"/>
    </row>
    <row r="64" spans="1:3">
      <c r="A64" s="1" t="str">
        <f t="shared" si="0"/>
        <v/>
      </c>
      <c r="B64" s="30"/>
      <c r="C64" s="30"/>
    </row>
    <row r="65" spans="1:3">
      <c r="A65" s="1" t="str">
        <f t="shared" si="0"/>
        <v/>
      </c>
      <c r="B65" s="30"/>
      <c r="C65" s="30"/>
    </row>
    <row r="66" spans="1:3">
      <c r="A66" s="1" t="str">
        <f t="shared" si="0"/>
        <v/>
      </c>
      <c r="B66" s="30"/>
      <c r="C66" s="30"/>
    </row>
    <row r="67" spans="1:3">
      <c r="A67" s="1" t="str">
        <f t="shared" si="0"/>
        <v/>
      </c>
      <c r="B67" s="30"/>
      <c r="C67" s="30"/>
    </row>
    <row r="68" spans="1:3">
      <c r="A68" s="1" t="str">
        <f t="shared" si="0"/>
        <v/>
      </c>
      <c r="B68" s="30"/>
      <c r="C68" s="30"/>
    </row>
    <row r="69" spans="1:3">
      <c r="A69" s="1" t="str">
        <f t="shared" si="0"/>
        <v/>
      </c>
      <c r="B69" s="30"/>
      <c r="C69" s="30"/>
    </row>
    <row r="70" spans="1:3">
      <c r="A70" s="1" t="str">
        <f t="shared" ref="A70:A99" si="1">IF(AND(ISNUMBER(B70),ISNUMBER(C70)),MAX(A68:A69)+1,"")</f>
        <v/>
      </c>
      <c r="B70" s="30"/>
      <c r="C70" s="30"/>
    </row>
    <row r="71" spans="1:3">
      <c r="A71" s="1" t="str">
        <f t="shared" si="1"/>
        <v/>
      </c>
      <c r="B71" s="30"/>
      <c r="C71" s="30"/>
    </row>
    <row r="72" spans="1:3">
      <c r="A72" s="1" t="str">
        <f t="shared" si="1"/>
        <v/>
      </c>
      <c r="B72" s="30"/>
      <c r="C72" s="30"/>
    </row>
    <row r="73" spans="1:3">
      <c r="A73" s="1" t="str">
        <f t="shared" si="1"/>
        <v/>
      </c>
      <c r="B73" s="30"/>
      <c r="C73" s="30"/>
    </row>
    <row r="74" spans="1:3">
      <c r="A74" s="1" t="str">
        <f t="shared" si="1"/>
        <v/>
      </c>
      <c r="B74" s="30"/>
      <c r="C74" s="30"/>
    </row>
    <row r="75" spans="1:3">
      <c r="A75" s="1" t="str">
        <f t="shared" si="1"/>
        <v/>
      </c>
      <c r="B75" s="30"/>
      <c r="C75" s="30"/>
    </row>
    <row r="76" spans="1:3">
      <c r="A76" s="1" t="str">
        <f t="shared" si="1"/>
        <v/>
      </c>
      <c r="B76" s="30"/>
      <c r="C76" s="30"/>
    </row>
    <row r="77" spans="1:3">
      <c r="A77" s="1" t="str">
        <f t="shared" si="1"/>
        <v/>
      </c>
      <c r="B77" s="30"/>
      <c r="C77" s="30"/>
    </row>
    <row r="78" spans="1:3">
      <c r="A78" s="1" t="str">
        <f t="shared" si="1"/>
        <v/>
      </c>
      <c r="B78" s="30"/>
      <c r="C78" s="30"/>
    </row>
    <row r="79" spans="1:3">
      <c r="A79" s="1" t="str">
        <f t="shared" si="1"/>
        <v/>
      </c>
      <c r="B79" s="30"/>
      <c r="C79" s="30"/>
    </row>
    <row r="80" spans="1:3">
      <c r="A80" s="1" t="str">
        <f t="shared" si="1"/>
        <v/>
      </c>
      <c r="B80" s="30"/>
      <c r="C80" s="30"/>
    </row>
    <row r="81" spans="1:3">
      <c r="A81" s="1" t="str">
        <f t="shared" si="1"/>
        <v/>
      </c>
      <c r="B81" s="30"/>
      <c r="C81" s="30"/>
    </row>
    <row r="82" spans="1:3">
      <c r="A82" s="1" t="str">
        <f t="shared" si="1"/>
        <v/>
      </c>
      <c r="B82" s="30"/>
      <c r="C82" s="30"/>
    </row>
    <row r="83" spans="1:3">
      <c r="A83" s="1" t="str">
        <f t="shared" si="1"/>
        <v/>
      </c>
      <c r="B83" s="30"/>
      <c r="C83" s="30"/>
    </row>
    <row r="84" spans="1:3">
      <c r="A84" s="1" t="str">
        <f t="shared" si="1"/>
        <v/>
      </c>
      <c r="B84" s="30"/>
      <c r="C84" s="30"/>
    </row>
    <row r="85" spans="1:3">
      <c r="A85" s="1" t="str">
        <f t="shared" si="1"/>
        <v/>
      </c>
      <c r="B85" s="30"/>
      <c r="C85" s="30"/>
    </row>
    <row r="86" spans="1:3">
      <c r="A86" s="1" t="str">
        <f t="shared" si="1"/>
        <v/>
      </c>
      <c r="B86" s="30"/>
      <c r="C86" s="30"/>
    </row>
    <row r="87" spans="1:3">
      <c r="A87" s="1" t="str">
        <f t="shared" si="1"/>
        <v/>
      </c>
      <c r="B87" s="30"/>
      <c r="C87" s="30"/>
    </row>
    <row r="88" spans="1:3">
      <c r="A88" s="1" t="str">
        <f t="shared" si="1"/>
        <v/>
      </c>
      <c r="B88" s="30"/>
      <c r="C88" s="30"/>
    </row>
    <row r="89" spans="1:3">
      <c r="A89" s="1" t="str">
        <f t="shared" si="1"/>
        <v/>
      </c>
      <c r="B89" s="30"/>
      <c r="C89" s="30"/>
    </row>
    <row r="90" spans="1:3">
      <c r="A90" s="1" t="str">
        <f t="shared" si="1"/>
        <v/>
      </c>
      <c r="B90" s="30"/>
      <c r="C90" s="30"/>
    </row>
    <row r="91" spans="1:3">
      <c r="A91" s="1" t="str">
        <f t="shared" si="1"/>
        <v/>
      </c>
      <c r="B91" s="30"/>
      <c r="C91" s="30"/>
    </row>
    <row r="92" spans="1:3">
      <c r="A92" s="1" t="str">
        <f t="shared" si="1"/>
        <v/>
      </c>
    </row>
    <row r="93" spans="1:3">
      <c r="A93" s="1" t="str">
        <f t="shared" si="1"/>
        <v/>
      </c>
    </row>
    <row r="94" spans="1:3">
      <c r="A94" s="1" t="str">
        <f t="shared" si="1"/>
        <v/>
      </c>
    </row>
    <row r="95" spans="1:3">
      <c r="A95" s="1" t="str">
        <f t="shared" si="1"/>
        <v/>
      </c>
    </row>
    <row r="96" spans="1:3">
      <c r="A96" s="1" t="str">
        <f t="shared" si="1"/>
        <v/>
      </c>
    </row>
    <row r="97" spans="1:1">
      <c r="A97" s="1" t="str">
        <f t="shared" si="1"/>
        <v/>
      </c>
    </row>
    <row r="98" spans="1:1">
      <c r="A98" s="1" t="str">
        <f t="shared" si="1"/>
        <v/>
      </c>
    </row>
    <row r="99" spans="1:1">
      <c r="A99" s="1" t="str">
        <f t="shared" si="1"/>
        <v/>
      </c>
    </row>
  </sheetData>
  <sheetProtection algorithmName="SHA-512" hashValue="C7bWKeOzgrB8azqKezQcsHNyvb+0ySW2oJVaExViRs7MrD2iVM7EbuPPM/TIT4/IKvMXPqJXPMJIm79HsyUF4g==" saltValue="ZIZZSRrGh18FwVLvRZ0Ltg==" spinCount="100000" sheet="1" objects="1" scenarios="1" formatCells="0" formatColumns="0" formatRows="0" deleteColumns="0" deleteRows="0" sort="0" autoFilter="0"/>
  <mergeCells count="6">
    <mergeCell ref="F10:G10"/>
    <mergeCell ref="A3:D3"/>
    <mergeCell ref="F6:G6"/>
    <mergeCell ref="F7:G7"/>
    <mergeCell ref="F8:G8"/>
    <mergeCell ref="F9:G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693D5-BC78-42B5-8AE3-484BBD22D3B1}">
  <dimension ref="A1:H21"/>
  <sheetViews>
    <sheetView zoomScale="120" zoomScaleNormal="120" workbookViewId="0"/>
  </sheetViews>
  <sheetFormatPr defaultColWidth="8.6640625" defaultRowHeight="14.4"/>
  <cols>
    <col min="1" max="4" width="8.6640625" style="3"/>
    <col min="5" max="5" width="8.6640625" style="3" customWidth="1"/>
    <col min="6" max="16384" width="8.6640625" style="3"/>
  </cols>
  <sheetData>
    <row r="1" spans="1:8" s="25" customFormat="1" ht="18">
      <c r="A1" s="22" t="s">
        <v>0</v>
      </c>
    </row>
    <row r="2" spans="1:8" s="25" customFormat="1"/>
    <row r="3" spans="1:8" s="25" customFormat="1">
      <c r="A3" s="79" t="s">
        <v>127</v>
      </c>
      <c r="B3" s="80"/>
      <c r="C3" s="80"/>
      <c r="D3" s="80"/>
      <c r="E3" s="35"/>
      <c r="F3" s="35"/>
    </row>
    <row r="4" spans="1:8" s="25" customFormat="1">
      <c r="A4" s="67"/>
      <c r="B4" s="67"/>
      <c r="C4" s="67"/>
      <c r="D4" s="67"/>
      <c r="E4" s="36"/>
      <c r="F4" s="67"/>
    </row>
    <row r="5" spans="1:8" s="25" customFormat="1">
      <c r="A5" s="13" t="s">
        <v>1</v>
      </c>
      <c r="B5" s="68" t="s">
        <v>11</v>
      </c>
      <c r="C5" s="68" t="s">
        <v>129</v>
      </c>
      <c r="D5" s="69" t="s">
        <v>130</v>
      </c>
      <c r="F5" s="66" t="s">
        <v>128</v>
      </c>
      <c r="G5" s="81">
        <f>SUM(C6:C15)</f>
        <v>0</v>
      </c>
      <c r="H5" s="81"/>
    </row>
    <row r="6" spans="1:8" s="25" customFormat="1">
      <c r="A6" s="62" t="str">
        <f>IF(AND(ISNUMBER(B6),ISNUMBER(C6)),MAX(A4:A5)+1,"")</f>
        <v/>
      </c>
      <c r="B6" s="60"/>
      <c r="C6" s="60"/>
      <c r="D6" s="60"/>
      <c r="F6" s="61" t="s">
        <v>131</v>
      </c>
      <c r="G6" s="76"/>
      <c r="H6" s="76"/>
    </row>
    <row r="7" spans="1:8" s="25" customFormat="1" ht="16.2">
      <c r="A7" s="62" t="str">
        <f t="shared" ref="A7:A15" si="0">IF(AND(ISNUMBER(B7),ISNUMBER(C7)),MAX(A5:A6)+1,"")</f>
        <v/>
      </c>
      <c r="B7" s="60"/>
      <c r="C7" s="60"/>
      <c r="D7" s="60"/>
      <c r="F7" s="12" t="s">
        <v>132</v>
      </c>
      <c r="G7" s="76"/>
      <c r="H7" s="76"/>
    </row>
    <row r="8" spans="1:8" s="25" customFormat="1">
      <c r="A8" s="62" t="str">
        <f t="shared" si="0"/>
        <v/>
      </c>
      <c r="B8" s="60"/>
      <c r="C8" s="60"/>
      <c r="D8" s="60"/>
      <c r="F8" s="65" t="s">
        <v>133</v>
      </c>
      <c r="G8" s="76"/>
      <c r="H8" s="76"/>
    </row>
    <row r="9" spans="1:8" s="25" customFormat="1">
      <c r="A9" s="62" t="str">
        <f t="shared" si="0"/>
        <v/>
      </c>
      <c r="B9" s="60"/>
      <c r="C9" s="60"/>
      <c r="D9" s="60"/>
    </row>
    <row r="10" spans="1:8" s="25" customFormat="1">
      <c r="A10" s="62" t="str">
        <f t="shared" si="0"/>
        <v/>
      </c>
      <c r="B10" s="60"/>
      <c r="C10" s="60"/>
      <c r="D10" s="60"/>
      <c r="F10" s="25" t="s">
        <v>137</v>
      </c>
    </row>
    <row r="11" spans="1:8" s="25" customFormat="1">
      <c r="A11" s="62" t="str">
        <f t="shared" si="0"/>
        <v/>
      </c>
      <c r="B11" s="60"/>
      <c r="C11" s="60"/>
      <c r="D11" s="60"/>
      <c r="F11" s="25" t="s">
        <v>138</v>
      </c>
    </row>
    <row r="12" spans="1:8" s="25" customFormat="1">
      <c r="A12" s="62" t="str">
        <f t="shared" si="0"/>
        <v/>
      </c>
      <c r="B12" s="60"/>
      <c r="C12" s="60"/>
      <c r="D12" s="60"/>
      <c r="G12" s="25" t="s">
        <v>134</v>
      </c>
    </row>
    <row r="13" spans="1:8" s="25" customFormat="1">
      <c r="A13" s="62" t="str">
        <f t="shared" si="0"/>
        <v/>
      </c>
      <c r="B13" s="60"/>
      <c r="C13" s="60"/>
      <c r="D13" s="60"/>
      <c r="F13" s="25" t="s">
        <v>139</v>
      </c>
    </row>
    <row r="14" spans="1:8" s="25" customFormat="1" ht="16.2">
      <c r="A14" s="62" t="str">
        <f t="shared" si="0"/>
        <v/>
      </c>
      <c r="B14" s="60"/>
      <c r="C14" s="60"/>
      <c r="D14" s="60"/>
      <c r="G14" s="25" t="s">
        <v>140</v>
      </c>
    </row>
    <row r="15" spans="1:8" s="25" customFormat="1">
      <c r="A15" s="64" t="str">
        <f t="shared" si="0"/>
        <v/>
      </c>
      <c r="B15" s="60"/>
      <c r="C15" s="60"/>
      <c r="D15" s="60"/>
    </row>
    <row r="16" spans="1:8" s="25" customFormat="1"/>
    <row r="17" spans="1:6" s="6" customFormat="1">
      <c r="A17" s="6" t="s">
        <v>10</v>
      </c>
    </row>
    <row r="18" spans="1:6">
      <c r="A18" s="53"/>
      <c r="B18" s="53"/>
      <c r="C18" s="53"/>
      <c r="D18" s="53"/>
      <c r="E18" s="53"/>
      <c r="F18" s="53"/>
    </row>
    <row r="19" spans="1:6">
      <c r="A19" s="53"/>
      <c r="B19" s="53"/>
      <c r="C19" s="53"/>
      <c r="D19" s="53"/>
      <c r="E19" s="53"/>
      <c r="F19" s="53"/>
    </row>
    <row r="20" spans="1:6">
      <c r="A20" s="53"/>
      <c r="B20" s="53"/>
      <c r="C20" s="53"/>
      <c r="D20" s="53"/>
      <c r="E20" s="53"/>
      <c r="F20" s="53"/>
    </row>
    <row r="21" spans="1:6">
      <c r="A21" s="53"/>
      <c r="B21" s="53"/>
      <c r="C21" s="53"/>
      <c r="D21" s="53"/>
      <c r="E21" s="53"/>
      <c r="F21" s="53"/>
    </row>
  </sheetData>
  <sheetProtection algorithmName="SHA-512" hashValue="k5KrosHJzKormb81/ZEffQbNY58yRgq8mJLeqZjxVVnA5VPxHF7X1qAXNF0QKBaknyR6/0+V8Ejm/2TNF7bJaA==" saltValue="xdQEQurU+9yNpgFW8rex8g==" spinCount="100000" sheet="1" objects="1" scenarios="1" formatCells="0" formatColumns="0" formatRows="0" deleteColumns="0" deleteRows="0" sort="0" autoFilter="0"/>
  <mergeCells count="5">
    <mergeCell ref="A3:D3"/>
    <mergeCell ref="G5:H5"/>
    <mergeCell ref="G6:H6"/>
    <mergeCell ref="G7:H7"/>
    <mergeCell ref="G8:H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684A5-009D-4642-8236-F9D9D439E02C}">
  <dimension ref="A1:F21"/>
  <sheetViews>
    <sheetView zoomScale="120" zoomScaleNormal="120" workbookViewId="0"/>
  </sheetViews>
  <sheetFormatPr defaultColWidth="8.6640625" defaultRowHeight="14.4"/>
  <cols>
    <col min="1" max="16384" width="8.6640625" style="3"/>
  </cols>
  <sheetData>
    <row r="1" spans="1:6" s="25" customFormat="1" ht="18">
      <c r="A1" s="22" t="s">
        <v>0</v>
      </c>
    </row>
    <row r="2" spans="1:6" s="25" customFormat="1"/>
    <row r="3" spans="1:6" s="25" customFormat="1">
      <c r="A3" s="79" t="s">
        <v>118</v>
      </c>
      <c r="B3" s="80"/>
      <c r="C3" s="80"/>
      <c r="D3" s="80"/>
      <c r="E3" s="35"/>
      <c r="F3" s="35"/>
    </row>
    <row r="4" spans="1:6" s="25" customFormat="1">
      <c r="A4" s="36"/>
      <c r="B4" s="36"/>
      <c r="C4" s="36"/>
      <c r="D4" s="36"/>
      <c r="E4" s="36"/>
      <c r="F4" s="36"/>
    </row>
    <row r="5" spans="1:6" s="25" customFormat="1">
      <c r="A5" s="36" t="s">
        <v>119</v>
      </c>
      <c r="B5" s="36"/>
      <c r="C5" s="36"/>
      <c r="D5" s="36"/>
    </row>
    <row r="6" spans="1:6" s="25" customFormat="1">
      <c r="A6" s="36" t="s">
        <v>120</v>
      </c>
      <c r="B6" s="36"/>
      <c r="C6" s="36"/>
      <c r="D6" s="36"/>
    </row>
    <row r="7" spans="1:6" s="25" customFormat="1">
      <c r="A7" s="36" t="s">
        <v>121</v>
      </c>
      <c r="B7" s="36"/>
      <c r="C7" s="36"/>
      <c r="D7" s="36"/>
    </row>
    <row r="8" spans="1:6" s="25" customFormat="1">
      <c r="A8" s="36"/>
      <c r="B8" s="36"/>
      <c r="C8" s="36"/>
      <c r="D8" s="36"/>
    </row>
    <row r="9" spans="1:6" s="25" customFormat="1">
      <c r="A9" s="25" t="s">
        <v>123</v>
      </c>
      <c r="B9" s="36"/>
      <c r="C9" s="36"/>
      <c r="D9" s="36"/>
    </row>
    <row r="10" spans="1:6" s="25" customFormat="1">
      <c r="A10" s="25" t="s">
        <v>149</v>
      </c>
      <c r="B10" s="36"/>
      <c r="C10" s="36"/>
      <c r="D10" s="36"/>
    </row>
    <row r="11" spans="1:6" s="25" customFormat="1">
      <c r="A11" s="36"/>
      <c r="B11" s="63" t="s">
        <v>124</v>
      </c>
      <c r="C11" s="36"/>
      <c r="D11" s="36"/>
    </row>
    <row r="12" spans="1:6" s="25" customFormat="1">
      <c r="A12" s="36"/>
      <c r="B12" s="63" t="s">
        <v>125</v>
      </c>
    </row>
    <row r="13" spans="1:6" s="25" customFormat="1">
      <c r="A13" s="36"/>
      <c r="B13" s="63" t="s">
        <v>122</v>
      </c>
    </row>
    <row r="14" spans="1:6" s="25" customFormat="1">
      <c r="A14" s="36"/>
      <c r="B14" s="63" t="s">
        <v>150</v>
      </c>
    </row>
    <row r="15" spans="1:6" s="25" customFormat="1">
      <c r="A15" s="36"/>
      <c r="B15" s="63" t="s">
        <v>126</v>
      </c>
    </row>
    <row r="16" spans="1:6" s="25" customFormat="1"/>
    <row r="17" spans="1:6" s="6" customFormat="1">
      <c r="A17" s="6" t="s">
        <v>10</v>
      </c>
    </row>
    <row r="18" spans="1:6">
      <c r="A18" s="53"/>
      <c r="B18" s="53"/>
      <c r="C18" s="53"/>
      <c r="D18" s="53"/>
      <c r="E18" s="53"/>
      <c r="F18" s="53"/>
    </row>
    <row r="19" spans="1:6">
      <c r="A19" s="53"/>
      <c r="B19" s="53"/>
      <c r="C19" s="53"/>
      <c r="D19" s="53"/>
      <c r="E19" s="53"/>
      <c r="F19" s="53"/>
    </row>
    <row r="20" spans="1:6">
      <c r="A20" s="53"/>
      <c r="B20" s="53"/>
      <c r="C20" s="53"/>
      <c r="D20" s="53"/>
      <c r="E20" s="53"/>
      <c r="F20" s="53"/>
    </row>
    <row r="21" spans="1:6">
      <c r="A21" s="53"/>
      <c r="B21" s="53"/>
      <c r="C21" s="53"/>
      <c r="D21" s="53"/>
      <c r="E21" s="53"/>
      <c r="F21" s="53"/>
    </row>
  </sheetData>
  <sheetProtection algorithmName="SHA-512" hashValue="6yfPENOPDMEm9GOKBEDYOZnl5T08bnnmxw2bZPL4+eT5UJjCy+6P3IsGCLuv+AtiBjGjiGWXarRlVsBX7coxJA==" saltValue="uWU2dHI9RDbZU2cOZkNrkg==" spinCount="100000" sheet="1" objects="1" scenarios="1" formatCells="0" formatColumns="0" formatRows="0" deleteColumns="0" deleteRows="0" sort="0" autoFilter="0"/>
  <mergeCells count="1">
    <mergeCell ref="A3:D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3514-50C8-4F5C-A449-D1E0143196BA}">
  <dimension ref="A1:F21"/>
  <sheetViews>
    <sheetView zoomScale="120" zoomScaleNormal="120" workbookViewId="0"/>
  </sheetViews>
  <sheetFormatPr defaultColWidth="8.6640625" defaultRowHeight="14.4"/>
  <cols>
    <col min="1" max="16384" width="8.6640625" style="3"/>
  </cols>
  <sheetData>
    <row r="1" spans="1:6" s="25" customFormat="1" ht="18">
      <c r="A1" s="22" t="s">
        <v>0</v>
      </c>
    </row>
    <row r="2" spans="1:6" s="25" customFormat="1"/>
    <row r="3" spans="1:6" s="25" customFormat="1">
      <c r="A3" s="79" t="s">
        <v>135</v>
      </c>
      <c r="B3" s="80"/>
      <c r="C3" s="80"/>
      <c r="D3" s="80"/>
      <c r="E3" s="35"/>
      <c r="F3" s="35"/>
    </row>
    <row r="4" spans="1:6" s="25" customFormat="1">
      <c r="A4" s="36"/>
      <c r="B4" s="36"/>
      <c r="C4" s="36"/>
      <c r="D4" s="36"/>
      <c r="E4" s="36"/>
      <c r="F4" s="36"/>
    </row>
    <row r="5" spans="1:6" s="25" customFormat="1">
      <c r="A5" s="36" t="s">
        <v>141</v>
      </c>
      <c r="B5" s="36"/>
      <c r="C5" s="36"/>
      <c r="D5" s="36"/>
    </row>
    <row r="6" spans="1:6" s="25" customFormat="1">
      <c r="A6" s="36"/>
      <c r="B6" s="36" t="s">
        <v>136</v>
      </c>
      <c r="C6" s="36"/>
      <c r="D6" s="36"/>
    </row>
    <row r="7" spans="1:6" s="25" customFormat="1">
      <c r="A7" s="36" t="s">
        <v>143</v>
      </c>
      <c r="B7" s="36"/>
      <c r="C7" s="36"/>
      <c r="D7" s="36"/>
    </row>
    <row r="8" spans="1:6" s="25" customFormat="1">
      <c r="A8" s="36"/>
      <c r="B8" s="36"/>
      <c r="C8" s="36"/>
      <c r="D8" s="36"/>
    </row>
    <row r="9" spans="1:6" s="25" customFormat="1">
      <c r="B9" s="36"/>
      <c r="C9" s="36"/>
      <c r="D9" s="36"/>
    </row>
    <row r="10" spans="1:6" s="25" customFormat="1">
      <c r="A10" s="25" t="s">
        <v>142</v>
      </c>
      <c r="B10" s="36"/>
      <c r="C10" s="36"/>
      <c r="D10" s="36"/>
    </row>
    <row r="11" spans="1:6" s="25" customFormat="1">
      <c r="A11" s="36"/>
      <c r="B11" s="63"/>
      <c r="C11" s="36"/>
      <c r="D11" s="36"/>
    </row>
    <row r="12" spans="1:6" s="25" customFormat="1">
      <c r="A12" s="36"/>
      <c r="B12" s="63"/>
    </row>
    <row r="13" spans="1:6" s="25" customFormat="1">
      <c r="A13" s="36" t="s">
        <v>144</v>
      </c>
      <c r="B13" s="63"/>
    </row>
    <row r="14" spans="1:6" s="25" customFormat="1">
      <c r="A14" s="36"/>
      <c r="B14" s="63"/>
    </row>
    <row r="15" spans="1:6" s="25" customFormat="1">
      <c r="A15" s="36"/>
      <c r="B15" s="63"/>
    </row>
    <row r="16" spans="1:6" s="25" customFormat="1"/>
    <row r="17" spans="1:6" s="25" customFormat="1">
      <c r="A17" s="36"/>
      <c r="B17" s="36"/>
      <c r="C17" s="36"/>
      <c r="D17" s="36"/>
      <c r="E17" s="36"/>
      <c r="F17" s="36"/>
    </row>
    <row r="18" spans="1:6" s="6" customFormat="1">
      <c r="A18" s="6" t="s">
        <v>10</v>
      </c>
    </row>
    <row r="19" spans="1:6">
      <c r="A19" s="53"/>
      <c r="B19" s="53"/>
      <c r="C19" s="53"/>
      <c r="D19" s="53"/>
      <c r="E19" s="53"/>
      <c r="F19" s="53"/>
    </row>
    <row r="20" spans="1:6">
      <c r="A20" s="53"/>
      <c r="B20" s="53"/>
      <c r="C20" s="53"/>
      <c r="D20" s="53"/>
      <c r="E20" s="53"/>
      <c r="F20" s="53"/>
    </row>
    <row r="21" spans="1:6">
      <c r="A21" s="53"/>
      <c r="B21" s="53"/>
      <c r="C21" s="53"/>
      <c r="D21" s="53"/>
      <c r="E21" s="53"/>
      <c r="F21" s="53"/>
    </row>
  </sheetData>
  <sheetProtection algorithmName="SHA-512" hashValue="mnshgjHPM8tk3yM7xCdrr+6geUVEnaZiq94SQHU9gNRG4rhJ1wNTiV9mofx+xMjkLpIWxF/qXZYVH1X3ydVONQ==" saltValue="Fe2CXmrMELUictRil0/7Hw==" spinCount="100000" sheet="1" objects="1" scenarios="1" formatCells="0" formatColumns="0" formatRows="0" deleteColumns="0" deleteRows="0" sort="0" autoFilter="0"/>
  <mergeCells count="1">
    <mergeCell ref="A3:D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6FDD4-3056-4A17-B708-A156CC9874D1}">
  <dimension ref="A1:F17"/>
  <sheetViews>
    <sheetView zoomScale="120" zoomScaleNormal="120" workbookViewId="0"/>
  </sheetViews>
  <sheetFormatPr defaultColWidth="8.6640625" defaultRowHeight="14.4"/>
  <cols>
    <col min="1" max="16384" width="8.6640625" style="3"/>
  </cols>
  <sheetData>
    <row r="1" spans="1:6" s="25" customFormat="1" ht="18">
      <c r="A1" s="22" t="s">
        <v>0</v>
      </c>
    </row>
    <row r="2" spans="1:6" s="25" customFormat="1"/>
    <row r="3" spans="1:6" s="25" customFormat="1">
      <c r="A3" s="79" t="s">
        <v>145</v>
      </c>
      <c r="B3" s="80"/>
      <c r="C3" s="80"/>
      <c r="D3" s="80"/>
      <c r="E3" s="35"/>
      <c r="F3" s="35"/>
    </row>
    <row r="4" spans="1:6" s="25" customFormat="1">
      <c r="A4" s="36"/>
      <c r="B4" s="36"/>
      <c r="C4" s="36"/>
      <c r="D4" s="36"/>
      <c r="E4" s="36"/>
      <c r="F4" s="36"/>
    </row>
    <row r="5" spans="1:6" s="25" customFormat="1">
      <c r="A5" s="36"/>
      <c r="B5" s="36"/>
      <c r="C5" s="36"/>
      <c r="D5" s="36"/>
    </row>
    <row r="6" spans="1:6" s="25" customFormat="1">
      <c r="A6" s="36"/>
      <c r="B6" s="36"/>
      <c r="C6" s="36"/>
      <c r="D6" s="36"/>
    </row>
    <row r="7" spans="1:6" s="25" customFormat="1">
      <c r="A7" s="36" t="s">
        <v>146</v>
      </c>
      <c r="B7" s="36"/>
      <c r="C7" s="36"/>
      <c r="D7" s="36"/>
    </row>
    <row r="8" spans="1:6" s="25" customFormat="1">
      <c r="A8" s="36" t="s">
        <v>147</v>
      </c>
      <c r="B8" s="36"/>
      <c r="C8" s="36"/>
      <c r="D8" s="36"/>
    </row>
    <row r="9" spans="1:6" s="25" customFormat="1">
      <c r="A9" s="36" t="s">
        <v>148</v>
      </c>
      <c r="B9" s="36"/>
      <c r="C9" s="36"/>
      <c r="D9" s="36"/>
    </row>
    <row r="10" spans="1:6" s="25" customFormat="1">
      <c r="A10" s="25" t="s">
        <v>152</v>
      </c>
      <c r="B10" s="36"/>
      <c r="C10" s="36"/>
      <c r="D10" s="36"/>
    </row>
    <row r="11" spans="1:6" s="25" customFormat="1">
      <c r="B11" s="36"/>
      <c r="C11" s="36"/>
      <c r="D11" s="36"/>
    </row>
    <row r="12" spans="1:6" s="25" customFormat="1">
      <c r="A12" s="25" t="s">
        <v>151</v>
      </c>
      <c r="B12" s="36"/>
      <c r="C12" s="36"/>
      <c r="D12" s="36"/>
    </row>
    <row r="13" spans="1:6" s="25" customFormat="1">
      <c r="A13" s="36"/>
      <c r="B13" s="63"/>
      <c r="C13" s="36"/>
      <c r="D13" s="36"/>
    </row>
    <row r="14" spans="1:6" s="6" customFormat="1">
      <c r="A14" s="6" t="s">
        <v>10</v>
      </c>
    </row>
    <row r="15" spans="1:6">
      <c r="A15" s="53"/>
      <c r="B15" s="53"/>
      <c r="C15" s="53"/>
      <c r="D15" s="53"/>
      <c r="E15" s="53"/>
      <c r="F15" s="53"/>
    </row>
    <row r="16" spans="1:6">
      <c r="A16" s="53"/>
      <c r="B16" s="53"/>
      <c r="C16" s="53"/>
      <c r="D16" s="53"/>
      <c r="E16" s="53"/>
      <c r="F16" s="53"/>
    </row>
    <row r="17" spans="1:6">
      <c r="A17" s="53"/>
      <c r="B17" s="53"/>
      <c r="C17" s="53"/>
      <c r="D17" s="53"/>
      <c r="E17" s="53"/>
      <c r="F17" s="53"/>
    </row>
  </sheetData>
  <sheetProtection algorithmName="SHA-512" hashValue="sjN8RbUfD/kMbr8r4cgDpx2qiOMVZYgiBYOlLMXJZSVAX9YU8LcsLnTIzetreZB0vM5eB0FROt3BlTGGI72g2g==" saltValue="FZxomTmgm/ciSZQbYek8cA==" spinCount="100000" sheet="1" objects="1" scenarios="1" formatCells="0" formatColumns="0" formatRows="0" deleteColumns="0" deleteRows="0" sort="0" autoFilter="0"/>
  <mergeCells count="1">
    <mergeCell ref="A3:D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A67E-F627-4661-BCB9-18BC090F56CA}">
  <dimension ref="A1:H44"/>
  <sheetViews>
    <sheetView zoomScale="120" zoomScaleNormal="120" workbookViewId="0"/>
  </sheetViews>
  <sheetFormatPr defaultColWidth="8.6640625" defaultRowHeight="14.4"/>
  <cols>
    <col min="1" max="1" width="12" style="1" bestFit="1" customWidth="1"/>
    <col min="2" max="16384" width="8.6640625" style="1"/>
  </cols>
  <sheetData>
    <row r="1" spans="1:8" customFormat="1" ht="18">
      <c r="A1" s="9" t="s">
        <v>0</v>
      </c>
    </row>
    <row r="2" spans="1:8" customFormat="1"/>
    <row r="3" spans="1:8" customFormat="1">
      <c r="A3" s="82" t="s">
        <v>20</v>
      </c>
      <c r="B3" s="83"/>
      <c r="C3" s="83"/>
      <c r="D3" s="83"/>
      <c r="E3" s="83"/>
      <c r="F3" s="84"/>
    </row>
    <row r="4" spans="1:8" customFormat="1">
      <c r="A4" s="31"/>
      <c r="B4" s="31"/>
      <c r="C4" s="31"/>
      <c r="D4" s="31"/>
      <c r="E4" s="31"/>
      <c r="F4" s="31"/>
    </row>
    <row r="5" spans="1:8" customFormat="1">
      <c r="A5" s="91" t="s">
        <v>21</v>
      </c>
      <c r="B5" s="86"/>
      <c r="C5" s="87"/>
      <c r="D5" s="87"/>
      <c r="F5" s="31"/>
      <c r="G5" t="s">
        <v>22</v>
      </c>
    </row>
    <row r="6" spans="1:8" customFormat="1">
      <c r="A6" s="91" t="s">
        <v>23</v>
      </c>
      <c r="B6" s="86"/>
      <c r="C6" s="87"/>
      <c r="D6" s="87"/>
      <c r="F6" s="31"/>
      <c r="G6" t="s">
        <v>157</v>
      </c>
    </row>
    <row r="7" spans="1:8" customFormat="1">
      <c r="A7" s="85" t="s">
        <v>25</v>
      </c>
      <c r="B7" s="86"/>
      <c r="C7" s="87"/>
      <c r="D7" s="87"/>
      <c r="F7" s="31"/>
      <c r="G7" t="s">
        <v>26</v>
      </c>
    </row>
    <row r="8" spans="1:8" customFormat="1">
      <c r="A8" s="91" t="s">
        <v>27</v>
      </c>
      <c r="B8" s="86"/>
      <c r="C8" s="87"/>
      <c r="D8" s="87"/>
      <c r="F8" s="31"/>
    </row>
    <row r="9" spans="1:8" customFormat="1">
      <c r="A9" s="85" t="s">
        <v>47</v>
      </c>
      <c r="B9" s="86"/>
      <c r="C9" s="87"/>
      <c r="D9" s="87"/>
      <c r="F9" s="31"/>
      <c r="G9" t="s">
        <v>100</v>
      </c>
    </row>
    <row r="10" spans="1:8" customFormat="1">
      <c r="A10" s="32"/>
      <c r="B10" s="32"/>
      <c r="C10" s="33"/>
      <c r="D10" s="33"/>
      <c r="F10" s="31"/>
      <c r="G10" t="s">
        <v>156</v>
      </c>
    </row>
    <row r="11" spans="1:8" customFormat="1">
      <c r="A11" s="88" t="s">
        <v>28</v>
      </c>
      <c r="B11" s="89"/>
      <c r="C11" s="90"/>
      <c r="D11" s="87"/>
      <c r="F11" s="31"/>
    </row>
    <row r="12" spans="1:8" customFormat="1">
      <c r="A12" s="34"/>
      <c r="B12" s="34"/>
      <c r="C12" s="33"/>
      <c r="D12" s="33"/>
      <c r="F12" s="31"/>
      <c r="G12" t="s">
        <v>30</v>
      </c>
    </row>
    <row r="13" spans="1:8" customFormat="1">
      <c r="A13" s="94" t="s">
        <v>29</v>
      </c>
      <c r="B13" s="95"/>
      <c r="C13" s="87"/>
      <c r="D13" s="87"/>
      <c r="F13" s="31"/>
      <c r="H13" t="s">
        <v>101</v>
      </c>
    </row>
    <row r="14" spans="1:8" customFormat="1">
      <c r="A14" s="92" t="s">
        <v>31</v>
      </c>
      <c r="B14" s="93"/>
      <c r="C14" s="87"/>
      <c r="D14" s="87"/>
      <c r="F14" s="31"/>
    </row>
    <row r="15" spans="1:8" customFormat="1">
      <c r="A15" s="31"/>
      <c r="B15" s="31"/>
      <c r="C15" s="31"/>
      <c r="D15" s="31"/>
      <c r="E15" s="31"/>
      <c r="F15" s="31"/>
    </row>
    <row r="16" spans="1:8" s="6" customFormat="1">
      <c r="A16" s="6" t="s">
        <v>10</v>
      </c>
    </row>
    <row r="31" spans="1:6">
      <c r="A31" s="2"/>
      <c r="B31" s="2"/>
      <c r="C31" s="2"/>
      <c r="D31" s="2"/>
      <c r="E31" s="2"/>
      <c r="F31" s="2"/>
    </row>
    <row r="40" spans="1:6">
      <c r="A40" s="2"/>
      <c r="B40" s="2"/>
      <c r="C40" s="2"/>
      <c r="D40" s="2"/>
      <c r="E40" s="2"/>
      <c r="F40" s="2"/>
    </row>
    <row r="41" spans="1:6">
      <c r="A41" s="2"/>
      <c r="B41" s="2"/>
      <c r="C41" s="2"/>
      <c r="D41" s="2"/>
      <c r="E41" s="2"/>
      <c r="F41" s="2"/>
    </row>
    <row r="42" spans="1:6">
      <c r="A42" s="2"/>
      <c r="B42" s="2"/>
      <c r="C42" s="2"/>
      <c r="D42" s="2"/>
      <c r="E42" s="2"/>
      <c r="F42" s="2"/>
    </row>
    <row r="43" spans="1:6">
      <c r="A43" s="2"/>
      <c r="B43" s="2"/>
      <c r="C43" s="2"/>
      <c r="D43" s="2"/>
      <c r="E43" s="2"/>
      <c r="F43" s="2"/>
    </row>
    <row r="44" spans="1:6">
      <c r="A44" s="2"/>
      <c r="B44" s="2"/>
      <c r="C44" s="2"/>
      <c r="D44" s="2"/>
      <c r="E44" s="2"/>
      <c r="F44" s="2"/>
    </row>
  </sheetData>
  <sheetProtection algorithmName="SHA-512" hashValue="pIvlFjd/xz9B0WZNh62Nk6pwdpj6ox0mJDGQSEG6U19wcVuqOlaOhADIsCR6rtG40fLkeuap2yDXbJRJtAE1sg==" saltValue="JeR1pZ4SF2SzQqUdbbEN5g==" spinCount="100000" sheet="1" objects="1" scenarios="1" formatCells="0" formatColumns="0" formatRows="0" deleteColumns="0" deleteRows="0" sort="0" autoFilter="0"/>
  <mergeCells count="17">
    <mergeCell ref="A14:B14"/>
    <mergeCell ref="C14:D14"/>
    <mergeCell ref="A13:B13"/>
    <mergeCell ref="C13:D13"/>
    <mergeCell ref="A3:F3"/>
    <mergeCell ref="A9:B9"/>
    <mergeCell ref="C9:D9"/>
    <mergeCell ref="A11:B11"/>
    <mergeCell ref="C11:D11"/>
    <mergeCell ref="A5:B5"/>
    <mergeCell ref="C5:D5"/>
    <mergeCell ref="A6:B6"/>
    <mergeCell ref="C6:D6"/>
    <mergeCell ref="A7:B7"/>
    <mergeCell ref="C7:D7"/>
    <mergeCell ref="A8:B8"/>
    <mergeCell ref="C8:D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3C97-7B59-4A18-BF64-4C06163AAACF}">
  <dimension ref="A1:H16"/>
  <sheetViews>
    <sheetView zoomScale="120" zoomScaleNormal="120" workbookViewId="0"/>
  </sheetViews>
  <sheetFormatPr defaultColWidth="8.6640625" defaultRowHeight="14.4"/>
  <cols>
    <col min="1" max="16384" width="8.6640625" style="1"/>
  </cols>
  <sheetData>
    <row r="1" spans="1:8" customFormat="1" ht="18">
      <c r="A1" s="9" t="s">
        <v>0</v>
      </c>
    </row>
    <row r="2" spans="1:8" customFormat="1"/>
    <row r="3" spans="1:8" customFormat="1">
      <c r="A3" s="82" t="s">
        <v>32</v>
      </c>
      <c r="B3" s="83"/>
      <c r="C3" s="83"/>
      <c r="D3" s="83"/>
      <c r="E3" s="83"/>
      <c r="F3" s="84"/>
    </row>
    <row r="4" spans="1:8" customFormat="1">
      <c r="A4" s="31"/>
      <c r="B4" s="31"/>
      <c r="C4" s="31"/>
      <c r="D4" s="31"/>
      <c r="E4" s="31"/>
      <c r="F4" s="31"/>
    </row>
    <row r="5" spans="1:8" customFormat="1">
      <c r="A5" s="91" t="s">
        <v>21</v>
      </c>
      <c r="B5" s="86"/>
      <c r="C5" s="87"/>
      <c r="D5" s="87"/>
      <c r="F5" s="31"/>
      <c r="G5" t="s">
        <v>22</v>
      </c>
    </row>
    <row r="6" spans="1:8" customFormat="1">
      <c r="A6" s="91" t="s">
        <v>23</v>
      </c>
      <c r="B6" s="86"/>
      <c r="C6" s="87"/>
      <c r="D6" s="87"/>
      <c r="F6" s="31"/>
      <c r="G6" t="s">
        <v>33</v>
      </c>
    </row>
    <row r="7" spans="1:8" customFormat="1">
      <c r="A7" s="85" t="s">
        <v>34</v>
      </c>
      <c r="B7" s="86"/>
      <c r="C7" s="87"/>
      <c r="D7" s="87"/>
      <c r="F7" s="31"/>
      <c r="G7" t="s">
        <v>102</v>
      </c>
    </row>
    <row r="8" spans="1:8" customFormat="1">
      <c r="A8" s="91" t="s">
        <v>27</v>
      </c>
      <c r="B8" s="86"/>
      <c r="C8" s="87"/>
      <c r="D8" s="87"/>
      <c r="F8" s="31"/>
      <c r="G8" t="s">
        <v>35</v>
      </c>
    </row>
    <row r="9" spans="1:8" customFormat="1">
      <c r="A9" s="85" t="s">
        <v>47</v>
      </c>
      <c r="B9" s="86"/>
      <c r="C9" s="87"/>
      <c r="D9" s="87"/>
      <c r="F9" s="31"/>
    </row>
    <row r="10" spans="1:8" customFormat="1">
      <c r="A10" s="32"/>
      <c r="B10" s="32"/>
      <c r="C10" s="33"/>
      <c r="D10" s="33"/>
      <c r="F10" s="31"/>
    </row>
    <row r="11" spans="1:8" customFormat="1">
      <c r="A11" s="88" t="s">
        <v>28</v>
      </c>
      <c r="B11" s="89"/>
      <c r="C11" s="90"/>
      <c r="D11" s="87"/>
      <c r="F11" s="31"/>
      <c r="G11" t="s">
        <v>100</v>
      </c>
    </row>
    <row r="12" spans="1:8" customFormat="1">
      <c r="A12" s="34"/>
      <c r="B12" s="34"/>
      <c r="C12" s="33"/>
      <c r="D12" s="33"/>
      <c r="F12" s="31"/>
      <c r="G12" t="s">
        <v>156</v>
      </c>
    </row>
    <row r="13" spans="1:8" customFormat="1">
      <c r="A13" s="94" t="s">
        <v>29</v>
      </c>
      <c r="B13" s="95"/>
      <c r="C13" s="87"/>
      <c r="D13" s="87"/>
      <c r="F13" s="31"/>
    </row>
    <row r="14" spans="1:8" customFormat="1">
      <c r="A14" s="92" t="s">
        <v>31</v>
      </c>
      <c r="B14" s="93"/>
      <c r="C14" s="87"/>
      <c r="D14" s="87"/>
      <c r="F14" s="31"/>
      <c r="G14" t="s">
        <v>30</v>
      </c>
    </row>
    <row r="15" spans="1:8" customFormat="1">
      <c r="A15" s="31"/>
      <c r="B15" s="31"/>
      <c r="C15" s="31"/>
      <c r="D15" s="31"/>
      <c r="E15" s="31"/>
      <c r="F15" s="31"/>
      <c r="H15" t="s">
        <v>103</v>
      </c>
    </row>
    <row r="16" spans="1:8" s="6" customFormat="1">
      <c r="A16" s="6" t="s">
        <v>10</v>
      </c>
    </row>
  </sheetData>
  <sheetProtection algorithmName="SHA-512" hashValue="lsY9KfdfdbJqBhugd8QCNvfEeKjrFZd8fmCnMEaZrUgiRLlbNr6xtK3A0F0vvMMsrBxATZTJyCkMzbEsZWRckQ==" saltValue="l0yG+jUxnEYqT0ysbmt7Dw==" spinCount="100000" sheet="1" objects="1" scenarios="1" formatCells="0" formatColumns="0" formatRows="0" deleteColumns="0" deleteRows="0" sort="0" autoFilter="0"/>
  <mergeCells count="17">
    <mergeCell ref="A7:B7"/>
    <mergeCell ref="C7:D7"/>
    <mergeCell ref="A3:F3"/>
    <mergeCell ref="A5:B5"/>
    <mergeCell ref="C5:D5"/>
    <mergeCell ref="A6:B6"/>
    <mergeCell ref="C6:D6"/>
    <mergeCell ref="A14:B14"/>
    <mergeCell ref="C14:D14"/>
    <mergeCell ref="A8:B8"/>
    <mergeCell ref="C8:D8"/>
    <mergeCell ref="A11:B11"/>
    <mergeCell ref="C11:D11"/>
    <mergeCell ref="A13:B13"/>
    <mergeCell ref="C13:D13"/>
    <mergeCell ref="A9:B9"/>
    <mergeCell ref="C9:D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AF9FF49026C84BB215763B59C411C2" ma:contentTypeVersion="10" ma:contentTypeDescription="Create a new document." ma:contentTypeScope="" ma:versionID="fab50423fee5087b1f7ccab3430eb00e">
  <xsd:schema xmlns:xsd="http://www.w3.org/2001/XMLSchema" xmlns:xs="http://www.w3.org/2001/XMLSchema" xmlns:p="http://schemas.microsoft.com/office/2006/metadata/properties" xmlns:ns3="f8cf5caf-58b3-490c-ba8b-a00509cde4d0" targetNamespace="http://schemas.microsoft.com/office/2006/metadata/properties" ma:root="true" ma:fieldsID="502c5e352d123cb4139f9f2b12d19aac" ns3:_="">
    <xsd:import namespace="f8cf5caf-58b3-490c-ba8b-a00509cde4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cf5caf-58b3-490c-ba8b-a00509cde4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803E61-C092-48E5-B236-9B13B328AE3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C6CE7F-FF9D-45BD-BC1C-C3CACC2D47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cf5caf-58b3-490c-ba8b-a00509cde4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0D5274-18F8-419E-A36C-B810DE0874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Scratches</vt:lpstr>
      <vt:lpstr>Var &amp; SD</vt:lpstr>
      <vt:lpstr>Regression Line &amp; Correlation</vt:lpstr>
      <vt:lpstr>Discrete Prob. Dist</vt:lpstr>
      <vt:lpstr>Binomial</vt:lpstr>
      <vt:lpstr>Uniform</vt:lpstr>
      <vt:lpstr>Normal</vt:lpstr>
      <vt:lpstr>C.I. for z</vt:lpstr>
      <vt:lpstr>C.I. for t</vt:lpstr>
      <vt:lpstr>C.I. for p</vt:lpstr>
      <vt:lpstr>Test a Mean (T)</vt:lpstr>
      <vt:lpstr>Test a Proportion</vt:lpstr>
      <vt:lpstr>2-Proportion Z-Test</vt:lpstr>
      <vt:lpstr>2-Sample T-Test (Pooled)</vt:lpstr>
      <vt:lpstr>2-Sample T-Test (Unpooled)</vt:lpstr>
      <vt:lpstr>Paired T-Test</vt:lpstr>
      <vt:lpstr>Chi-Square Goodnees of Fit</vt:lpstr>
      <vt:lpstr>ANOVA</vt:lpstr>
    </vt:vector>
  </TitlesOfParts>
  <Manager/>
  <Company>San Jacinto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CheonSig</dc:creator>
  <cp:keywords/>
  <dc:description/>
  <cp:lastModifiedBy>Lee, CheonSig</cp:lastModifiedBy>
  <cp:revision/>
  <dcterms:created xsi:type="dcterms:W3CDTF">2020-09-07T16:00:25Z</dcterms:created>
  <dcterms:modified xsi:type="dcterms:W3CDTF">2023-11-09T05:36:46Z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0x01010028AF9FF49026C84BB215763B59C411C2</vt:lpwstr>
  </property>
</Properties>
</file>