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czj/Papers/USENIX2020/CVE/"/>
    </mc:Choice>
  </mc:AlternateContent>
  <xr:revisionPtr revIDLastSave="0" documentId="13_ncr:1_{239F628C-05E7-8143-9013-DA69527C6170}" xr6:coauthVersionLast="45" xr6:coauthVersionMax="45" xr10:uidLastSave="{00000000-0000-0000-0000-000000000000}"/>
  <bookViews>
    <workbookView xWindow="11200" yWindow="460" windowWidth="28800" windowHeight="16220" xr2:uid="{C2EDDF4A-C38E-F344-AA04-51EE48811E2D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" i="3" l="1"/>
  <c r="D25" i="3"/>
  <c r="L13" i="3"/>
  <c r="Q14" i="3"/>
  <c r="P14" i="3"/>
  <c r="P13" i="3"/>
  <c r="E25" i="3"/>
  <c r="O14" i="3"/>
  <c r="N14" i="3"/>
  <c r="N13" i="3"/>
  <c r="Q13" i="3"/>
  <c r="O13" i="3"/>
  <c r="E38" i="3" l="1"/>
  <c r="I38" i="3"/>
  <c r="D38" i="3"/>
  <c r="H25" i="3"/>
  <c r="I25" i="3"/>
  <c r="K25" i="3"/>
  <c r="K13" i="3"/>
  <c r="I13" i="3"/>
  <c r="H13" i="3"/>
  <c r="E13" i="3"/>
  <c r="D13" i="3"/>
  <c r="H37" i="3"/>
  <c r="L37" i="3" s="1"/>
  <c r="L38" i="3" s="1"/>
  <c r="D37" i="3"/>
  <c r="H12" i="3"/>
  <c r="L12" i="3" s="1"/>
  <c r="D12" i="3"/>
  <c r="E37" i="3"/>
  <c r="I37" i="3"/>
  <c r="D24" i="3"/>
  <c r="E24" i="3"/>
  <c r="H24" i="3"/>
  <c r="I24" i="3"/>
  <c r="E12" i="3"/>
  <c r="I12" i="3"/>
  <c r="H38" i="3" l="1"/>
  <c r="K37" i="3"/>
  <c r="K38" i="3" s="1"/>
  <c r="L24" i="3"/>
  <c r="K24" i="3"/>
  <c r="K12" i="3"/>
  <c r="P25" i="3"/>
  <c r="Q22" i="3"/>
  <c r="S22" i="3"/>
  <c r="R25" i="3"/>
  <c r="O22" i="3"/>
  <c r="N25" i="3"/>
  <c r="I36" i="3" l="1"/>
  <c r="L36" i="3" s="1"/>
  <c r="H36" i="3"/>
  <c r="E36" i="3"/>
  <c r="D36" i="3"/>
  <c r="I35" i="3"/>
  <c r="H35" i="3"/>
  <c r="E35" i="3"/>
  <c r="D35" i="3"/>
  <c r="I34" i="3"/>
  <c r="H34" i="3"/>
  <c r="E34" i="3"/>
  <c r="D34" i="3"/>
  <c r="I33" i="3"/>
  <c r="L33" i="3" s="1"/>
  <c r="H33" i="3"/>
  <c r="E33" i="3"/>
  <c r="D33" i="3"/>
  <c r="I32" i="3"/>
  <c r="L32" i="3" s="1"/>
  <c r="H32" i="3"/>
  <c r="E32" i="3"/>
  <c r="K32" i="3" s="1"/>
  <c r="D32" i="3"/>
  <c r="I31" i="3"/>
  <c r="H31" i="3"/>
  <c r="E31" i="3"/>
  <c r="K31" i="3" s="1"/>
  <c r="D31" i="3"/>
  <c r="I30" i="3"/>
  <c r="H30" i="3"/>
  <c r="E30" i="3"/>
  <c r="D30" i="3"/>
  <c r="I29" i="3"/>
  <c r="H29" i="3"/>
  <c r="E29" i="3"/>
  <c r="D29" i="3"/>
  <c r="I28" i="3"/>
  <c r="H28" i="3"/>
  <c r="E28" i="3"/>
  <c r="D28" i="3"/>
  <c r="I27" i="3"/>
  <c r="H27" i="3"/>
  <c r="E27" i="3"/>
  <c r="D27" i="3"/>
  <c r="P27" i="3"/>
  <c r="P28" i="3" s="1"/>
  <c r="N27" i="3"/>
  <c r="N28" i="3" s="1"/>
  <c r="I23" i="3"/>
  <c r="H23" i="3"/>
  <c r="L23" i="3" s="1"/>
  <c r="E23" i="3"/>
  <c r="D23" i="3"/>
  <c r="R27" i="3"/>
  <c r="R28" i="3" s="1"/>
  <c r="I22" i="3"/>
  <c r="H22" i="3"/>
  <c r="E22" i="3"/>
  <c r="D22" i="3"/>
  <c r="I21" i="3"/>
  <c r="H21" i="3"/>
  <c r="E21" i="3"/>
  <c r="D21" i="3"/>
  <c r="I20" i="3"/>
  <c r="L20" i="3" s="1"/>
  <c r="H20" i="3"/>
  <c r="E20" i="3"/>
  <c r="K20" i="3" s="1"/>
  <c r="D20" i="3"/>
  <c r="I19" i="3"/>
  <c r="H19" i="3"/>
  <c r="E19" i="3"/>
  <c r="D19" i="3"/>
  <c r="I18" i="3"/>
  <c r="H18" i="3"/>
  <c r="E18" i="3"/>
  <c r="K18" i="3" s="1"/>
  <c r="D18" i="3"/>
  <c r="I17" i="3"/>
  <c r="H17" i="3"/>
  <c r="E17" i="3"/>
  <c r="D17" i="3"/>
  <c r="I16" i="3"/>
  <c r="L16" i="3" s="1"/>
  <c r="H16" i="3"/>
  <c r="E16" i="3"/>
  <c r="K16" i="3" s="1"/>
  <c r="D16" i="3"/>
  <c r="I15" i="3"/>
  <c r="H15" i="3"/>
  <c r="E15" i="3"/>
  <c r="D15" i="3"/>
  <c r="I14" i="3"/>
  <c r="H14" i="3"/>
  <c r="E14" i="3"/>
  <c r="D14" i="3"/>
  <c r="I11" i="3"/>
  <c r="H11" i="3"/>
  <c r="E11" i="3"/>
  <c r="D11" i="3"/>
  <c r="I10" i="3"/>
  <c r="H10" i="3"/>
  <c r="E10" i="3"/>
  <c r="D10" i="3"/>
  <c r="I9" i="3"/>
  <c r="H9" i="3"/>
  <c r="E9" i="3"/>
  <c r="D9" i="3"/>
  <c r="I8" i="3"/>
  <c r="H8" i="3"/>
  <c r="E8" i="3"/>
  <c r="D8" i="3"/>
  <c r="I7" i="3"/>
  <c r="H7" i="3"/>
  <c r="E7" i="3"/>
  <c r="D7" i="3"/>
  <c r="I6" i="3"/>
  <c r="H6" i="3"/>
  <c r="E6" i="3"/>
  <c r="D6" i="3"/>
  <c r="I5" i="3"/>
  <c r="H5" i="3"/>
  <c r="E5" i="3"/>
  <c r="D5" i="3"/>
  <c r="I4" i="3"/>
  <c r="H4" i="3"/>
  <c r="E4" i="3"/>
  <c r="D4" i="3"/>
  <c r="I3" i="3"/>
  <c r="H3" i="3"/>
  <c r="E3" i="3"/>
  <c r="D3" i="3"/>
  <c r="I2" i="3"/>
  <c r="H2" i="3"/>
  <c r="E2" i="3"/>
  <c r="D2" i="3"/>
  <c r="L17" i="3" l="1"/>
  <c r="L19" i="3"/>
  <c r="K11" i="3"/>
  <c r="K15" i="3"/>
  <c r="K33" i="3"/>
  <c r="K35" i="3"/>
  <c r="K9" i="3"/>
  <c r="K23" i="3"/>
  <c r="L29" i="3"/>
  <c r="L31" i="3"/>
  <c r="K19" i="3"/>
  <c r="L21" i="3"/>
  <c r="L9" i="3"/>
  <c r="K8" i="3"/>
  <c r="L5" i="3"/>
  <c r="K30" i="3"/>
  <c r="K22" i="3"/>
  <c r="L35" i="3"/>
  <c r="K17" i="3"/>
  <c r="L28" i="3"/>
  <c r="L30" i="3"/>
  <c r="K28" i="3"/>
  <c r="L11" i="3"/>
  <c r="L4" i="3"/>
  <c r="K14" i="3"/>
  <c r="L22" i="3"/>
  <c r="K34" i="3"/>
  <c r="L18" i="3"/>
  <c r="K27" i="3"/>
  <c r="K29" i="3"/>
  <c r="K36" i="3"/>
  <c r="K3" i="3"/>
  <c r="K5" i="3"/>
  <c r="L10" i="3"/>
  <c r="L14" i="3"/>
  <c r="K21" i="3"/>
  <c r="L34" i="3"/>
  <c r="K4" i="3"/>
  <c r="L15" i="3"/>
  <c r="K10" i="3"/>
  <c r="K7" i="3"/>
  <c r="E40" i="3"/>
  <c r="L7" i="3"/>
  <c r="L6" i="3"/>
  <c r="L3" i="3"/>
  <c r="L8" i="3"/>
  <c r="L2" i="3"/>
  <c r="K6" i="3"/>
  <c r="L27" i="3"/>
  <c r="K2" i="3"/>
  <c r="L14" i="2"/>
  <c r="H40" i="3" l="1"/>
  <c r="D40" i="3"/>
  <c r="I16" i="2"/>
  <c r="J16" i="2"/>
  <c r="H16" i="2"/>
  <c r="I15" i="2"/>
  <c r="J15" i="2"/>
  <c r="H15" i="2"/>
  <c r="F19" i="2"/>
  <c r="F18" i="2"/>
  <c r="C26" i="2"/>
  <c r="D26" i="2"/>
  <c r="B26" i="2"/>
  <c r="C25" i="2"/>
  <c r="D25" i="2"/>
  <c r="B25" i="2"/>
  <c r="C13" i="2"/>
  <c r="D13" i="2"/>
  <c r="B13" i="2"/>
  <c r="C12" i="2"/>
  <c r="D12" i="2"/>
  <c r="B12" i="2"/>
</calcChain>
</file>

<file path=xl/sharedStrings.xml><?xml version="1.0" encoding="utf-8"?>
<sst xmlns="http://schemas.openxmlformats.org/spreadsheetml/2006/main" count="78" uniqueCount="47">
  <si>
    <t>482.sphinx3</t>
  </si>
  <si>
    <t>470.lbm</t>
  </si>
  <si>
    <t>444.namd</t>
  </si>
  <si>
    <t>433.milc</t>
  </si>
  <si>
    <t>401.bzip2</t>
  </si>
  <si>
    <t>429.mcf</t>
  </si>
  <si>
    <t>456.hmmer</t>
  </si>
  <si>
    <t>458.sjeng</t>
  </si>
  <si>
    <t>462.libquantum</t>
  </si>
  <si>
    <t>Default</t>
  </si>
  <si>
    <t>445.gobmk</t>
  </si>
  <si>
    <t>AVG-CPU</t>
  </si>
  <si>
    <t>SUM-CPU</t>
  </si>
  <si>
    <t>imagew-ubsan</t>
  </si>
  <si>
    <t>lame-3.99.5</t>
  </si>
  <si>
    <t>lame-asan</t>
  </si>
  <si>
    <t>zziplib-asan</t>
  </si>
  <si>
    <t>libzip-asan</t>
  </si>
  <si>
    <t>avg-cpu-analysis</t>
  </si>
  <si>
    <t>avg-cpu-profiling</t>
  </si>
  <si>
    <t>autotrace-asan</t>
  </si>
  <si>
    <t>autotrace-ubsan</t>
  </si>
  <si>
    <t>graphicsmagick</t>
  </si>
  <si>
    <t>tiff-asan</t>
  </si>
  <si>
    <t>tiff-ubsan</t>
  </si>
  <si>
    <t>jasper</t>
  </si>
  <si>
    <t>protrace</t>
  </si>
  <si>
    <t>mp3gain</t>
  </si>
  <si>
    <t>Asan</t>
  </si>
  <si>
    <t>UBSan</t>
  </si>
  <si>
    <t>CVE</t>
  </si>
  <si>
    <t>Step 1</t>
  </si>
  <si>
    <t>Step 2</t>
  </si>
  <si>
    <t>Step 3-4</t>
  </si>
  <si>
    <t>M2-UBSan</t>
  </si>
  <si>
    <t>M2-Asan</t>
  </si>
  <si>
    <t>SPEC</t>
  </si>
  <si>
    <t>Asan-reduced-by</t>
  </si>
  <si>
    <t>UBSan-reduced-by</t>
  </si>
  <si>
    <t>L2-UBSan</t>
  </si>
  <si>
    <t>L2ASan</t>
  </si>
  <si>
    <t>L0-Asan</t>
  </si>
  <si>
    <t>L0-UBSan</t>
  </si>
  <si>
    <t>L1-UBSan</t>
  </si>
  <si>
    <t>L1-Asan</t>
  </si>
  <si>
    <t>445.gobmk </t>
  </si>
  <si>
    <t>453.povray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</si>
</sst>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2E34-9D5B-7B4B-ADF2-F6036B73B9C4}">
  <dimension ref="A1:S40"/>
  <sheetViews>
    <sheetView tabSelected="1" topLeftCell="A15" workbookViewId="0">
      <selection activeCell="L25" sqref="L25"/>
    </sheetView>
  </sheetViews>
  <sheetFormatPr baseColWidth="10" defaultRowHeight="16" x14ac:dyDescent="0.2"/>
  <cols>
    <col min="1" max="10" width="10.83203125" style="6"/>
    <col min="11" max="11" width="19.6640625" style="6" customWidth="1"/>
    <col min="12" max="12" width="10.83203125" style="6"/>
    <col min="13" max="13" width="15.33203125" style="6" customWidth="1"/>
    <col min="14" max="16384" width="10.83203125" style="6"/>
  </cols>
  <sheetData>
    <row r="1" spans="1:19" x14ac:dyDescent="0.2">
      <c r="A1" s="6" t="s">
        <v>9</v>
      </c>
      <c r="B1" s="6" t="s">
        <v>40</v>
      </c>
      <c r="C1" s="6" t="s">
        <v>28</v>
      </c>
      <c r="F1" s="6" t="s">
        <v>39</v>
      </c>
      <c r="G1" s="6" t="s">
        <v>29</v>
      </c>
      <c r="K1" s="6" t="s">
        <v>37</v>
      </c>
      <c r="L1" s="6" t="s">
        <v>38</v>
      </c>
      <c r="M1" s="6" t="s">
        <v>36</v>
      </c>
      <c r="N1" s="6" t="s">
        <v>35</v>
      </c>
      <c r="O1" s="6" t="s">
        <v>34</v>
      </c>
    </row>
    <row r="2" spans="1:19" x14ac:dyDescent="0.2">
      <c r="A2" s="6">
        <v>275</v>
      </c>
      <c r="B2" s="7">
        <v>441</v>
      </c>
      <c r="C2" s="8">
        <v>521</v>
      </c>
      <c r="D2" s="6">
        <f t="shared" ref="D2:D12" si="0">B2/A2-1</f>
        <v>0.60363636363636353</v>
      </c>
      <c r="E2" s="6">
        <f t="shared" ref="E2:E12" si="1">C2/A2-1</f>
        <v>0.89454545454545453</v>
      </c>
      <c r="F2" s="9">
        <v>414</v>
      </c>
      <c r="G2" s="10">
        <v>642</v>
      </c>
      <c r="H2" s="6">
        <f t="shared" ref="H2:H12" si="2">F2/A2-1</f>
        <v>0.50545454545454538</v>
      </c>
      <c r="I2" s="6">
        <f t="shared" ref="I2:I12" si="3">G2/A2-1</f>
        <v>1.3345454545454545</v>
      </c>
      <c r="K2" s="6">
        <f t="shared" ref="K2:K12" si="4">(E2-D2)/E2</f>
        <v>0.32520325203252043</v>
      </c>
      <c r="L2" s="6">
        <f t="shared" ref="L2:L12" si="5">(I2-H2)/I2</f>
        <v>0.62125340599455048</v>
      </c>
      <c r="M2" s="8" t="s">
        <v>4</v>
      </c>
      <c r="N2" s="6">
        <v>34.200000000000003</v>
      </c>
      <c r="O2" s="6">
        <v>68.099999999999994</v>
      </c>
      <c r="P2" s="6">
        <v>58.1</v>
      </c>
      <c r="Q2" s="6">
        <v>66</v>
      </c>
    </row>
    <row r="3" spans="1:19" x14ac:dyDescent="0.2">
      <c r="A3" s="6">
        <v>140</v>
      </c>
      <c r="B3" s="7">
        <v>163</v>
      </c>
      <c r="C3" s="8">
        <v>201</v>
      </c>
      <c r="D3" s="6">
        <f t="shared" si="0"/>
        <v>0.16428571428571437</v>
      </c>
      <c r="E3" s="6">
        <f t="shared" si="1"/>
        <v>0.43571428571428572</v>
      </c>
      <c r="F3" s="9">
        <v>179</v>
      </c>
      <c r="G3" s="10">
        <v>286</v>
      </c>
      <c r="H3" s="6">
        <f t="shared" si="2"/>
        <v>0.27857142857142847</v>
      </c>
      <c r="I3" s="6">
        <f t="shared" si="3"/>
        <v>1.0428571428571427</v>
      </c>
      <c r="K3" s="6">
        <f t="shared" si="4"/>
        <v>0.62295081967213095</v>
      </c>
      <c r="L3" s="6">
        <f t="shared" si="5"/>
        <v>0.73287671232876717</v>
      </c>
      <c r="M3" s="8" t="s">
        <v>5</v>
      </c>
      <c r="N3" s="6">
        <v>60.1</v>
      </c>
      <c r="O3" s="6">
        <v>86</v>
      </c>
      <c r="P3" s="6">
        <v>60.9</v>
      </c>
      <c r="Q3" s="6">
        <v>76.2</v>
      </c>
    </row>
    <row r="4" spans="1:19" x14ac:dyDescent="0.2">
      <c r="A4" s="6">
        <v>263</v>
      </c>
      <c r="B4" s="7">
        <v>419</v>
      </c>
      <c r="C4" s="8">
        <v>504</v>
      </c>
      <c r="D4" s="6">
        <f t="shared" si="0"/>
        <v>0.59315589353612164</v>
      </c>
      <c r="E4" s="6">
        <f t="shared" si="1"/>
        <v>0.91634980988593151</v>
      </c>
      <c r="F4" s="9">
        <v>362</v>
      </c>
      <c r="G4" s="10">
        <v>628</v>
      </c>
      <c r="H4" s="6">
        <f t="shared" si="2"/>
        <v>0.37642585551330798</v>
      </c>
      <c r="I4" s="6">
        <f t="shared" si="3"/>
        <v>1.3878326996197718</v>
      </c>
      <c r="K4" s="6">
        <f t="shared" si="4"/>
        <v>0.35269709543568467</v>
      </c>
      <c r="L4" s="6">
        <f t="shared" si="5"/>
        <v>0.72876712328767124</v>
      </c>
      <c r="M4" s="8" t="s">
        <v>45</v>
      </c>
      <c r="N4" s="6">
        <v>41</v>
      </c>
      <c r="O4" s="6">
        <v>73.900000000000006</v>
      </c>
      <c r="P4" s="6">
        <v>26.6</v>
      </c>
      <c r="Q4" s="6">
        <v>51.3</v>
      </c>
    </row>
    <row r="5" spans="1:19" x14ac:dyDescent="0.2">
      <c r="A5" s="6">
        <v>193</v>
      </c>
      <c r="B5" s="7">
        <v>256</v>
      </c>
      <c r="C5" s="8">
        <v>436</v>
      </c>
      <c r="D5" s="6">
        <f t="shared" si="0"/>
        <v>0.32642487046632129</v>
      </c>
      <c r="E5" s="6">
        <f t="shared" si="1"/>
        <v>1.2590673575129534</v>
      </c>
      <c r="F5" s="9">
        <v>755</v>
      </c>
      <c r="G5" s="10">
        <v>1720</v>
      </c>
      <c r="H5" s="6">
        <f t="shared" si="2"/>
        <v>2.911917098445596</v>
      </c>
      <c r="I5" s="6">
        <f t="shared" si="3"/>
        <v>7.9119170984455955</v>
      </c>
      <c r="K5" s="6">
        <f t="shared" si="4"/>
        <v>0.7407407407407407</v>
      </c>
      <c r="L5" s="6">
        <f t="shared" si="5"/>
        <v>0.63195808775376561</v>
      </c>
      <c r="M5" s="8" t="s">
        <v>6</v>
      </c>
      <c r="N5" s="6">
        <v>70.400000000000006</v>
      </c>
      <c r="O5" s="6">
        <v>78.3</v>
      </c>
      <c r="P5" s="6">
        <v>13.1</v>
      </c>
      <c r="Q5" s="6">
        <v>14.8</v>
      </c>
    </row>
    <row r="6" spans="1:19" x14ac:dyDescent="0.2">
      <c r="A6" s="6">
        <v>265</v>
      </c>
      <c r="B6" s="7">
        <v>521</v>
      </c>
      <c r="C6" s="8">
        <v>635</v>
      </c>
      <c r="D6" s="6">
        <f t="shared" si="0"/>
        <v>0.96603773584905661</v>
      </c>
      <c r="E6" s="6">
        <f t="shared" si="1"/>
        <v>1.3962264150943398</v>
      </c>
      <c r="F6" s="9">
        <v>390</v>
      </c>
      <c r="G6" s="10">
        <v>776</v>
      </c>
      <c r="H6" s="6">
        <f t="shared" si="2"/>
        <v>0.47169811320754707</v>
      </c>
      <c r="I6" s="6">
        <f t="shared" si="3"/>
        <v>1.9283018867924526</v>
      </c>
      <c r="K6" s="6">
        <f t="shared" si="4"/>
        <v>0.30810810810810818</v>
      </c>
      <c r="L6" s="6">
        <f t="shared" si="5"/>
        <v>0.75538160469667326</v>
      </c>
      <c r="M6" s="8" t="s">
        <v>7</v>
      </c>
      <c r="N6" s="6">
        <v>36.700000000000003</v>
      </c>
      <c r="O6" s="6">
        <v>79.2</v>
      </c>
      <c r="P6" s="6">
        <v>13.4</v>
      </c>
      <c r="Q6" s="6">
        <v>51</v>
      </c>
    </row>
    <row r="7" spans="1:19" x14ac:dyDescent="0.2">
      <c r="A7" s="6">
        <v>192</v>
      </c>
      <c r="B7" s="7">
        <v>233</v>
      </c>
      <c r="C7" s="8">
        <v>287</v>
      </c>
      <c r="D7" s="6">
        <f t="shared" si="0"/>
        <v>0.21354166666666674</v>
      </c>
      <c r="E7" s="6">
        <f t="shared" si="1"/>
        <v>0.49479166666666674</v>
      </c>
      <c r="F7" s="9">
        <v>288</v>
      </c>
      <c r="G7" s="10">
        <v>491</v>
      </c>
      <c r="H7" s="6">
        <f t="shared" si="2"/>
        <v>0.5</v>
      </c>
      <c r="I7" s="6">
        <f t="shared" si="3"/>
        <v>1.5572916666666665</v>
      </c>
      <c r="K7" s="6">
        <f t="shared" si="4"/>
        <v>0.56842105263157883</v>
      </c>
      <c r="L7" s="6">
        <f t="shared" si="5"/>
        <v>0.67892976588628762</v>
      </c>
      <c r="M7" s="8" t="s">
        <v>8</v>
      </c>
      <c r="N7" s="6">
        <v>2.4</v>
      </c>
      <c r="O7" s="6">
        <v>58.8</v>
      </c>
      <c r="P7" s="6">
        <v>22.6</v>
      </c>
      <c r="Q7" s="6">
        <v>26.9</v>
      </c>
    </row>
    <row r="8" spans="1:19" x14ac:dyDescent="0.2">
      <c r="A8" s="6">
        <v>281</v>
      </c>
      <c r="B8" s="9">
        <v>316</v>
      </c>
      <c r="C8" s="6">
        <v>414</v>
      </c>
      <c r="D8" s="6">
        <f t="shared" si="0"/>
        <v>0.12455516014234869</v>
      </c>
      <c r="E8" s="6">
        <f t="shared" si="1"/>
        <v>0.47330960854092519</v>
      </c>
      <c r="F8" s="9">
        <v>352</v>
      </c>
      <c r="G8" s="10">
        <v>672</v>
      </c>
      <c r="H8" s="6">
        <f t="shared" si="2"/>
        <v>0.25266903914590744</v>
      </c>
      <c r="I8" s="6">
        <f t="shared" si="3"/>
        <v>1.3914590747330959</v>
      </c>
      <c r="K8" s="6">
        <f t="shared" si="4"/>
        <v>0.73684210526315796</v>
      </c>
      <c r="L8" s="6">
        <f t="shared" si="5"/>
        <v>0.81841432225063937</v>
      </c>
      <c r="M8" s="8" t="s">
        <v>3</v>
      </c>
      <c r="N8" s="6">
        <v>82.7</v>
      </c>
      <c r="O8" s="6">
        <v>83.6</v>
      </c>
      <c r="P8" s="6">
        <v>33.5</v>
      </c>
      <c r="Q8" s="6">
        <v>54.6</v>
      </c>
    </row>
    <row r="9" spans="1:19" x14ac:dyDescent="0.2">
      <c r="A9" s="6">
        <v>205</v>
      </c>
      <c r="B9" s="9">
        <v>238</v>
      </c>
      <c r="C9" s="6">
        <v>287</v>
      </c>
      <c r="D9" s="6">
        <f t="shared" si="0"/>
        <v>0.16097560975609748</v>
      </c>
      <c r="E9" s="6">
        <f t="shared" si="1"/>
        <v>0.39999999999999991</v>
      </c>
      <c r="F9" s="9">
        <v>241</v>
      </c>
      <c r="G9" s="10">
        <v>494</v>
      </c>
      <c r="H9" s="6">
        <f t="shared" si="2"/>
        <v>0.17560975609756091</v>
      </c>
      <c r="I9" s="6">
        <f t="shared" si="3"/>
        <v>1.4097560975609755</v>
      </c>
      <c r="K9" s="6">
        <f t="shared" si="4"/>
        <v>0.59756097560975618</v>
      </c>
      <c r="L9" s="6">
        <f t="shared" si="5"/>
        <v>0.87543252595155718</v>
      </c>
      <c r="M9" s="8" t="s">
        <v>2</v>
      </c>
      <c r="N9" s="6">
        <v>92.5</v>
      </c>
      <c r="O9" s="6">
        <v>97.6</v>
      </c>
      <c r="P9" s="6">
        <v>72.099999999999994</v>
      </c>
      <c r="Q9" s="6">
        <v>51.3</v>
      </c>
    </row>
    <row r="10" spans="1:19" x14ac:dyDescent="0.2">
      <c r="A10" s="6">
        <v>151</v>
      </c>
      <c r="B10" s="9">
        <v>154</v>
      </c>
      <c r="C10" s="6">
        <v>187</v>
      </c>
      <c r="D10" s="6">
        <f t="shared" si="0"/>
        <v>1.9867549668874274E-2</v>
      </c>
      <c r="E10" s="6">
        <f t="shared" si="1"/>
        <v>0.23841059602649017</v>
      </c>
      <c r="F10" s="9">
        <v>153</v>
      </c>
      <c r="G10" s="10">
        <v>231</v>
      </c>
      <c r="H10" s="6">
        <f t="shared" si="2"/>
        <v>1.3245033112582849E-2</v>
      </c>
      <c r="I10" s="6">
        <f t="shared" si="3"/>
        <v>0.5298013245033113</v>
      </c>
      <c r="K10" s="6">
        <f t="shared" si="4"/>
        <v>0.9166666666666663</v>
      </c>
      <c r="L10" s="6">
        <f t="shared" si="5"/>
        <v>0.97499999999999987</v>
      </c>
      <c r="M10" s="8" t="s">
        <v>1</v>
      </c>
      <c r="N10" s="6">
        <v>58.3</v>
      </c>
      <c r="O10" s="6">
        <v>67.2</v>
      </c>
      <c r="P10" s="6">
        <v>32.5</v>
      </c>
      <c r="Q10" s="6">
        <v>40</v>
      </c>
    </row>
    <row r="11" spans="1:19" x14ac:dyDescent="0.2">
      <c r="A11" s="6">
        <v>270</v>
      </c>
      <c r="B11" s="9">
        <v>370</v>
      </c>
      <c r="C11" s="6">
        <v>542</v>
      </c>
      <c r="D11" s="6">
        <f t="shared" si="0"/>
        <v>0.37037037037037046</v>
      </c>
      <c r="E11" s="6">
        <f t="shared" si="1"/>
        <v>1.0074074074074075</v>
      </c>
      <c r="F11" s="9">
        <v>394</v>
      </c>
      <c r="G11" s="10">
        <v>703</v>
      </c>
      <c r="H11" s="6">
        <f t="shared" si="2"/>
        <v>0.45925925925925926</v>
      </c>
      <c r="I11" s="6">
        <f t="shared" si="3"/>
        <v>1.6037037037037036</v>
      </c>
      <c r="K11" s="6">
        <f t="shared" si="4"/>
        <v>0.63235294117647056</v>
      </c>
      <c r="L11" s="6">
        <f t="shared" si="5"/>
        <v>0.71362586605080836</v>
      </c>
      <c r="M11" s="8" t="s">
        <v>0</v>
      </c>
      <c r="N11" s="6">
        <v>57.7</v>
      </c>
      <c r="O11" s="6">
        <v>84.8</v>
      </c>
      <c r="P11" s="6">
        <v>24</v>
      </c>
      <c r="Q11" s="6">
        <v>26.2</v>
      </c>
    </row>
    <row r="12" spans="1:19" x14ac:dyDescent="0.2">
      <c r="A12" s="6">
        <v>80</v>
      </c>
      <c r="B12" s="9">
        <v>193</v>
      </c>
      <c r="C12" s="6">
        <v>280</v>
      </c>
      <c r="D12" s="6">
        <f t="shared" si="0"/>
        <v>1.4125000000000001</v>
      </c>
      <c r="E12" s="6">
        <f t="shared" si="1"/>
        <v>2.5</v>
      </c>
      <c r="F12" s="9">
        <v>208</v>
      </c>
      <c r="G12" s="10">
        <v>265</v>
      </c>
      <c r="H12" s="6">
        <f t="shared" si="2"/>
        <v>1.6</v>
      </c>
      <c r="I12" s="6">
        <f t="shared" si="3"/>
        <v>2.3125</v>
      </c>
      <c r="K12" s="6">
        <f t="shared" si="4"/>
        <v>0.43499999999999994</v>
      </c>
      <c r="L12" s="6">
        <f t="shared" si="5"/>
        <v>0.30810810810810807</v>
      </c>
      <c r="M12" s="8" t="s">
        <v>46</v>
      </c>
      <c r="N12" s="6">
        <v>69.099999999999994</v>
      </c>
      <c r="O12" s="6">
        <v>75.5</v>
      </c>
      <c r="P12" s="6">
        <v>21.1</v>
      </c>
      <c r="Q12" s="6">
        <v>22.6</v>
      </c>
    </row>
    <row r="13" spans="1:19" x14ac:dyDescent="0.2">
      <c r="B13" s="9" t="s">
        <v>41</v>
      </c>
      <c r="D13" s="6">
        <f>GEOMEAN(D2:D12)</f>
        <v>0.27988025131332256</v>
      </c>
      <c r="E13" s="6">
        <f>GEOMEAN(E2:E12)</f>
        <v>0.73789939738588972</v>
      </c>
      <c r="F13" s="9" t="s">
        <v>42</v>
      </c>
      <c r="H13" s="6">
        <f>GEOMEAN(H2:H12)</f>
        <v>0.36585836600363336</v>
      </c>
      <c r="I13" s="6">
        <f>GEOMEAN(I2:I12)</f>
        <v>1.6007824149473602</v>
      </c>
      <c r="K13" s="6">
        <f t="shared" ref="J13:L13" si="6">GEOMEAN(K2:K12)</f>
        <v>0.53506443550780736</v>
      </c>
      <c r="L13" s="6">
        <f t="shared" si="6"/>
        <v>0.68864396906652103</v>
      </c>
      <c r="N13" s="6">
        <f>AVERAGE(N2:N12)</f>
        <v>55.009090909090922</v>
      </c>
      <c r="O13" s="6">
        <f>AVERAGE(O2:O12)</f>
        <v>77.545454545454547</v>
      </c>
      <c r="P13" s="6">
        <f>AVERAGE(P2:P12)</f>
        <v>34.354545454545452</v>
      </c>
      <c r="Q13" s="6">
        <f>AVERAGE(Q2:Q12)</f>
        <v>43.718181818181819</v>
      </c>
    </row>
    <row r="14" spans="1:19" x14ac:dyDescent="0.2">
      <c r="A14" s="6">
        <v>275</v>
      </c>
      <c r="B14" s="9">
        <v>492</v>
      </c>
      <c r="C14" s="8">
        <v>521</v>
      </c>
      <c r="D14" s="6">
        <f t="shared" ref="D14:D24" si="7">B14/A14-1</f>
        <v>0.78909090909090907</v>
      </c>
      <c r="E14" s="6">
        <f t="shared" ref="E14:E24" si="8">C14/A14-1</f>
        <v>0.89454545454545453</v>
      </c>
      <c r="F14" s="9">
        <v>587</v>
      </c>
      <c r="G14" s="10">
        <v>642</v>
      </c>
      <c r="H14" s="6">
        <f t="shared" ref="H14:H24" si="9">F14/A14-1</f>
        <v>1.1345454545454547</v>
      </c>
      <c r="I14" s="6">
        <f t="shared" ref="I14:I24" si="10">G14/A14-1</f>
        <v>1.3345454545454545</v>
      </c>
      <c r="K14" s="6">
        <f t="shared" ref="K14:K24" si="11">(E14-D14)/E14</f>
        <v>0.11788617886178863</v>
      </c>
      <c r="L14" s="6">
        <f t="shared" ref="L14:L24" si="12">(I14-H14)/I14</f>
        <v>0.14986376021798345</v>
      </c>
      <c r="N14" s="6">
        <f>GEOMEAN(N2:N12)</f>
        <v>42.999559367401545</v>
      </c>
      <c r="O14" s="6">
        <f t="shared" ref="O14:Q14" si="13">GEOMEAN(O2:O12)</f>
        <v>76.8731659715544</v>
      </c>
      <c r="P14" s="6">
        <f t="shared" si="13"/>
        <v>29.521463541364671</v>
      </c>
      <c r="Q14" s="6">
        <f t="shared" si="13"/>
        <v>39.321906047508776</v>
      </c>
    </row>
    <row r="15" spans="1:19" x14ac:dyDescent="0.2">
      <c r="A15" s="6">
        <v>140</v>
      </c>
      <c r="B15" s="9">
        <v>196</v>
      </c>
      <c r="C15" s="8">
        <v>201</v>
      </c>
      <c r="D15" s="6">
        <f t="shared" si="7"/>
        <v>0.39999999999999991</v>
      </c>
      <c r="E15" s="6">
        <f t="shared" si="8"/>
        <v>0.43571428571428572</v>
      </c>
      <c r="F15" s="9">
        <v>267</v>
      </c>
      <c r="G15" s="10">
        <v>286</v>
      </c>
      <c r="H15" s="6">
        <f t="shared" si="9"/>
        <v>0.90714285714285725</v>
      </c>
      <c r="I15" s="6">
        <f t="shared" si="10"/>
        <v>1.0428571428571427</v>
      </c>
      <c r="K15" s="6">
        <f t="shared" si="11"/>
        <v>8.1967213114754314E-2</v>
      </c>
      <c r="L15" s="6">
        <f t="shared" si="12"/>
        <v>0.13013698630136963</v>
      </c>
      <c r="M15" s="6" t="s">
        <v>30</v>
      </c>
      <c r="N15" s="6" t="s">
        <v>35</v>
      </c>
      <c r="O15" s="6" t="s">
        <v>34</v>
      </c>
    </row>
    <row r="16" spans="1:19" x14ac:dyDescent="0.2">
      <c r="A16" s="6">
        <v>263</v>
      </c>
      <c r="B16" s="9">
        <v>478</v>
      </c>
      <c r="C16" s="8">
        <v>504</v>
      </c>
      <c r="D16" s="6">
        <f t="shared" si="7"/>
        <v>0.81749049429657794</v>
      </c>
      <c r="E16" s="6">
        <f t="shared" si="8"/>
        <v>0.91634980988593151</v>
      </c>
      <c r="F16" s="9">
        <v>577</v>
      </c>
      <c r="G16" s="10">
        <v>628</v>
      </c>
      <c r="H16" s="6">
        <f t="shared" si="9"/>
        <v>1.1939163498098861</v>
      </c>
      <c r="I16" s="6">
        <f t="shared" si="10"/>
        <v>1.3878326996197718</v>
      </c>
      <c r="K16" s="6">
        <f t="shared" si="11"/>
        <v>0.10788381742738586</v>
      </c>
      <c r="L16" s="6">
        <f t="shared" si="12"/>
        <v>0.13972602739726012</v>
      </c>
      <c r="N16" s="6">
        <v>74.900000000000006</v>
      </c>
      <c r="O16" s="6">
        <v>60.7</v>
      </c>
      <c r="P16" s="6">
        <v>11</v>
      </c>
      <c r="Q16" s="6">
        <v>18.8</v>
      </c>
      <c r="R16" s="6">
        <v>57.5</v>
      </c>
      <c r="S16" s="6">
        <v>17</v>
      </c>
    </row>
    <row r="17" spans="1:19" x14ac:dyDescent="0.2">
      <c r="A17" s="6">
        <v>193</v>
      </c>
      <c r="B17" s="9">
        <v>380</v>
      </c>
      <c r="C17" s="8">
        <v>436</v>
      </c>
      <c r="D17" s="6">
        <f t="shared" si="7"/>
        <v>0.96891191709844549</v>
      </c>
      <c r="E17" s="6">
        <f t="shared" si="8"/>
        <v>1.2590673575129534</v>
      </c>
      <c r="F17" s="9">
        <v>1310</v>
      </c>
      <c r="G17" s="10">
        <v>1720</v>
      </c>
      <c r="H17" s="6">
        <f t="shared" si="9"/>
        <v>5.7875647668393784</v>
      </c>
      <c r="I17" s="6">
        <f t="shared" si="10"/>
        <v>7.9119170984455955</v>
      </c>
      <c r="K17" s="6">
        <f t="shared" si="11"/>
        <v>0.23045267489711946</v>
      </c>
      <c r="L17" s="6">
        <f t="shared" si="12"/>
        <v>0.26850032743942365</v>
      </c>
      <c r="N17" s="6">
        <v>90.3</v>
      </c>
      <c r="O17" s="6">
        <v>64</v>
      </c>
      <c r="P17" s="6">
        <v>12.9</v>
      </c>
      <c r="Q17" s="6">
        <v>17.8</v>
      </c>
      <c r="R17" s="6">
        <v>80.2</v>
      </c>
      <c r="S17" s="6">
        <v>21.6</v>
      </c>
    </row>
    <row r="18" spans="1:19" x14ac:dyDescent="0.2">
      <c r="A18" s="6">
        <v>265</v>
      </c>
      <c r="B18" s="9">
        <v>570</v>
      </c>
      <c r="C18" s="8">
        <v>635</v>
      </c>
      <c r="D18" s="6">
        <f t="shared" si="7"/>
        <v>1.1509433962264151</v>
      </c>
      <c r="E18" s="6">
        <f t="shared" si="8"/>
        <v>1.3962264150943398</v>
      </c>
      <c r="F18" s="9">
        <v>701</v>
      </c>
      <c r="G18" s="10">
        <v>776</v>
      </c>
      <c r="H18" s="6">
        <f t="shared" si="9"/>
        <v>1.6452830188679246</v>
      </c>
      <c r="I18" s="6">
        <f t="shared" si="10"/>
        <v>1.9283018867924526</v>
      </c>
      <c r="K18" s="6">
        <f t="shared" si="11"/>
        <v>0.17567567567567577</v>
      </c>
      <c r="L18" s="6">
        <f t="shared" si="12"/>
        <v>0.14677103718199597</v>
      </c>
      <c r="N18" s="6">
        <v>44.9</v>
      </c>
      <c r="O18" s="6">
        <v>71.400000000000006</v>
      </c>
      <c r="P18" s="6">
        <v>1</v>
      </c>
      <c r="Q18" s="6">
        <v>17</v>
      </c>
      <c r="R18" s="6">
        <v>3.9</v>
      </c>
      <c r="S18" s="6">
        <v>46.6</v>
      </c>
    </row>
    <row r="19" spans="1:19" x14ac:dyDescent="0.2">
      <c r="A19" s="6">
        <v>192</v>
      </c>
      <c r="B19" s="9">
        <v>278</v>
      </c>
      <c r="C19" s="8">
        <v>287</v>
      </c>
      <c r="D19" s="6">
        <f t="shared" si="7"/>
        <v>0.44791666666666674</v>
      </c>
      <c r="E19" s="6">
        <f t="shared" si="8"/>
        <v>0.49479166666666674</v>
      </c>
      <c r="F19" s="9">
        <v>486</v>
      </c>
      <c r="G19" s="10">
        <v>491</v>
      </c>
      <c r="H19" s="6">
        <f t="shared" si="9"/>
        <v>1.53125</v>
      </c>
      <c r="I19" s="6">
        <f t="shared" si="10"/>
        <v>1.5572916666666665</v>
      </c>
      <c r="K19" s="6">
        <f t="shared" si="11"/>
        <v>9.4736842105263147E-2</v>
      </c>
      <c r="L19" s="6">
        <f t="shared" si="12"/>
        <v>1.6722408026755758E-2</v>
      </c>
      <c r="N19" s="6">
        <v>73.099999999999994</v>
      </c>
      <c r="O19" s="6">
        <v>78.3</v>
      </c>
      <c r="P19" s="6">
        <v>22.4</v>
      </c>
      <c r="Q19" s="6">
        <v>48.6</v>
      </c>
      <c r="R19" s="6">
        <v>65.400000000000006</v>
      </c>
      <c r="S19" s="6">
        <v>57.5</v>
      </c>
    </row>
    <row r="20" spans="1:19" x14ac:dyDescent="0.2">
      <c r="A20" s="6">
        <v>281</v>
      </c>
      <c r="B20" s="9">
        <v>352</v>
      </c>
      <c r="C20" s="6">
        <v>414</v>
      </c>
      <c r="D20" s="6">
        <f t="shared" si="7"/>
        <v>0.25266903914590744</v>
      </c>
      <c r="E20" s="6">
        <f t="shared" si="8"/>
        <v>0.47330960854092519</v>
      </c>
      <c r="F20" s="7">
        <v>500</v>
      </c>
      <c r="G20" s="10">
        <v>672</v>
      </c>
      <c r="H20" s="6">
        <f t="shared" si="9"/>
        <v>0.77935943060498225</v>
      </c>
      <c r="I20" s="6">
        <f t="shared" si="10"/>
        <v>1.3914590747330959</v>
      </c>
      <c r="K20" s="6">
        <f t="shared" si="11"/>
        <v>0.46616541353383456</v>
      </c>
      <c r="L20" s="6">
        <f t="shared" si="12"/>
        <v>0.43989769820971858</v>
      </c>
      <c r="N20" s="6">
        <v>63.3</v>
      </c>
      <c r="O20" s="6">
        <v>65.599999999999994</v>
      </c>
      <c r="P20" s="6">
        <v>20.100000000000001</v>
      </c>
      <c r="Q20" s="6">
        <v>7.6</v>
      </c>
      <c r="R20" s="6">
        <v>49.4</v>
      </c>
      <c r="S20" s="6">
        <v>10.5</v>
      </c>
    </row>
    <row r="21" spans="1:19" x14ac:dyDescent="0.2">
      <c r="A21" s="6">
        <v>205</v>
      </c>
      <c r="B21" s="9">
        <v>280</v>
      </c>
      <c r="C21" s="6">
        <v>287</v>
      </c>
      <c r="D21" s="6">
        <f t="shared" si="7"/>
        <v>0.36585365853658547</v>
      </c>
      <c r="E21" s="6">
        <f t="shared" si="8"/>
        <v>0.39999999999999991</v>
      </c>
      <c r="F21" s="7">
        <v>411</v>
      </c>
      <c r="G21" s="10">
        <v>494</v>
      </c>
      <c r="H21" s="6">
        <f t="shared" si="9"/>
        <v>1.0048780487804878</v>
      </c>
      <c r="I21" s="6">
        <f t="shared" si="10"/>
        <v>1.4097560975609755</v>
      </c>
      <c r="K21" s="6">
        <f t="shared" si="11"/>
        <v>8.536585365853612E-2</v>
      </c>
      <c r="L21" s="6">
        <f t="shared" si="12"/>
        <v>0.28719723183390999</v>
      </c>
      <c r="N21" s="6">
        <v>2.6</v>
      </c>
      <c r="O21" s="6">
        <v>69.599999999999994</v>
      </c>
      <c r="P21" s="6">
        <v>0.2</v>
      </c>
      <c r="Q21" s="6">
        <v>19.600000000000001</v>
      </c>
      <c r="R21" s="6">
        <v>2.1</v>
      </c>
      <c r="S21" s="6">
        <v>20.6</v>
      </c>
    </row>
    <row r="22" spans="1:19" x14ac:dyDescent="0.2">
      <c r="A22" s="6">
        <v>151</v>
      </c>
      <c r="B22" s="9">
        <v>186</v>
      </c>
      <c r="C22" s="6">
        <v>187</v>
      </c>
      <c r="D22" s="6">
        <f t="shared" si="7"/>
        <v>0.23178807947019875</v>
      </c>
      <c r="E22" s="6">
        <f t="shared" si="8"/>
        <v>0.23841059602649017</v>
      </c>
      <c r="F22" s="7">
        <v>188</v>
      </c>
      <c r="G22" s="10">
        <v>231</v>
      </c>
      <c r="H22" s="6">
        <f t="shared" si="9"/>
        <v>0.24503311258278138</v>
      </c>
      <c r="I22" s="6">
        <f t="shared" si="10"/>
        <v>0.5298013245033113</v>
      </c>
      <c r="K22" s="6">
        <f t="shared" si="11"/>
        <v>2.7777777777777908E-2</v>
      </c>
      <c r="L22" s="6">
        <f t="shared" si="12"/>
        <v>0.5375000000000002</v>
      </c>
      <c r="N22" s="6">
        <v>48.7</v>
      </c>
      <c r="O22" s="6">
        <f>GEOMEAN(O16:O21)</f>
        <v>68.033626219410678</v>
      </c>
      <c r="P22" s="6">
        <v>5.4</v>
      </c>
      <c r="Q22" s="6">
        <f>GEOMEAN(Q16:Q21)</f>
        <v>18.583269176321327</v>
      </c>
      <c r="R22" s="6">
        <v>41.9</v>
      </c>
      <c r="S22" s="6">
        <f>GEOMEAN(S16:S21)</f>
        <v>24.434426990931208</v>
      </c>
    </row>
    <row r="23" spans="1:19" x14ac:dyDescent="0.2">
      <c r="A23" s="6">
        <v>270</v>
      </c>
      <c r="B23" s="9">
        <v>504</v>
      </c>
      <c r="C23" s="6">
        <v>542</v>
      </c>
      <c r="D23" s="6">
        <f t="shared" si="7"/>
        <v>0.8666666666666667</v>
      </c>
      <c r="E23" s="6">
        <f t="shared" si="8"/>
        <v>1.0074074074074075</v>
      </c>
      <c r="F23" s="7">
        <v>693</v>
      </c>
      <c r="G23" s="10">
        <v>703</v>
      </c>
      <c r="H23" s="6">
        <f t="shared" si="9"/>
        <v>1.5666666666666669</v>
      </c>
      <c r="I23" s="6">
        <f t="shared" si="10"/>
        <v>1.6037037037037036</v>
      </c>
      <c r="K23" s="6">
        <f t="shared" si="11"/>
        <v>0.13970588235294126</v>
      </c>
      <c r="L23" s="6">
        <f t="shared" si="12"/>
        <v>2.3094688221708834E-2</v>
      </c>
      <c r="N23" s="6">
        <v>78.400000000000006</v>
      </c>
      <c r="P23" s="6">
        <v>4.8</v>
      </c>
      <c r="R23" s="6">
        <v>74.8</v>
      </c>
    </row>
    <row r="24" spans="1:19" x14ac:dyDescent="0.2">
      <c r="A24" s="6">
        <v>80</v>
      </c>
      <c r="B24" s="9">
        <v>254</v>
      </c>
      <c r="C24" s="6">
        <v>280</v>
      </c>
      <c r="D24" s="6">
        <f t="shared" si="7"/>
        <v>2.1749999999999998</v>
      </c>
      <c r="E24" s="6">
        <f t="shared" si="8"/>
        <v>2.5</v>
      </c>
      <c r="F24" s="7">
        <v>244</v>
      </c>
      <c r="G24" s="10">
        <v>265</v>
      </c>
      <c r="H24" s="6">
        <f t="shared" si="9"/>
        <v>2.0499999999999998</v>
      </c>
      <c r="I24" s="6">
        <f t="shared" si="10"/>
        <v>2.3125</v>
      </c>
      <c r="K24" s="6">
        <f t="shared" si="11"/>
        <v>0.13000000000000006</v>
      </c>
      <c r="L24" s="6">
        <f t="shared" si="12"/>
        <v>0.11351351351351359</v>
      </c>
    </row>
    <row r="25" spans="1:19" x14ac:dyDescent="0.2">
      <c r="D25" s="6">
        <f>GEOMEAN(D14:D24)</f>
        <v>0.62002057424095314</v>
      </c>
      <c r="E25" s="6">
        <f>GEOMEAN(E14:E24)</f>
        <v>0.73789939738588972</v>
      </c>
      <c r="H25" s="6">
        <f t="shared" ref="F25:L25" si="14">GEOMEAN(H14:H24)</f>
        <v>1.2440094467722969</v>
      </c>
      <c r="I25" s="6">
        <f t="shared" si="14"/>
        <v>1.6007824149473602</v>
      </c>
      <c r="K25" s="6">
        <f t="shared" si="14"/>
        <v>0.1208459078625648</v>
      </c>
      <c r="L25" s="6">
        <f t="shared" si="14"/>
        <v>0.13702301632027136</v>
      </c>
      <c r="N25" s="6">
        <f>GEOMEAN(N16:N23)</f>
        <v>43.961188077855859</v>
      </c>
      <c r="P25" s="6">
        <f>GEOMEAN(P16:P23)</f>
        <v>4.8979171319913828</v>
      </c>
      <c r="R25" s="6">
        <f>GEOMEAN(R16:R23)</f>
        <v>28.042601734197515</v>
      </c>
    </row>
    <row r="26" spans="1:19" x14ac:dyDescent="0.2">
      <c r="B26" s="6" t="s">
        <v>44</v>
      </c>
      <c r="F26" s="6" t="s">
        <v>43</v>
      </c>
    </row>
    <row r="27" spans="1:19" x14ac:dyDescent="0.2">
      <c r="A27" s="6">
        <v>275</v>
      </c>
      <c r="B27" s="9">
        <v>454</v>
      </c>
      <c r="C27" s="8">
        <v>521</v>
      </c>
      <c r="D27" s="6">
        <f t="shared" ref="D27:D37" si="15">B27/A27-1</f>
        <v>0.65090909090909088</v>
      </c>
      <c r="E27" s="6">
        <f t="shared" ref="E27:E37" si="16">C27/A27-1</f>
        <v>0.89454545454545453</v>
      </c>
      <c r="F27" s="7">
        <v>548</v>
      </c>
      <c r="G27" s="10">
        <v>642</v>
      </c>
      <c r="H27" s="6">
        <f t="shared" ref="H27:H37" si="17">F27/A27-1</f>
        <v>0.99272727272727268</v>
      </c>
      <c r="I27" s="6">
        <f t="shared" ref="I27:I37" si="18">G27/A27-1</f>
        <v>1.3345454545454545</v>
      </c>
      <c r="K27" s="6">
        <f t="shared" ref="K27:K37" si="19">(E27-D27)/E27</f>
        <v>0.27235772357723581</v>
      </c>
      <c r="L27" s="6">
        <f t="shared" ref="L27:L37" si="20">(I27-H27)/I27</f>
        <v>0.2561307901907357</v>
      </c>
      <c r="N27" s="6">
        <f>(N25*8+O22*6)/14</f>
        <v>54.277947281379348</v>
      </c>
      <c r="P27" s="6">
        <f>(P25*8+Q22*6)/14</f>
        <v>10.763068008132787</v>
      </c>
      <c r="R27" s="6">
        <f>(R25*8+S22*6)/14</f>
        <v>26.496241129940529</v>
      </c>
    </row>
    <row r="28" spans="1:19" x14ac:dyDescent="0.2">
      <c r="A28" s="6">
        <v>140</v>
      </c>
      <c r="B28" s="9">
        <v>167</v>
      </c>
      <c r="C28" s="8">
        <v>201</v>
      </c>
      <c r="D28" s="6">
        <f t="shared" si="15"/>
        <v>0.19285714285714284</v>
      </c>
      <c r="E28" s="6">
        <f t="shared" si="16"/>
        <v>0.43571428571428572</v>
      </c>
      <c r="F28" s="7">
        <v>253</v>
      </c>
      <c r="G28" s="10">
        <v>286</v>
      </c>
      <c r="H28" s="6">
        <f t="shared" si="17"/>
        <v>0.80714285714285716</v>
      </c>
      <c r="I28" s="6">
        <f t="shared" si="18"/>
        <v>1.0428571428571427</v>
      </c>
      <c r="K28" s="6">
        <f t="shared" si="19"/>
        <v>0.55737704918032793</v>
      </c>
      <c r="L28" s="6">
        <f t="shared" si="20"/>
        <v>0.22602739726027385</v>
      </c>
      <c r="N28" s="6">
        <f>100-N27</f>
        <v>45.722052718620652</v>
      </c>
      <c r="P28" s="6">
        <f>100-P27</f>
        <v>89.236931991867209</v>
      </c>
      <c r="R28" s="6">
        <f>100-R27</f>
        <v>73.503758870059471</v>
      </c>
    </row>
    <row r="29" spans="1:19" x14ac:dyDescent="0.2">
      <c r="A29" s="6">
        <v>263</v>
      </c>
      <c r="B29" s="9">
        <v>431</v>
      </c>
      <c r="C29" s="8">
        <v>504</v>
      </c>
      <c r="D29" s="6">
        <f t="shared" si="15"/>
        <v>0.6387832699619771</v>
      </c>
      <c r="E29" s="6">
        <f t="shared" si="16"/>
        <v>0.91634980988593151</v>
      </c>
      <c r="F29" s="7">
        <v>570</v>
      </c>
      <c r="G29" s="10">
        <v>628</v>
      </c>
      <c r="H29" s="6">
        <f t="shared" si="17"/>
        <v>1.167300380228137</v>
      </c>
      <c r="I29" s="6">
        <f t="shared" si="18"/>
        <v>1.3878326996197718</v>
      </c>
      <c r="K29" s="6">
        <f t="shared" si="19"/>
        <v>0.30290456431535273</v>
      </c>
      <c r="L29" s="6">
        <f t="shared" si="20"/>
        <v>0.15890410958904103</v>
      </c>
    </row>
    <row r="30" spans="1:19" x14ac:dyDescent="0.2">
      <c r="A30" s="6">
        <v>193</v>
      </c>
      <c r="B30" s="9">
        <v>253</v>
      </c>
      <c r="C30" s="8">
        <v>436</v>
      </c>
      <c r="D30" s="6">
        <f t="shared" si="15"/>
        <v>0.31088082901554404</v>
      </c>
      <c r="E30" s="6">
        <f t="shared" si="16"/>
        <v>1.2590673575129534</v>
      </c>
      <c r="F30" s="7">
        <v>1110</v>
      </c>
      <c r="G30" s="10">
        <v>1720</v>
      </c>
      <c r="H30" s="6">
        <f t="shared" si="17"/>
        <v>4.7512953367875648</v>
      </c>
      <c r="I30" s="6">
        <f t="shared" si="18"/>
        <v>7.9119170984455955</v>
      </c>
      <c r="K30" s="6">
        <f t="shared" si="19"/>
        <v>0.75308641975308643</v>
      </c>
      <c r="L30" s="6">
        <f t="shared" si="20"/>
        <v>0.39947609692206937</v>
      </c>
    </row>
    <row r="31" spans="1:19" x14ac:dyDescent="0.2">
      <c r="A31" s="6">
        <v>265</v>
      </c>
      <c r="B31" s="9">
        <v>522</v>
      </c>
      <c r="C31" s="8">
        <v>635</v>
      </c>
      <c r="D31" s="6">
        <f t="shared" si="15"/>
        <v>0.96981132075471699</v>
      </c>
      <c r="E31" s="6">
        <f t="shared" si="16"/>
        <v>1.3962264150943398</v>
      </c>
      <c r="F31" s="7">
        <v>686</v>
      </c>
      <c r="G31" s="10">
        <v>776</v>
      </c>
      <c r="H31" s="6">
        <f t="shared" si="17"/>
        <v>1.5886792452830187</v>
      </c>
      <c r="I31" s="6">
        <f t="shared" si="18"/>
        <v>1.9283018867924526</v>
      </c>
      <c r="K31" s="6">
        <f t="shared" si="19"/>
        <v>0.30540540540540545</v>
      </c>
      <c r="L31" s="6">
        <f t="shared" si="20"/>
        <v>0.17612524461839529</v>
      </c>
    </row>
    <row r="32" spans="1:19" x14ac:dyDescent="0.2">
      <c r="A32" s="6">
        <v>192</v>
      </c>
      <c r="B32" s="9">
        <v>277</v>
      </c>
      <c r="C32" s="8">
        <v>287</v>
      </c>
      <c r="D32" s="6">
        <f t="shared" si="15"/>
        <v>0.44270833333333326</v>
      </c>
      <c r="E32" s="6">
        <f t="shared" si="16"/>
        <v>0.49479166666666674</v>
      </c>
      <c r="F32" s="7">
        <v>475</v>
      </c>
      <c r="G32" s="10">
        <v>491</v>
      </c>
      <c r="H32" s="6">
        <f t="shared" si="17"/>
        <v>1.4739583333333335</v>
      </c>
      <c r="I32" s="6">
        <f t="shared" si="18"/>
        <v>1.5572916666666665</v>
      </c>
      <c r="K32" s="6">
        <f t="shared" si="19"/>
        <v>0.10526315789473713</v>
      </c>
      <c r="L32" s="6">
        <f t="shared" si="20"/>
        <v>5.3511705685618541E-2</v>
      </c>
    </row>
    <row r="33" spans="1:12" x14ac:dyDescent="0.2">
      <c r="A33" s="6">
        <v>281</v>
      </c>
      <c r="B33" s="9">
        <v>317</v>
      </c>
      <c r="C33" s="6">
        <v>414</v>
      </c>
      <c r="D33" s="6">
        <f t="shared" si="15"/>
        <v>0.12811387900355875</v>
      </c>
      <c r="E33" s="6">
        <f t="shared" si="16"/>
        <v>0.47330960854092519</v>
      </c>
      <c r="F33" s="7">
        <v>478</v>
      </c>
      <c r="G33" s="10">
        <v>672</v>
      </c>
      <c r="H33" s="6">
        <f t="shared" si="17"/>
        <v>0.70106761565836306</v>
      </c>
      <c r="I33" s="6">
        <f t="shared" si="18"/>
        <v>1.3914590747330959</v>
      </c>
      <c r="K33" s="6">
        <f t="shared" si="19"/>
        <v>0.7293233082706766</v>
      </c>
      <c r="L33" s="6">
        <f t="shared" si="20"/>
        <v>0.49616368286445001</v>
      </c>
    </row>
    <row r="34" spans="1:12" x14ac:dyDescent="0.2">
      <c r="A34" s="6">
        <v>205</v>
      </c>
      <c r="B34" s="9">
        <v>279</v>
      </c>
      <c r="C34" s="6">
        <v>287</v>
      </c>
      <c r="D34" s="6">
        <f t="shared" si="15"/>
        <v>0.36097560975609766</v>
      </c>
      <c r="E34" s="6">
        <f t="shared" si="16"/>
        <v>0.39999999999999991</v>
      </c>
      <c r="F34" s="7">
        <v>358</v>
      </c>
      <c r="G34" s="10">
        <v>494</v>
      </c>
      <c r="H34" s="6">
        <f t="shared" si="17"/>
        <v>0.74634146341463414</v>
      </c>
      <c r="I34" s="6">
        <f t="shared" si="18"/>
        <v>1.4097560975609755</v>
      </c>
      <c r="K34" s="6">
        <f t="shared" si="19"/>
        <v>9.7560975609755657E-2</v>
      </c>
      <c r="L34" s="6">
        <f t="shared" si="20"/>
        <v>0.47058823529411764</v>
      </c>
    </row>
    <row r="35" spans="1:12" x14ac:dyDescent="0.2">
      <c r="A35" s="6">
        <v>151</v>
      </c>
      <c r="B35" s="9">
        <v>156</v>
      </c>
      <c r="C35" s="6">
        <v>187</v>
      </c>
      <c r="D35" s="6">
        <f t="shared" si="15"/>
        <v>3.3112582781456901E-2</v>
      </c>
      <c r="E35" s="6">
        <f t="shared" si="16"/>
        <v>0.23841059602649017</v>
      </c>
      <c r="F35" s="7">
        <v>159</v>
      </c>
      <c r="G35" s="10">
        <v>231</v>
      </c>
      <c r="H35" s="6">
        <f t="shared" si="17"/>
        <v>5.2980132450331174E-2</v>
      </c>
      <c r="I35" s="6">
        <f t="shared" si="18"/>
        <v>0.5298013245033113</v>
      </c>
      <c r="K35" s="6">
        <f t="shared" si="19"/>
        <v>0.86111111111111138</v>
      </c>
      <c r="L35" s="6">
        <f t="shared" si="20"/>
        <v>0.89999999999999991</v>
      </c>
    </row>
    <row r="36" spans="1:12" x14ac:dyDescent="0.2">
      <c r="A36" s="6">
        <v>270</v>
      </c>
      <c r="B36" s="9">
        <v>380</v>
      </c>
      <c r="C36" s="6">
        <v>542</v>
      </c>
      <c r="D36" s="6">
        <f t="shared" si="15"/>
        <v>0.40740740740740744</v>
      </c>
      <c r="E36" s="6">
        <f t="shared" si="16"/>
        <v>1.0074074074074075</v>
      </c>
      <c r="F36" s="7">
        <v>520</v>
      </c>
      <c r="G36" s="10">
        <v>703</v>
      </c>
      <c r="H36" s="6">
        <f t="shared" si="17"/>
        <v>0.92592592592592582</v>
      </c>
      <c r="I36" s="6">
        <f t="shared" si="18"/>
        <v>1.6037037037037036</v>
      </c>
      <c r="K36" s="6">
        <f t="shared" si="19"/>
        <v>0.59558823529411764</v>
      </c>
      <c r="L36" s="6">
        <f t="shared" si="20"/>
        <v>0.42263279445727486</v>
      </c>
    </row>
    <row r="37" spans="1:12" x14ac:dyDescent="0.2">
      <c r="A37" s="6">
        <v>80</v>
      </c>
      <c r="B37" s="9">
        <v>230</v>
      </c>
      <c r="C37" s="6">
        <v>280</v>
      </c>
      <c r="D37" s="6">
        <f t="shared" si="15"/>
        <v>1.875</v>
      </c>
      <c r="E37" s="6">
        <f t="shared" si="16"/>
        <v>2.5</v>
      </c>
      <c r="F37" s="7">
        <v>244</v>
      </c>
      <c r="G37" s="10">
        <v>265</v>
      </c>
      <c r="H37" s="6">
        <f t="shared" si="17"/>
        <v>2.0499999999999998</v>
      </c>
      <c r="I37" s="6">
        <f t="shared" si="18"/>
        <v>2.3125</v>
      </c>
      <c r="K37" s="6">
        <f t="shared" si="19"/>
        <v>0.25</v>
      </c>
      <c r="L37" s="6">
        <f t="shared" si="20"/>
        <v>0.11351351351351359</v>
      </c>
    </row>
    <row r="38" spans="1:12" x14ac:dyDescent="0.2">
      <c r="D38" s="6">
        <f>GEOMEAN(D27:D37)</f>
        <v>0.35836682403061537</v>
      </c>
      <c r="E38" s="6">
        <f t="shared" ref="E38:L38" si="21">GEOMEAN(E27:E37)</f>
        <v>0.73789939738588972</v>
      </c>
      <c r="H38" s="6">
        <f t="shared" si="21"/>
        <v>0.94671999869375945</v>
      </c>
      <c r="I38" s="6">
        <f t="shared" si="21"/>
        <v>1.6007824149473602</v>
      </c>
      <c r="K38" s="6">
        <f t="shared" si="21"/>
        <v>0.35161446508806693</v>
      </c>
      <c r="L38" s="6">
        <f t="shared" si="21"/>
        <v>0.25882337799631894</v>
      </c>
    </row>
    <row r="40" spans="1:12" x14ac:dyDescent="0.2">
      <c r="D40" s="6">
        <f>GEOMEAN(D13,D25,D38)</f>
        <v>0.39618866972710037</v>
      </c>
      <c r="E40" s="6">
        <f>GEOMEAN(E13,E25,E38)</f>
        <v>0.73789939738588972</v>
      </c>
      <c r="H40" s="6">
        <f>GEOMEAN(H13,H25,H38)</f>
        <v>0.75529986432370522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0EDD-FE61-B042-B39D-3A234A74019A}">
  <dimension ref="A1:L26"/>
  <sheetViews>
    <sheetView workbookViewId="0">
      <selection activeCell="L15" sqref="L15"/>
    </sheetView>
  </sheetViews>
  <sheetFormatPr baseColWidth="10" defaultRowHeight="16" x14ac:dyDescent="0.2"/>
  <cols>
    <col min="1" max="6" width="10.83203125" style="2"/>
    <col min="7" max="7" width="13.5" style="2" customWidth="1"/>
    <col min="8" max="16384" width="10.83203125" style="2"/>
  </cols>
  <sheetData>
    <row r="1" spans="1:12" x14ac:dyDescent="0.2">
      <c r="A1" s="2" t="s">
        <v>28</v>
      </c>
      <c r="B1" s="2" t="s">
        <v>31</v>
      </c>
      <c r="C1" s="2" t="s">
        <v>32</v>
      </c>
      <c r="D1" s="3" t="s">
        <v>33</v>
      </c>
      <c r="G1" s="2" t="s">
        <v>30</v>
      </c>
      <c r="H1" s="2" t="s">
        <v>31</v>
      </c>
      <c r="I1" s="2" t="s">
        <v>32</v>
      </c>
      <c r="J1" s="2" t="s">
        <v>33</v>
      </c>
    </row>
    <row r="2" spans="1:12" x14ac:dyDescent="0.2">
      <c r="A2" s="2" t="s">
        <v>4</v>
      </c>
      <c r="B2" s="4">
        <v>10</v>
      </c>
      <c r="C2" s="4">
        <v>161</v>
      </c>
      <c r="D2" s="4">
        <v>13</v>
      </c>
      <c r="E2" s="4"/>
      <c r="G2" s="2" t="s">
        <v>13</v>
      </c>
      <c r="H2" s="2">
        <v>4.7220000000000004</v>
      </c>
      <c r="I2" s="2">
        <v>43.698</v>
      </c>
      <c r="J2" s="2">
        <v>3.7109999999999999</v>
      </c>
      <c r="L2" s="2">
        <v>43.698</v>
      </c>
    </row>
    <row r="3" spans="1:12" x14ac:dyDescent="0.2">
      <c r="A3" s="3" t="s">
        <v>5</v>
      </c>
      <c r="B3" s="4">
        <v>5</v>
      </c>
      <c r="C3" s="4">
        <v>44</v>
      </c>
      <c r="D3" s="4">
        <v>5</v>
      </c>
      <c r="E3" s="4"/>
      <c r="G3" s="2" t="s">
        <v>14</v>
      </c>
      <c r="H3" s="2">
        <v>24.675999999999998</v>
      </c>
      <c r="I3" s="2">
        <v>2.0409999999999999</v>
      </c>
      <c r="J3" s="2">
        <v>19.638000000000002</v>
      </c>
      <c r="L3" s="2">
        <v>2.0409999999999999</v>
      </c>
    </row>
    <row r="4" spans="1:12" x14ac:dyDescent="0.2">
      <c r="A4" s="2" t="s">
        <v>10</v>
      </c>
      <c r="B4" s="4">
        <v>64</v>
      </c>
      <c r="C4" s="4">
        <v>357</v>
      </c>
      <c r="D4" s="4">
        <v>74</v>
      </c>
      <c r="E4" s="4"/>
      <c r="G4" s="2" t="s">
        <v>15</v>
      </c>
      <c r="H4" s="2">
        <v>27.257000000000001</v>
      </c>
      <c r="I4" s="5">
        <v>1.89</v>
      </c>
      <c r="J4" s="2">
        <v>24.553000000000001</v>
      </c>
      <c r="L4" s="5">
        <v>1.89</v>
      </c>
    </row>
    <row r="5" spans="1:12" x14ac:dyDescent="0.2">
      <c r="A5" s="2" t="s">
        <v>6</v>
      </c>
      <c r="B5" s="4">
        <v>35</v>
      </c>
      <c r="C5" s="4">
        <v>183</v>
      </c>
      <c r="D5" s="4">
        <v>38</v>
      </c>
      <c r="E5" s="4"/>
      <c r="G5" s="2" t="s">
        <v>16</v>
      </c>
      <c r="H5" s="2">
        <v>56.872</v>
      </c>
      <c r="I5" s="5">
        <v>0.84099999999999997</v>
      </c>
      <c r="J5" s="5">
        <v>6.8460000000000001</v>
      </c>
      <c r="L5" s="5">
        <v>0.84099999999999997</v>
      </c>
    </row>
    <row r="6" spans="1:12" x14ac:dyDescent="0.2">
      <c r="A6" s="2" t="s">
        <v>7</v>
      </c>
      <c r="B6" s="4">
        <v>12</v>
      </c>
      <c r="C6" s="4">
        <v>391</v>
      </c>
      <c r="D6" s="4">
        <v>14</v>
      </c>
      <c r="E6" s="4"/>
      <c r="G6" s="2" t="s">
        <v>17</v>
      </c>
      <c r="H6" s="2">
        <v>13.925000000000001</v>
      </c>
      <c r="I6" s="5">
        <v>36.609000000000002</v>
      </c>
      <c r="J6" s="5">
        <v>12.99</v>
      </c>
      <c r="L6" s="5">
        <v>36.609000000000002</v>
      </c>
    </row>
    <row r="7" spans="1:12" x14ac:dyDescent="0.2">
      <c r="A7" s="2" t="s">
        <v>8</v>
      </c>
      <c r="B7" s="4">
        <v>7</v>
      </c>
      <c r="C7" s="4">
        <v>17</v>
      </c>
      <c r="D7" s="4">
        <v>6</v>
      </c>
      <c r="E7" s="4"/>
      <c r="G7" s="2" t="s">
        <v>20</v>
      </c>
      <c r="H7" s="2">
        <v>6.617</v>
      </c>
      <c r="I7" s="2">
        <v>97.44</v>
      </c>
      <c r="J7" s="5">
        <v>5.8659999999999997</v>
      </c>
      <c r="L7" s="2">
        <v>97.44</v>
      </c>
    </row>
    <row r="8" spans="1:12" x14ac:dyDescent="0.2">
      <c r="A8" s="2" t="s">
        <v>3</v>
      </c>
      <c r="B8" s="4">
        <v>28</v>
      </c>
      <c r="C8" s="4">
        <v>46</v>
      </c>
      <c r="D8" s="4">
        <v>22</v>
      </c>
      <c r="E8" s="4"/>
      <c r="G8" s="2" t="s">
        <v>21</v>
      </c>
      <c r="H8" s="5">
        <v>7.8579999999999997</v>
      </c>
      <c r="I8" s="5">
        <v>35.014000000000003</v>
      </c>
      <c r="J8" s="5">
        <v>6.1139999999999999</v>
      </c>
      <c r="L8" s="5">
        <v>35.014000000000003</v>
      </c>
    </row>
    <row r="9" spans="1:12" x14ac:dyDescent="0.2">
      <c r="A9" s="2" t="s">
        <v>1</v>
      </c>
      <c r="B9" s="4">
        <v>3</v>
      </c>
      <c r="C9" s="4">
        <v>71</v>
      </c>
      <c r="D9" s="4">
        <v>2</v>
      </c>
      <c r="E9" s="4"/>
      <c r="G9" s="5" t="s">
        <v>22</v>
      </c>
      <c r="H9" s="5">
        <v>37.298000000000002</v>
      </c>
      <c r="I9" s="5">
        <v>13.663</v>
      </c>
      <c r="J9" s="5">
        <v>39.856000000000002</v>
      </c>
      <c r="L9" s="5">
        <v>13.663</v>
      </c>
    </row>
    <row r="10" spans="1:12" x14ac:dyDescent="0.2">
      <c r="A10" s="2" t="s">
        <v>0</v>
      </c>
      <c r="B10" s="4">
        <v>25</v>
      </c>
      <c r="C10" s="2">
        <v>36</v>
      </c>
      <c r="D10" s="2">
        <v>24</v>
      </c>
      <c r="G10" s="2" t="s">
        <v>23</v>
      </c>
      <c r="H10" s="5">
        <v>26.212</v>
      </c>
      <c r="I10" s="2">
        <v>448.97</v>
      </c>
      <c r="J10" s="2">
        <v>30.277000000000001</v>
      </c>
      <c r="L10" s="5">
        <v>8.2859999999999996</v>
      </c>
    </row>
    <row r="11" spans="1:12" x14ac:dyDescent="0.2">
      <c r="A11" s="2" t="s">
        <v>2</v>
      </c>
      <c r="B11" s="4">
        <v>20</v>
      </c>
      <c r="C11" s="2">
        <v>40</v>
      </c>
      <c r="D11" s="2">
        <v>24</v>
      </c>
      <c r="G11" s="2" t="s">
        <v>24</v>
      </c>
      <c r="H11" s="5">
        <v>26.446999999999999</v>
      </c>
      <c r="I11" s="5">
        <v>8.2859999999999996</v>
      </c>
      <c r="J11" s="5">
        <v>29.134</v>
      </c>
      <c r="L11" s="5">
        <v>12.74</v>
      </c>
    </row>
    <row r="12" spans="1:12" x14ac:dyDescent="0.2">
      <c r="A12" s="2" t="s">
        <v>11</v>
      </c>
      <c r="B12" s="4">
        <f>AVERAGE(B2:B11)</f>
        <v>20.9</v>
      </c>
      <c r="C12" s="4">
        <f t="shared" ref="C12:D12" si="0">AVERAGE(C2:C11)</f>
        <v>134.6</v>
      </c>
      <c r="D12" s="4">
        <f t="shared" si="0"/>
        <v>22.2</v>
      </c>
      <c r="G12" s="2" t="s">
        <v>25</v>
      </c>
      <c r="H12" s="2">
        <v>74.02</v>
      </c>
      <c r="I12" s="5">
        <v>12.74</v>
      </c>
      <c r="J12" s="5">
        <v>36.703000000000003</v>
      </c>
      <c r="L12" s="5">
        <v>0.42499999999999999</v>
      </c>
    </row>
    <row r="13" spans="1:12" x14ac:dyDescent="0.2">
      <c r="A13" s="2" t="s">
        <v>12</v>
      </c>
      <c r="B13" s="4">
        <f>SUM(B2:B11)</f>
        <v>209</v>
      </c>
      <c r="C13" s="4">
        <f t="shared" ref="C13:D13" si="1">SUM(C2:C11)</f>
        <v>1346</v>
      </c>
      <c r="D13" s="4">
        <f t="shared" si="1"/>
        <v>222</v>
      </c>
      <c r="G13" s="2" t="s">
        <v>26</v>
      </c>
      <c r="H13" s="5">
        <v>2.3279999999999998</v>
      </c>
      <c r="I13" s="5">
        <v>0.42499999999999999</v>
      </c>
      <c r="J13" s="5">
        <v>2.2250000000000001</v>
      </c>
      <c r="L13" s="5">
        <v>1.077</v>
      </c>
    </row>
    <row r="14" spans="1:12" ht="18" x14ac:dyDescent="0.2">
      <c r="A14" s="2" t="s">
        <v>29</v>
      </c>
      <c r="G14" s="2" t="s">
        <v>27</v>
      </c>
      <c r="H14" s="5">
        <v>3.34</v>
      </c>
      <c r="I14" s="5">
        <v>1.077</v>
      </c>
      <c r="J14" s="5">
        <v>2.9460000000000002</v>
      </c>
      <c r="L14" s="1">
        <f>AVERAGE(L2:L13)</f>
        <v>21.143666666666672</v>
      </c>
    </row>
    <row r="15" spans="1:12" x14ac:dyDescent="0.2">
      <c r="A15" s="2" t="s">
        <v>4</v>
      </c>
      <c r="B15" s="2">
        <v>19</v>
      </c>
      <c r="C15" s="2">
        <v>483</v>
      </c>
      <c r="D15" s="2">
        <v>20</v>
      </c>
      <c r="G15" s="2" t="s">
        <v>11</v>
      </c>
      <c r="H15" s="2">
        <f>AVERAGE(H2:H14)</f>
        <v>23.96707692307692</v>
      </c>
      <c r="I15" s="2">
        <f>AVERAGE(I2:I14)</f>
        <v>54.053384615384616</v>
      </c>
      <c r="J15" s="2">
        <f>AVERAGE(J2:J14)</f>
        <v>16.989153846153847</v>
      </c>
    </row>
    <row r="16" spans="1:12" x14ac:dyDescent="0.2">
      <c r="A16" s="3" t="s">
        <v>5</v>
      </c>
      <c r="B16" s="2">
        <v>5</v>
      </c>
      <c r="C16" s="2">
        <v>89</v>
      </c>
      <c r="D16" s="2">
        <v>5</v>
      </c>
      <c r="G16" s="2" t="s">
        <v>12</v>
      </c>
      <c r="H16" s="2">
        <f>SUM(H2:H14)</f>
        <v>311.57199999999995</v>
      </c>
      <c r="I16" s="2">
        <f>SUM(I2:I14)</f>
        <v>702.69399999999996</v>
      </c>
      <c r="J16" s="2">
        <f>SUM(J2:J14)</f>
        <v>220.85900000000001</v>
      </c>
    </row>
    <row r="17" spans="1:6" x14ac:dyDescent="0.2">
      <c r="A17" s="2" t="s">
        <v>10</v>
      </c>
      <c r="B17" s="2">
        <v>122</v>
      </c>
      <c r="C17" s="2">
        <v>1182</v>
      </c>
      <c r="D17" s="2">
        <v>97</v>
      </c>
    </row>
    <row r="18" spans="1:6" x14ac:dyDescent="0.2">
      <c r="A18" s="2" t="s">
        <v>6</v>
      </c>
      <c r="B18" s="2">
        <v>55</v>
      </c>
      <c r="C18" s="2">
        <v>1232</v>
      </c>
      <c r="D18" s="2">
        <v>55</v>
      </c>
      <c r="E18" s="2" t="s">
        <v>19</v>
      </c>
      <c r="F18" s="2">
        <f>(C12+C25)/2</f>
        <v>323</v>
      </c>
    </row>
    <row r="19" spans="1:6" x14ac:dyDescent="0.2">
      <c r="A19" s="2" t="s">
        <v>7</v>
      </c>
      <c r="B19" s="2">
        <v>17</v>
      </c>
      <c r="C19" s="2">
        <v>1489</v>
      </c>
      <c r="D19" s="2">
        <v>16</v>
      </c>
      <c r="E19" s="2" t="s">
        <v>18</v>
      </c>
      <c r="F19" s="2">
        <f>(D12+D25)/2</f>
        <v>27</v>
      </c>
    </row>
    <row r="20" spans="1:6" x14ac:dyDescent="0.2">
      <c r="A20" s="2" t="s">
        <v>8</v>
      </c>
      <c r="B20" s="2">
        <v>8</v>
      </c>
      <c r="C20" s="2">
        <v>37</v>
      </c>
      <c r="D20" s="2">
        <v>7</v>
      </c>
    </row>
    <row r="21" spans="1:6" x14ac:dyDescent="0.2">
      <c r="A21" s="2" t="s">
        <v>3</v>
      </c>
      <c r="B21" s="2">
        <v>31</v>
      </c>
      <c r="C21" s="2">
        <v>216</v>
      </c>
      <c r="D21" s="2">
        <v>26</v>
      </c>
    </row>
    <row r="22" spans="1:6" x14ac:dyDescent="0.2">
      <c r="A22" s="2" t="s">
        <v>1</v>
      </c>
      <c r="B22" s="2">
        <v>4</v>
      </c>
      <c r="C22" s="2">
        <v>195</v>
      </c>
      <c r="D22" s="2">
        <v>5</v>
      </c>
    </row>
    <row r="23" spans="1:6" x14ac:dyDescent="0.2">
      <c r="A23" s="2" t="s">
        <v>0</v>
      </c>
      <c r="B23" s="2">
        <v>29</v>
      </c>
      <c r="C23" s="2">
        <v>79</v>
      </c>
      <c r="D23" s="2">
        <v>28</v>
      </c>
    </row>
    <row r="24" spans="1:6" x14ac:dyDescent="0.2">
      <c r="A24" s="2" t="s">
        <v>2</v>
      </c>
      <c r="B24" s="2">
        <v>42</v>
      </c>
      <c r="C24" s="2">
        <v>112</v>
      </c>
      <c r="D24" s="2">
        <v>59</v>
      </c>
    </row>
    <row r="25" spans="1:6" x14ac:dyDescent="0.2">
      <c r="A25" s="2" t="s">
        <v>11</v>
      </c>
      <c r="B25" s="2">
        <f>AVERAGE(B15:B24)</f>
        <v>33.200000000000003</v>
      </c>
      <c r="C25" s="2">
        <f t="shared" ref="C25:D25" si="2">AVERAGE(C15:C24)</f>
        <v>511.4</v>
      </c>
      <c r="D25" s="2">
        <f t="shared" si="2"/>
        <v>31.8</v>
      </c>
    </row>
    <row r="26" spans="1:6" x14ac:dyDescent="0.2">
      <c r="A26" s="2" t="s">
        <v>12</v>
      </c>
      <c r="B26" s="2">
        <f>SUM(B15:B24)</f>
        <v>332</v>
      </c>
      <c r="C26" s="2">
        <f t="shared" ref="C26:D26" si="3">SUM(C15:C24)</f>
        <v>5114</v>
      </c>
      <c r="D26" s="2">
        <f t="shared" si="3"/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2020-01-29T18:50:41Z</dcterms:created>
  <dcterms:modified xsi:type="dcterms:W3CDTF">2020-05-26T02:03:41Z</dcterms:modified>
</cp:coreProperties>
</file>