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onso Muralha\Documents\GitHub\0603-Led-Matrix\"/>
    </mc:Choice>
  </mc:AlternateContent>
  <xr:revisionPtr revIDLastSave="0" documentId="8_{9C336E17-72D9-4E08-AD98-C5C8ACCBCB17}" xr6:coauthVersionLast="36" xr6:coauthVersionMax="36" xr10:uidLastSave="{00000000-0000-0000-0000-000000000000}"/>
  <bookViews>
    <workbookView xWindow="0" yWindow="0" windowWidth="20490" windowHeight="7695" xr2:uid="{3556D7FC-0BF0-486A-AEBA-556A5039D18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Q35" i="1" l="1"/>
  <c r="Q33" i="1"/>
  <c r="P33" i="1"/>
  <c r="Q32" i="1"/>
  <c r="Q31" i="1"/>
  <c r="Q30" i="1"/>
  <c r="Q29" i="1"/>
  <c r="Q28" i="1"/>
  <c r="Q27" i="1"/>
  <c r="Q26" i="1"/>
  <c r="Q25" i="1"/>
  <c r="Q24" i="1"/>
  <c r="Q23" i="1"/>
  <c r="Q22" i="1"/>
  <c r="Q20" i="1"/>
  <c r="Q19" i="1"/>
  <c r="Q18" i="1"/>
  <c r="Q16" i="1"/>
  <c r="Q15" i="1"/>
  <c r="P32" i="1"/>
  <c r="P31" i="1"/>
  <c r="P30" i="1"/>
  <c r="P29" i="1"/>
  <c r="P28" i="1"/>
  <c r="P27" i="1"/>
  <c r="P26" i="1"/>
  <c r="P25" i="1"/>
  <c r="P19" i="1"/>
  <c r="P24" i="1"/>
  <c r="P23" i="1"/>
  <c r="P22" i="1"/>
  <c r="P20" i="1"/>
  <c r="P18" i="1"/>
  <c r="P16" i="1"/>
  <c r="P15" i="1"/>
  <c r="N25" i="1" l="1"/>
  <c r="N21" i="1"/>
  <c r="N17" i="1"/>
  <c r="N32" i="1"/>
  <c r="N31" i="1"/>
  <c r="N30" i="1"/>
  <c r="N29" i="1"/>
  <c r="N28" i="1"/>
  <c r="N27" i="1"/>
  <c r="N26" i="1"/>
  <c r="N24" i="1"/>
  <c r="N23" i="1"/>
  <c r="N22" i="1"/>
  <c r="F36" i="1"/>
  <c r="F35" i="1"/>
  <c r="F34" i="1"/>
  <c r="G30" i="1"/>
  <c r="G39" i="1" s="1"/>
  <c r="G42" i="1" s="1"/>
  <c r="F28" i="1"/>
  <c r="F33" i="1"/>
  <c r="F32" i="1"/>
  <c r="F22" i="1"/>
  <c r="F31" i="1"/>
  <c r="F30" i="1"/>
  <c r="F19" i="1"/>
  <c r="F29" i="1"/>
  <c r="N19" i="1" s="1"/>
  <c r="F27" i="1"/>
  <c r="F15" i="1"/>
  <c r="N15" i="1" s="1"/>
  <c r="F26" i="1"/>
  <c r="F25" i="1"/>
  <c r="F24" i="1"/>
  <c r="F23" i="1"/>
  <c r="F17" i="1"/>
  <c r="N18" i="1" s="1"/>
  <c r="F18" i="1"/>
  <c r="N20" i="1" s="1"/>
  <c r="F20" i="1"/>
  <c r="F21" i="1"/>
  <c r="F16" i="1"/>
  <c r="N16" i="1" s="1"/>
  <c r="G10" i="1"/>
</calcChain>
</file>

<file path=xl/sharedStrings.xml><?xml version="1.0" encoding="utf-8"?>
<sst xmlns="http://schemas.openxmlformats.org/spreadsheetml/2006/main" count="99" uniqueCount="60">
  <si>
    <t>PCB</t>
  </si>
  <si>
    <t>PCB Panel</t>
  </si>
  <si>
    <t>JLC PCB</t>
  </si>
  <si>
    <t>Product</t>
  </si>
  <si>
    <t>Store</t>
  </si>
  <si>
    <t>Quantity</t>
  </si>
  <si>
    <t>Price</t>
  </si>
  <si>
    <t>Total</t>
  </si>
  <si>
    <t>Components</t>
  </si>
  <si>
    <t>Used</t>
  </si>
  <si>
    <t>NCP708MU330TAG</t>
  </si>
  <si>
    <t>B5818W</t>
  </si>
  <si>
    <t>MCP73831T</t>
  </si>
  <si>
    <t>DMP2045U</t>
  </si>
  <si>
    <t>NCP708MU330TAG (3v3 Regulator)</t>
  </si>
  <si>
    <t>MMBT2222A-7-F (NPN Transistor)</t>
  </si>
  <si>
    <t>B5818W (schottky diode)</t>
  </si>
  <si>
    <t>DMP2045U (p-channel mosfet)</t>
  </si>
  <si>
    <t>532610271 (lipo connector)</t>
  </si>
  <si>
    <t>Arrow</t>
  </si>
  <si>
    <t>MCP73831T (lipo charger)</t>
  </si>
  <si>
    <t>Remaining</t>
  </si>
  <si>
    <t>tax</t>
  </si>
  <si>
    <t>IS31FL3741-QFLS4-TR (LED driver)</t>
  </si>
  <si>
    <t>1054431101 (USB connector)</t>
  </si>
  <si>
    <t>AO3407</t>
  </si>
  <si>
    <t>AO3407 (p-channel mosfet)</t>
  </si>
  <si>
    <t>Ali</t>
  </si>
  <si>
    <t>IN5817 </t>
  </si>
  <si>
    <t>IN5817 (schottky diode)</t>
  </si>
  <si>
    <t>Green LED</t>
  </si>
  <si>
    <t>ESP32</t>
  </si>
  <si>
    <t>Lipo Cable</t>
  </si>
  <si>
    <t>CH340G (USB to Serial)</t>
  </si>
  <si>
    <t>DMG3415U</t>
  </si>
  <si>
    <t>DMG3415U (p-channel mosfet)</t>
  </si>
  <si>
    <t>Push button</t>
  </si>
  <si>
    <t>USB connector 1</t>
  </si>
  <si>
    <t>USB connector 2</t>
  </si>
  <si>
    <t>Purchase List</t>
  </si>
  <si>
    <t>Total (all)</t>
  </si>
  <si>
    <t>BOM</t>
  </si>
  <si>
    <t>Component type</t>
  </si>
  <si>
    <t>Required</t>
  </si>
  <si>
    <t>Available</t>
  </si>
  <si>
    <t>NPN Transistor</t>
  </si>
  <si>
    <t>3.3V Regulator</t>
  </si>
  <si>
    <t>Schottky Diode</t>
  </si>
  <si>
    <t>Lipo Charger</t>
  </si>
  <si>
    <t>P-channel MOSFET</t>
  </si>
  <si>
    <t>Lipo Connector</t>
  </si>
  <si>
    <t>LED Driver</t>
  </si>
  <si>
    <t>USB Connector</t>
  </si>
  <si>
    <t>USB to Serial</t>
  </si>
  <si>
    <t>Push Button</t>
  </si>
  <si>
    <t>MMBT2222A</t>
  </si>
  <si>
    <t>IS31FL3741</t>
  </si>
  <si>
    <t>0603 LED</t>
  </si>
  <si>
    <t>CH340G</t>
  </si>
  <si>
    <t>Price per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</si>
</sst>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 applyAlignment="1">
      <alignment horizontal="right"/>
    </xf>
    <xf numFmtId="0" fontId="0" fillId="6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7521E-A830-4D43-9F38-4089D69A2F7C}">
  <dimension ref="B1:Q42"/>
  <sheetViews>
    <sheetView tabSelected="1" zoomScaleNormal="100" workbookViewId="0">
      <selection activeCell="L33" sqref="L33"/>
    </sheetView>
  </sheetViews>
  <sheetFormatPr defaultRowHeight="15" x14ac:dyDescent="0.25"/>
  <cols>
    <col min="2" max="2" width="34.7109375" customWidth="1"/>
    <col min="3" max="4" width="10.5703125" customWidth="1"/>
    <col min="5" max="5" width="11" customWidth="1"/>
    <col min="6" max="6" width="11.28515625" customWidth="1"/>
    <col min="12" max="12" width="36.140625" customWidth="1"/>
    <col min="13" max="13" width="22.28515625" customWidth="1"/>
    <col min="14" max="14" width="10.5703125" customWidth="1"/>
    <col min="15" max="15" width="13.42578125" customWidth="1"/>
    <col min="16" max="16" width="15" customWidth="1"/>
    <col min="17" max="17" width="12" customWidth="1"/>
  </cols>
  <sheetData>
    <row r="1" spans="2:17" ht="45" customHeight="1" x14ac:dyDescent="0.7">
      <c r="B1" s="1" t="s">
        <v>39</v>
      </c>
      <c r="L1" s="1" t="s">
        <v>41</v>
      </c>
    </row>
    <row r="5" spans="2:17" ht="30" customHeight="1" x14ac:dyDescent="0.45">
      <c r="B5" s="5" t="s">
        <v>0</v>
      </c>
      <c r="C5" s="6"/>
      <c r="D5" s="6"/>
      <c r="E5" s="6"/>
      <c r="F5" s="6"/>
      <c r="G5" s="6"/>
    </row>
    <row r="6" spans="2:17" x14ac:dyDescent="0.25">
      <c r="B6" s="3" t="s">
        <v>3</v>
      </c>
      <c r="C6" s="3" t="s">
        <v>4</v>
      </c>
      <c r="D6" s="3" t="s">
        <v>5</v>
      </c>
      <c r="E6" s="3"/>
      <c r="F6" s="3"/>
      <c r="G6" s="3" t="s">
        <v>6</v>
      </c>
      <c r="H6" s="7"/>
      <c r="I6" s="7"/>
      <c r="J6" s="7"/>
      <c r="K6" s="7"/>
    </row>
    <row r="7" spans="2:17" x14ac:dyDescent="0.25">
      <c r="B7" s="4" t="s">
        <v>1</v>
      </c>
      <c r="C7" s="4" t="s">
        <v>2</v>
      </c>
      <c r="D7" s="4">
        <v>5</v>
      </c>
      <c r="E7" s="4"/>
      <c r="F7" s="4"/>
      <c r="G7" s="8">
        <v>20.76</v>
      </c>
    </row>
    <row r="10" spans="2:17" x14ac:dyDescent="0.25">
      <c r="B10" s="8" t="s">
        <v>7</v>
      </c>
      <c r="C10" s="8"/>
      <c r="D10" s="8"/>
      <c r="E10" s="8"/>
      <c r="F10" s="8"/>
      <c r="G10" s="8">
        <f>SUM(G7:G9)</f>
        <v>20.76</v>
      </c>
    </row>
    <row r="13" spans="2:17" ht="30" customHeight="1" x14ac:dyDescent="0.45">
      <c r="B13" s="5" t="s">
        <v>8</v>
      </c>
      <c r="C13" s="6"/>
      <c r="D13" s="6"/>
      <c r="E13" s="6"/>
      <c r="F13" s="6"/>
      <c r="G13" s="6"/>
      <c r="L13" s="5" t="s">
        <v>8</v>
      </c>
      <c r="M13" s="6"/>
      <c r="N13" s="6"/>
      <c r="O13" s="6"/>
      <c r="P13" s="6"/>
      <c r="Q13" s="6"/>
    </row>
    <row r="14" spans="2:17" x14ac:dyDescent="0.25">
      <c r="B14" s="3" t="s">
        <v>3</v>
      </c>
      <c r="C14" s="3" t="s">
        <v>4</v>
      </c>
      <c r="D14" s="11" t="s">
        <v>5</v>
      </c>
      <c r="E14" s="11" t="s">
        <v>9</v>
      </c>
      <c r="F14" s="11" t="s">
        <v>21</v>
      </c>
      <c r="G14" s="11" t="s">
        <v>6</v>
      </c>
      <c r="L14" s="3" t="s">
        <v>42</v>
      </c>
      <c r="M14" s="3" t="s">
        <v>3</v>
      </c>
      <c r="N14" s="11" t="s">
        <v>44</v>
      </c>
      <c r="O14" s="11" t="s">
        <v>43</v>
      </c>
      <c r="P14" s="11" t="s">
        <v>59</v>
      </c>
      <c r="Q14" s="11" t="s">
        <v>6</v>
      </c>
    </row>
    <row r="15" spans="2:17" x14ac:dyDescent="0.25">
      <c r="B15" s="4" t="s">
        <v>15</v>
      </c>
      <c r="C15" s="4" t="s">
        <v>19</v>
      </c>
      <c r="D15" s="4">
        <v>6</v>
      </c>
      <c r="E15" s="4">
        <v>0</v>
      </c>
      <c r="F15" s="4">
        <f>D15-E15</f>
        <v>6</v>
      </c>
      <c r="G15" s="8">
        <v>0.57999999999999996</v>
      </c>
      <c r="L15" s="8" t="s">
        <v>45</v>
      </c>
      <c r="M15" s="8" t="s">
        <v>55</v>
      </c>
      <c r="N15" s="4">
        <f>F15</f>
        <v>6</v>
      </c>
      <c r="O15" s="4">
        <v>2</v>
      </c>
      <c r="P15" s="4">
        <f>G15/D15</f>
        <v>9.6666666666666665E-2</v>
      </c>
      <c r="Q15" s="4">
        <f>P15*O15</f>
        <v>0.19333333333333333</v>
      </c>
    </row>
    <row r="16" spans="2:17" x14ac:dyDescent="0.25">
      <c r="B16" s="4" t="s">
        <v>14</v>
      </c>
      <c r="C16" s="4" t="s">
        <v>19</v>
      </c>
      <c r="D16" s="4">
        <v>5</v>
      </c>
      <c r="E16" s="4">
        <v>1</v>
      </c>
      <c r="F16" s="4">
        <f>D16-E16</f>
        <v>4</v>
      </c>
      <c r="G16" s="8">
        <v>1.74</v>
      </c>
      <c r="L16" s="8" t="s">
        <v>46</v>
      </c>
      <c r="M16" s="8" t="s">
        <v>10</v>
      </c>
      <c r="N16" s="4">
        <f>F16</f>
        <v>4</v>
      </c>
      <c r="O16" s="4">
        <v>1</v>
      </c>
      <c r="P16" s="4">
        <f>G16/D16</f>
        <v>0.34799999999999998</v>
      </c>
      <c r="Q16" s="4">
        <f>P16</f>
        <v>0.34799999999999998</v>
      </c>
    </row>
    <row r="17" spans="2:17" x14ac:dyDescent="0.25">
      <c r="B17" s="4" t="s">
        <v>16</v>
      </c>
      <c r="C17" s="4" t="s">
        <v>19</v>
      </c>
      <c r="D17" s="4">
        <v>5</v>
      </c>
      <c r="E17" s="4">
        <v>0</v>
      </c>
      <c r="F17" s="4">
        <f t="shared" ref="F17:F36" si="0">D17-E17</f>
        <v>5</v>
      </c>
      <c r="G17" s="8">
        <v>0.36</v>
      </c>
      <c r="L17" s="8" t="s">
        <v>47</v>
      </c>
      <c r="M17" s="8"/>
      <c r="N17" s="4">
        <f>N18+N19</f>
        <v>105</v>
      </c>
      <c r="O17" s="4">
        <v>1</v>
      </c>
      <c r="P17" s="4"/>
      <c r="Q17" s="4"/>
    </row>
    <row r="18" spans="2:17" x14ac:dyDescent="0.25">
      <c r="B18" s="4" t="s">
        <v>20</v>
      </c>
      <c r="C18" s="4" t="s">
        <v>19</v>
      </c>
      <c r="D18" s="4">
        <v>2</v>
      </c>
      <c r="E18" s="4">
        <v>0</v>
      </c>
      <c r="F18" s="4">
        <f t="shared" si="0"/>
        <v>2</v>
      </c>
      <c r="G18" s="8">
        <v>0.89</v>
      </c>
      <c r="L18" s="4"/>
      <c r="M18" s="8" t="s">
        <v>11</v>
      </c>
      <c r="N18" s="4">
        <f>F17</f>
        <v>5</v>
      </c>
      <c r="O18" s="4"/>
      <c r="P18" s="4">
        <f>G17/D17</f>
        <v>7.1999999999999995E-2</v>
      </c>
      <c r="Q18" s="4">
        <f>P18</f>
        <v>7.1999999999999995E-2</v>
      </c>
    </row>
    <row r="19" spans="2:17" x14ac:dyDescent="0.25">
      <c r="B19" s="4"/>
      <c r="C19" s="4" t="s">
        <v>27</v>
      </c>
      <c r="D19" s="4">
        <v>10</v>
      </c>
      <c r="E19" s="4">
        <v>0</v>
      </c>
      <c r="F19" s="4">
        <f t="shared" si="0"/>
        <v>10</v>
      </c>
      <c r="G19" s="8">
        <v>1</v>
      </c>
      <c r="L19" s="4"/>
      <c r="M19" s="8" t="s">
        <v>28</v>
      </c>
      <c r="N19" s="4">
        <f>F29</f>
        <v>100</v>
      </c>
      <c r="O19" s="4"/>
      <c r="P19" s="4">
        <f>G29/D29</f>
        <v>9.3999999999999986E-3</v>
      </c>
      <c r="Q19" s="4">
        <f>P19</f>
        <v>9.3999999999999986E-3</v>
      </c>
    </row>
    <row r="20" spans="2:17" x14ac:dyDescent="0.25">
      <c r="B20" s="4" t="s">
        <v>17</v>
      </c>
      <c r="C20" s="4" t="s">
        <v>19</v>
      </c>
      <c r="D20" s="4">
        <v>2</v>
      </c>
      <c r="E20" s="4">
        <v>0</v>
      </c>
      <c r="F20" s="4">
        <f t="shared" si="0"/>
        <v>2</v>
      </c>
      <c r="G20" s="8">
        <v>0.68</v>
      </c>
      <c r="L20" s="8" t="s">
        <v>48</v>
      </c>
      <c r="M20" s="8" t="s">
        <v>12</v>
      </c>
      <c r="N20" s="4">
        <f>F18+F19</f>
        <v>12</v>
      </c>
      <c r="O20" s="4">
        <v>1</v>
      </c>
      <c r="P20" s="4">
        <f>G19/D19</f>
        <v>0.1</v>
      </c>
      <c r="Q20" s="4">
        <f>P20</f>
        <v>0.1</v>
      </c>
    </row>
    <row r="21" spans="2:17" x14ac:dyDescent="0.25">
      <c r="B21" s="4" t="s">
        <v>18</v>
      </c>
      <c r="C21" s="4" t="s">
        <v>19</v>
      </c>
      <c r="D21" s="4">
        <v>2</v>
      </c>
      <c r="E21" s="4">
        <v>0</v>
      </c>
      <c r="F21" s="4">
        <f t="shared" si="0"/>
        <v>2</v>
      </c>
      <c r="G21" s="8">
        <v>1.4</v>
      </c>
      <c r="L21" s="8" t="s">
        <v>49</v>
      </c>
      <c r="M21" s="8"/>
      <c r="N21" s="4">
        <f>N22+N23+N24</f>
        <v>72</v>
      </c>
      <c r="O21" s="4">
        <v>1</v>
      </c>
      <c r="P21" s="4"/>
      <c r="Q21" s="4"/>
    </row>
    <row r="22" spans="2:17" x14ac:dyDescent="0.25">
      <c r="B22" s="4"/>
      <c r="C22" s="4" t="s">
        <v>27</v>
      </c>
      <c r="D22" s="4">
        <v>10</v>
      </c>
      <c r="E22" s="4">
        <v>0</v>
      </c>
      <c r="F22" s="4">
        <f t="shared" si="0"/>
        <v>10</v>
      </c>
      <c r="G22" s="8">
        <v>0.7</v>
      </c>
      <c r="L22" s="4"/>
      <c r="M22" s="8" t="s">
        <v>13</v>
      </c>
      <c r="N22" s="4">
        <f>F20</f>
        <v>2</v>
      </c>
      <c r="O22" s="4"/>
      <c r="P22" s="4">
        <f>G20/D20</f>
        <v>0.34</v>
      </c>
      <c r="Q22" s="4">
        <f t="shared" ref="Q22:Q27" si="1">P22</f>
        <v>0.34</v>
      </c>
    </row>
    <row r="23" spans="2:17" x14ac:dyDescent="0.25">
      <c r="B23" s="4" t="s">
        <v>22</v>
      </c>
      <c r="C23" s="4" t="s">
        <v>19</v>
      </c>
      <c r="D23" s="4">
        <v>1</v>
      </c>
      <c r="E23" s="4">
        <v>0</v>
      </c>
      <c r="F23" s="4">
        <f t="shared" si="0"/>
        <v>1</v>
      </c>
      <c r="G23" s="8">
        <v>1.19</v>
      </c>
      <c r="L23" s="4"/>
      <c r="M23" s="8" t="s">
        <v>25</v>
      </c>
      <c r="N23" s="4">
        <f>F27</f>
        <v>50</v>
      </c>
      <c r="O23" s="4"/>
      <c r="P23" s="4">
        <f>G27/D27</f>
        <v>2.12E-2</v>
      </c>
      <c r="Q23" s="4">
        <f t="shared" si="1"/>
        <v>2.12E-2</v>
      </c>
    </row>
    <row r="24" spans="2:17" x14ac:dyDescent="0.25">
      <c r="B24" s="4" t="s">
        <v>23</v>
      </c>
      <c r="C24" s="4" t="s">
        <v>19</v>
      </c>
      <c r="D24" s="4">
        <v>2</v>
      </c>
      <c r="E24" s="4">
        <v>0</v>
      </c>
      <c r="F24" s="4">
        <f t="shared" si="0"/>
        <v>2</v>
      </c>
      <c r="G24" s="8">
        <v>4.8</v>
      </c>
      <c r="L24" s="4"/>
      <c r="M24" s="8" t="s">
        <v>34</v>
      </c>
      <c r="N24" s="4">
        <f>F28</f>
        <v>20</v>
      </c>
      <c r="O24" s="4"/>
      <c r="P24" s="4">
        <f>G28/D28</f>
        <v>9.2499999999999999E-2</v>
      </c>
      <c r="Q24" s="4">
        <f t="shared" si="1"/>
        <v>9.2499999999999999E-2</v>
      </c>
    </row>
    <row r="25" spans="2:17" x14ac:dyDescent="0.25">
      <c r="B25" s="4" t="s">
        <v>24</v>
      </c>
      <c r="C25" s="4" t="s">
        <v>19</v>
      </c>
      <c r="D25" s="4">
        <v>2</v>
      </c>
      <c r="E25" s="4">
        <v>0</v>
      </c>
      <c r="F25" s="4">
        <f t="shared" si="0"/>
        <v>2</v>
      </c>
      <c r="G25" s="8">
        <v>1.48</v>
      </c>
      <c r="L25" s="8" t="s">
        <v>50</v>
      </c>
      <c r="M25" s="12">
        <v>532610271</v>
      </c>
      <c r="N25" s="4">
        <f>F21+F22</f>
        <v>12</v>
      </c>
      <c r="O25" s="4">
        <v>1</v>
      </c>
      <c r="P25" s="4">
        <f>G22/D22</f>
        <v>6.9999999999999993E-2</v>
      </c>
      <c r="Q25" s="4">
        <f t="shared" si="1"/>
        <v>6.9999999999999993E-2</v>
      </c>
    </row>
    <row r="26" spans="2:17" x14ac:dyDescent="0.25">
      <c r="B26" s="4" t="s">
        <v>22</v>
      </c>
      <c r="C26" s="4" t="s">
        <v>19</v>
      </c>
      <c r="D26" s="4">
        <v>1</v>
      </c>
      <c r="E26" s="4">
        <v>0</v>
      </c>
      <c r="F26" s="4">
        <f t="shared" si="0"/>
        <v>1</v>
      </c>
      <c r="G26" s="8">
        <v>1.01</v>
      </c>
      <c r="L26" s="8" t="s">
        <v>51</v>
      </c>
      <c r="M26" s="8" t="s">
        <v>56</v>
      </c>
      <c r="N26" s="4">
        <f>F24</f>
        <v>2</v>
      </c>
      <c r="O26" s="4">
        <v>1</v>
      </c>
      <c r="P26" s="4">
        <f>G24/2</f>
        <v>2.4</v>
      </c>
      <c r="Q26" s="4">
        <f t="shared" si="1"/>
        <v>2.4</v>
      </c>
    </row>
    <row r="27" spans="2:17" x14ac:dyDescent="0.25">
      <c r="B27" s="4" t="s">
        <v>26</v>
      </c>
      <c r="C27" s="4" t="s">
        <v>27</v>
      </c>
      <c r="D27" s="4">
        <v>50</v>
      </c>
      <c r="E27" s="4">
        <v>0</v>
      </c>
      <c r="F27" s="4">
        <f t="shared" si="0"/>
        <v>50</v>
      </c>
      <c r="G27" s="8">
        <v>1.06</v>
      </c>
      <c r="L27" s="8" t="s">
        <v>52</v>
      </c>
      <c r="M27" s="8" t="s">
        <v>37</v>
      </c>
      <c r="N27" s="4">
        <f>F35</f>
        <v>20</v>
      </c>
      <c r="O27" s="4">
        <v>1</v>
      </c>
      <c r="P27" s="4">
        <f>G35/D35</f>
        <v>3.4999999999999996E-2</v>
      </c>
      <c r="Q27" s="4">
        <f t="shared" si="1"/>
        <v>3.4999999999999996E-2</v>
      </c>
    </row>
    <row r="28" spans="2:17" x14ac:dyDescent="0.25">
      <c r="B28" s="4" t="s">
        <v>35</v>
      </c>
      <c r="C28" s="4" t="s">
        <v>27</v>
      </c>
      <c r="D28" s="4">
        <v>20</v>
      </c>
      <c r="E28" s="4">
        <v>0</v>
      </c>
      <c r="F28" s="4">
        <f t="shared" si="0"/>
        <v>20</v>
      </c>
      <c r="G28" s="8">
        <v>1.85</v>
      </c>
      <c r="L28" s="8" t="s">
        <v>30</v>
      </c>
      <c r="M28" s="8" t="s">
        <v>57</v>
      </c>
      <c r="N28" s="4">
        <f>F30</f>
        <v>1000</v>
      </c>
      <c r="O28" s="4">
        <v>351</v>
      </c>
      <c r="P28" s="4">
        <f>G30/D30</f>
        <v>3.96E-3</v>
      </c>
      <c r="Q28" s="4">
        <f>P28*O28</f>
        <v>1.3899600000000001</v>
      </c>
    </row>
    <row r="29" spans="2:17" x14ac:dyDescent="0.25">
      <c r="B29" s="4" t="s">
        <v>29</v>
      </c>
      <c r="C29" s="4" t="s">
        <v>27</v>
      </c>
      <c r="D29" s="4">
        <v>100</v>
      </c>
      <c r="E29" s="4">
        <v>0</v>
      </c>
      <c r="F29" s="4">
        <f t="shared" si="0"/>
        <v>100</v>
      </c>
      <c r="G29" s="8">
        <v>0.94</v>
      </c>
      <c r="L29" s="8" t="s">
        <v>31</v>
      </c>
      <c r="M29" s="8" t="s">
        <v>31</v>
      </c>
      <c r="N29" s="4">
        <f>F31</f>
        <v>3</v>
      </c>
      <c r="O29" s="4">
        <v>1</v>
      </c>
      <c r="P29" s="4">
        <f>G31/D31</f>
        <v>3.3333333333333335</v>
      </c>
      <c r="Q29" s="4">
        <f>P29*O29</f>
        <v>3.3333333333333335</v>
      </c>
    </row>
    <row r="30" spans="2:17" x14ac:dyDescent="0.25">
      <c r="B30" s="4" t="s">
        <v>30</v>
      </c>
      <c r="C30" s="4" t="s">
        <v>27</v>
      </c>
      <c r="D30" s="4">
        <v>1000</v>
      </c>
      <c r="E30" s="4">
        <v>0</v>
      </c>
      <c r="F30" s="4">
        <f t="shared" si="0"/>
        <v>1000</v>
      </c>
      <c r="G30" s="8">
        <f>1.98*2</f>
        <v>3.96</v>
      </c>
      <c r="L30" s="8" t="s">
        <v>32</v>
      </c>
      <c r="M30" s="8" t="s">
        <v>32</v>
      </c>
      <c r="N30" s="4">
        <f>F32</f>
        <v>10</v>
      </c>
      <c r="O30" s="4">
        <v>1</v>
      </c>
      <c r="P30" s="4">
        <f>G32/D32</f>
        <v>8.7999999999999995E-2</v>
      </c>
      <c r="Q30" s="4">
        <f>P30</f>
        <v>8.7999999999999995E-2</v>
      </c>
    </row>
    <row r="31" spans="2:17" x14ac:dyDescent="0.25">
      <c r="B31" s="4" t="s">
        <v>31</v>
      </c>
      <c r="C31" s="4" t="s">
        <v>27</v>
      </c>
      <c r="D31" s="4">
        <v>3</v>
      </c>
      <c r="E31" s="4">
        <v>0</v>
      </c>
      <c r="F31" s="4">
        <f t="shared" si="0"/>
        <v>3</v>
      </c>
      <c r="G31" s="8">
        <v>10</v>
      </c>
      <c r="L31" s="8" t="s">
        <v>53</v>
      </c>
      <c r="M31" s="8" t="s">
        <v>58</v>
      </c>
      <c r="N31" s="4">
        <f>F33</f>
        <v>5</v>
      </c>
      <c r="O31" s="4">
        <v>1</v>
      </c>
      <c r="P31" s="4">
        <f>G33/D33</f>
        <v>0.26800000000000002</v>
      </c>
      <c r="Q31" s="4">
        <f>P31</f>
        <v>0.26800000000000002</v>
      </c>
    </row>
    <row r="32" spans="2:17" x14ac:dyDescent="0.25">
      <c r="B32" s="4" t="s">
        <v>32</v>
      </c>
      <c r="C32" s="4" t="s">
        <v>27</v>
      </c>
      <c r="D32" s="4">
        <v>10</v>
      </c>
      <c r="E32" s="4">
        <v>0</v>
      </c>
      <c r="F32" s="4">
        <f t="shared" si="0"/>
        <v>10</v>
      </c>
      <c r="G32" s="8">
        <v>0.88</v>
      </c>
      <c r="L32" s="8" t="s">
        <v>54</v>
      </c>
      <c r="M32" s="8" t="s">
        <v>54</v>
      </c>
      <c r="N32" s="4">
        <f>F34</f>
        <v>50</v>
      </c>
      <c r="O32" s="4">
        <v>3</v>
      </c>
      <c r="P32" s="4">
        <f>G34/D34</f>
        <v>1.4999999999999999E-2</v>
      </c>
      <c r="Q32" s="4">
        <f>P32*O32</f>
        <v>4.4999999999999998E-2</v>
      </c>
    </row>
    <row r="33" spans="2:17" x14ac:dyDescent="0.25">
      <c r="B33" s="4" t="s">
        <v>33</v>
      </c>
      <c r="C33" s="4" t="s">
        <v>27</v>
      </c>
      <c r="D33" s="4">
        <v>5</v>
      </c>
      <c r="E33" s="4">
        <v>0</v>
      </c>
      <c r="F33" s="4">
        <f t="shared" si="0"/>
        <v>5</v>
      </c>
      <c r="G33" s="8">
        <v>1.34</v>
      </c>
      <c r="L33" s="8" t="s">
        <v>0</v>
      </c>
      <c r="M33" s="8" t="s">
        <v>0</v>
      </c>
      <c r="N33" s="4">
        <v>5</v>
      </c>
      <c r="O33" s="4">
        <v>1</v>
      </c>
      <c r="P33" s="4">
        <f>G7/D7</f>
        <v>4.1520000000000001</v>
      </c>
      <c r="Q33" s="4">
        <f>P33</f>
        <v>4.1520000000000001</v>
      </c>
    </row>
    <row r="34" spans="2:17" x14ac:dyDescent="0.25">
      <c r="B34" s="4" t="s">
        <v>36</v>
      </c>
      <c r="C34" s="4" t="s">
        <v>27</v>
      </c>
      <c r="D34" s="4">
        <v>50</v>
      </c>
      <c r="E34" s="4">
        <v>0</v>
      </c>
      <c r="F34" s="4">
        <f t="shared" si="0"/>
        <v>50</v>
      </c>
      <c r="G34" s="8">
        <v>0.75</v>
      </c>
    </row>
    <row r="35" spans="2:17" x14ac:dyDescent="0.25">
      <c r="B35" s="4" t="s">
        <v>37</v>
      </c>
      <c r="C35" s="4" t="s">
        <v>27</v>
      </c>
      <c r="D35" s="4">
        <v>20</v>
      </c>
      <c r="E35" s="4">
        <v>0</v>
      </c>
      <c r="F35" s="4">
        <f t="shared" si="0"/>
        <v>20</v>
      </c>
      <c r="G35" s="8">
        <v>0.7</v>
      </c>
      <c r="L35" s="8" t="s">
        <v>7</v>
      </c>
      <c r="M35" s="8"/>
      <c r="N35" s="8"/>
      <c r="O35" s="8"/>
      <c r="P35" s="8"/>
      <c r="Q35" s="8">
        <f>Q15+Q16+Q19+Q23+Q25+Q26+Q27+Q28+Q29+Q30+Q31+Q32+Q33</f>
        <v>12.353226666666668</v>
      </c>
    </row>
    <row r="36" spans="2:17" x14ac:dyDescent="0.25">
      <c r="B36" s="4" t="s">
        <v>38</v>
      </c>
      <c r="C36" s="4" t="s">
        <v>27</v>
      </c>
      <c r="D36" s="4">
        <v>10</v>
      </c>
      <c r="E36" s="4">
        <v>0</v>
      </c>
      <c r="F36" s="4">
        <f t="shared" si="0"/>
        <v>10</v>
      </c>
      <c r="G36" s="8">
        <v>0.5</v>
      </c>
    </row>
    <row r="39" spans="2:17" x14ac:dyDescent="0.25">
      <c r="B39" s="8" t="s">
        <v>7</v>
      </c>
      <c r="C39" s="8"/>
      <c r="D39" s="8"/>
      <c r="E39" s="8"/>
      <c r="F39" s="8"/>
      <c r="G39" s="8">
        <f>SUM(G15:G38)</f>
        <v>37.810000000000009</v>
      </c>
    </row>
    <row r="42" spans="2:17" ht="27" customHeight="1" x14ac:dyDescent="0.45">
      <c r="B42" s="10" t="s">
        <v>40</v>
      </c>
      <c r="C42" s="2"/>
      <c r="D42" s="2"/>
      <c r="E42" s="2"/>
      <c r="F42" s="2"/>
      <c r="G42" s="9">
        <f>SUM(G10)+G39</f>
        <v>58.570000000000007</v>
      </c>
    </row>
  </sheetData>
  <pageMargins left="0.7" right="0.7" top="0.75" bottom="0.75" header="0.3" footer="0.3"/>
  <pageSetup paperSize="9" orientation="portrait" r:id="rId1"/>
  <ignoredErrors>
    <ignoredError sqref="P19 Q3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Muralha</dc:creator>
  <cp:lastModifiedBy>Afonso Muralha</cp:lastModifiedBy>
  <dcterms:created xsi:type="dcterms:W3CDTF">2019-01-25T11:22:03Z</dcterms:created>
  <dcterms:modified xsi:type="dcterms:W3CDTF">2019-01-25T14:41:15Z</dcterms:modified>
</cp:coreProperties>
</file>