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advance excel\"/>
    </mc:Choice>
  </mc:AlternateContent>
  <xr:revisionPtr revIDLastSave="0" documentId="13_ncr:1_{A656F881-4F63-48D7-ADD8-71A53FA9CCFE}" xr6:coauthVersionLast="47" xr6:coauthVersionMax="47" xr10:uidLastSave="{00000000-0000-0000-0000-000000000000}"/>
  <bookViews>
    <workbookView xWindow="-108" yWindow="-108" windowWidth="23256" windowHeight="12456" tabRatio="690" activeTab="1" xr2:uid="{00000000-000D-0000-FFFF-FFFF00000000}"/>
  </bookViews>
  <sheets>
    <sheet name="DMart_Data" sheetId="1" r:id="rId1"/>
    <sheet name="ConditionalStatements" sheetId="25" r:id="rId2"/>
  </sheets>
  <definedNames>
    <definedName name="Allowances">#REF!</definedName>
    <definedName name="allSales">#REF!</definedName>
    <definedName name="FebSales">#REF!</definedName>
    <definedName name="gstRate">#REF!</definedName>
    <definedName name="JanSales">#REF!</definedName>
    <definedName name="KetanMarks">#REF!</definedName>
    <definedName name="MarchSales">#REF!</definedName>
    <definedName name="MathScore">#REF!</definedName>
    <definedName name="Name">#REF!</definedName>
    <definedName name="NehaMarks">#REF!</definedName>
    <definedName name="NetRevenue">DMartData[net_revenue]</definedName>
    <definedName name="profit">DMartData[profit]</definedName>
    <definedName name="SahilMarks">#REF!</definedName>
    <definedName name="Salar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1" roundtripDataChecksum="8PaUGtYNBJT3xKVSj/OXBMw+IjKA0SskdD8PyglTCVU="/>
    </ext>
  </extLst>
</workbook>
</file>

<file path=xl/calcChain.xml><?xml version="1.0" encoding="utf-8"?>
<calcChain xmlns="http://schemas.openxmlformats.org/spreadsheetml/2006/main">
  <c r="J40" i="25" l="1"/>
  <c r="J41" i="25"/>
  <c r="J42" i="25"/>
  <c r="J43" i="25"/>
  <c r="J39" i="25"/>
  <c r="F33" i="25" a="1"/>
  <c r="F33" i="25" s="1"/>
  <c r="F34" i="25" a="1"/>
  <c r="F34" i="25"/>
  <c r="F35" i="25" a="1"/>
  <c r="F35" i="25"/>
  <c r="F36" i="25" a="1"/>
  <c r="F36" i="25"/>
  <c r="F38" i="25" a="1"/>
  <c r="F38" i="25" s="1"/>
  <c r="F39" i="25" a="1"/>
  <c r="F39" i="25"/>
  <c r="F40" i="25" a="1"/>
  <c r="F40" i="25" s="1"/>
  <c r="F41" i="25" a="1"/>
  <c r="F41" i="25"/>
  <c r="F42" i="25" a="1"/>
  <c r="F42" i="25"/>
  <c r="F32" i="25" a="1"/>
  <c r="F32" i="25"/>
  <c r="E33" i="25" a="1"/>
  <c r="E33" i="25" s="1"/>
  <c r="E34" i="25" a="1"/>
  <c r="E34" i="25" s="1"/>
  <c r="E35" i="25" a="1"/>
  <c r="E35" i="25"/>
  <c r="E36" i="25" a="1"/>
  <c r="E36" i="25" s="1"/>
  <c r="E38" i="25" a="1"/>
  <c r="E38" i="25"/>
  <c r="E39" i="25" a="1"/>
  <c r="E39" i="25"/>
  <c r="E40" i="25" a="1"/>
  <c r="E40" i="25" s="1"/>
  <c r="E41" i="25" a="1"/>
  <c r="E41" i="25"/>
  <c r="E42" i="25" a="1"/>
  <c r="E42" i="25" s="1"/>
  <c r="E32" i="25" a="1"/>
  <c r="E32" i="25"/>
  <c r="D33" i="25"/>
  <c r="D34" i="25"/>
  <c r="D35" i="25"/>
  <c r="D36" i="25"/>
  <c r="D38" i="25"/>
  <c r="D39" i="25"/>
  <c r="D40" i="25"/>
  <c r="D41" i="25"/>
  <c r="D42" i="25"/>
  <c r="D32" i="25"/>
  <c r="C33" i="25"/>
  <c r="C34" i="25"/>
  <c r="C35" i="25"/>
  <c r="C36" i="25"/>
  <c r="C38" i="25"/>
  <c r="C39" i="25"/>
  <c r="C40" i="25"/>
  <c r="C41" i="25"/>
  <c r="C42" i="25"/>
  <c r="C32" i="25"/>
  <c r="E24" i="25"/>
  <c r="E25" i="25"/>
  <c r="E26" i="25"/>
  <c r="E27" i="25"/>
  <c r="E28" i="25"/>
  <c r="E23" i="25"/>
  <c r="D23" i="25"/>
  <c r="D24" i="25"/>
  <c r="D25" i="25"/>
  <c r="D26" i="25"/>
  <c r="D27" i="25"/>
  <c r="D28" i="25"/>
  <c r="C10" i="25"/>
  <c r="C9" i="25"/>
  <c r="C8" i="25"/>
  <c r="C3" i="25"/>
  <c r="C4" i="25"/>
  <c r="C5" i="25"/>
  <c r="C6" i="25"/>
  <c r="C7" i="25"/>
  <c r="C2" i="25"/>
  <c r="P34" i="1"/>
  <c r="P30" i="1"/>
  <c r="P22" i="1"/>
  <c r="P18" i="1"/>
  <c r="P12" i="1"/>
  <c r="P15" i="1"/>
  <c r="P5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G12076" i="1" s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G12252" i="1" s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G12302" i="1" s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G12508" i="1" s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G12750" i="1" s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G13070" i="1" s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G13518" i="1" s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G13862" i="1" s="1"/>
  <c r="F13863" i="1"/>
  <c r="G13863" i="1" s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G15344" i="1" s="1"/>
  <c r="F15345" i="1"/>
  <c r="G15345" i="1" s="1"/>
  <c r="F15346" i="1"/>
  <c r="G15346" i="1" s="1"/>
  <c r="F2" i="1"/>
  <c r="G2" i="1" s="1"/>
  <c r="P9" i="1" l="1"/>
  <c r="P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<sst xmlns="http://schemas.openxmlformats.org/spreadsheetml/2006/main" count="92165" uniqueCount="15444">
  <si>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</si>
  <si>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</si>
  <si>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</si>
  <si>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</si>
  <si>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</si>
  <si>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</si>
  <si>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</si>
  <si>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</si>
  <si>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</si>
  <si>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</si>
  <si>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</si>
  <si>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</si>
  <si>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</si>
  <si>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</si>
  <si>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</si>
  <si>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</si>
  <si>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</si>
  <si>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</si>
  <si>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</si>
  <si>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</si>
  <si>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</si>
  <si>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</si>
  <si>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</si>
  <si>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</si>
  <si>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</si>
  <si>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</si>
  <si>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</si>
  <si>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</si>
  <si>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</si>
  <si>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</si>
  <si>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</si>
  <si>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</si>
  <si>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</si>
  <si>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</si>
  <si>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</si>
  <si>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</si>
  <si>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</si>
  <si>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</si>
  <si>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</si>
  <si>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</si>
  <si>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</si>
  <si>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</si>
  <si>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</si>
  <si>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</si>
  <si>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</si>
  <si>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</si>
  <si>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</si>
  <si>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</si>
  <si>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</si>
  <si>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</si>
  <si>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</si>
  <si>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</si>
  <si>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</si>
  <si>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</si>
  <si>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</si>
  <si>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</si>
  <si>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</si>
  <si>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</si>
  <si>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</si>
  <si>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</si>
  <si>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</si>
  <si>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</si>
  <si>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</si>
  <si>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</si>
  <si>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</si>
  <si>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</si>
  <si>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</si>
  <si>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</si>
  <si>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</si>
  <si>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</si>
  <si>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</si>
  <si>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</si>
  <si>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</si>
  <si>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</si>
  <si>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</si>
  <si>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</si>
  <si>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</si>
  <si>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</si>
  <si>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</si>
  <si>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</si>
  <si>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</si>
  <si>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</si>
  <si>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</si>
  <si>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</si>
  <si>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</si>
  <si>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</si>
  <si>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</si>
  <si>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</si>
  <si>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</si>
  <si>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</si>
  <si>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</si>
  <si>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</si>
  <si>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</si>
  <si>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</si>
  <si>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</si>
  <si>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</si>
  <si>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</si>
  <si>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</si>
  <si>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</si>
  <si>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</si>
  <si>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</si>
  <si>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</si>
  <si>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</si>
  <si>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</si>
  <si>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</si>
  <si>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</si>
  <si>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</si>
  <si>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</si>
  <si>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</si>
  <si>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</si>
  <si>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</si>
  <si>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</si>
  <si>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</si>
  <si>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</si>
  <si>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</si>
  <si>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</si>
  <si>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</si>
  <si>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</si>
  <si>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</si>
  <si>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</si>
  <si>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</si>
  <si>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</si>
  <si>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</si>
  <si>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</si>
  <si>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</si>
  <si>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</si>
  <si>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</si>
  <si>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</si>
  <si>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</si>
  <si>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</si>
  <si>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</si>
  <si>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</si>
  <si>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</si>
  <si>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</si>
  <si>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</si>
  <si>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</si>
  <si>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</si>
  <si>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</si>
  <si>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</si>
  <si>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</si>
  <si>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</si>
  <si>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</si>
  <si>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</si>
  <si>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</si>
  <si>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</si>
  <si>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</si>
  <si>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</si>
  <si>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</si>
  <si>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</si>
  <si>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</si>
  <si>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</si>
  <si>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</si>
  <si>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</si>
  <si>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</si>
  <si>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</si>
  <si>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</si>
  <si>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</si>
  <si>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</si>
  <si>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</si>
  <si>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</si>
  <si>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</si>
  <si>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</si>
  <si>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</si>
  <si>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</si>
  <si>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</si>
  <si>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</si>
  <si>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</si>
  <si>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</si>
  <si>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</si>
  <si>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</si>
  <si>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</si>
  <si>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</si>
  <si>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</si>
  <si>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</si>
  <si>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</si>
  <si>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</si>
  <si>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</si>
  <si>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</si>
  <si>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</si>
  <si>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</si>
  <si>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</si>
  <si>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</si>
  <si>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</si>
  <si>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</si>
  <si>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</si>
  <si>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</si>
  <si>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</si>
  <si>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</si>
  <si>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</si>
  <si>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</si>
  <si>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</si>
  <si>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</si>
  <si>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</si>
  <si>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</si>
  <si>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</si>
  <si>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</si>
  <si>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</si>
  <si>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</si>
  <si>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</si>
  <si>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</si>
  <si>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</si>
  <si>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</si>
  <si>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</si>
  <si>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</si>
  <si>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</si>
  <si>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</si>
  <si>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</si>
  <si>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</si>
  <si>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</si>
  <si>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</si>
  <si>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</si>
  <si>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</si>
  <si>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</si>
  <si>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</si>
  <si>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</si>
  <si>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</si>
  <si>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</si>
  <si>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</si>
  <si>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</si>
  <si>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</si>
  <si>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</si>
  <si>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</si>
  <si>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</si>
  <si>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</si>
  <si>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</si>
  <si>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</si>
  <si>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</si>
  <si>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</si>
  <si>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</si>
  <si>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</si>
  <si>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</si>
  <si>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</si>
  <si>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</si>
  <si>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</si>
  <si>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</si>
  <si>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</si>
  <si>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</si>
  <si>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</si>
  <si>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</si>
  <si>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</si>
  <si>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</si>
  <si>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</si>
  <si>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</si>
  <si>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</si>
  <si>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</si>
  <si>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</si>
  <si>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</si>
  <si>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</si>
  <si>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</si>
  <si>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</si>
  <si>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</si>
  <si>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</si>
  <si>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</si>
  <si>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</si>
  <si>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</si>
  <si>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</si>
  <si>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</si>
  <si>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</si>
  <si>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</si>
  <si>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</si>
  <si>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</si>
  <si>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</si>
  <si>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</si>
  <si>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</si>
  <si>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</si>
  <si>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</si>
  <si>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</si>
  <si>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</si>
  <si>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</si>
  <si>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</si>
  <si>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</si>
  <si>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</si>
  <si>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</si>
  <si>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</si>
  <si>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</si>
  <si>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</si>
  <si>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</si>
  <si>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</si>
  <si>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</si>
  <si>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</si>
  <si>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</si>
  <si>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</si>
  <si>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</si>
  <si>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</si>
  <si>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</si>
  <si>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</si>
  <si>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</si>
  <si>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</si>
  <si>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</si>
  <si>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</si>
  <si>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</si>
  <si>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</si>
  <si>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</si>
  <si>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</si>
  <si>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</si>
  <si>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</si>
  <si>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</si>
  <si>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</si>
  <si>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</si>
  <si>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</si>
  <si>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</si>
  <si>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</si>
  <si>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</si>
  <si>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</si>
  <si>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</si>
  <si>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</si>
  <si>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</si>
  <si>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</si>
  <si>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</si>
  <si>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</si>
  <si>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</si>
  <si>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</si>
  <si>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</si>
  <si>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</si>
  <si>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</si>
  <si>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</si>
  <si>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</si>
  <si>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</si>
  <si>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</si>
  <si>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</si>
  <si>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</si>
  <si>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</si>
  <si>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</si>
  <si>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</si>
  <si>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</si>
  <si>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</si>
  <si>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</si>
  <si>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</si>
  <si>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</si>
  <si>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</si>
  <si>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</si>
  <si>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</si>
  <si>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</si>
  <si>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</si>
  <si>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</si>
  <si>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</si>
  <si>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</si>
  <si>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</si>
  <si>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</si>
  <si>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</si>
  <si>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</si>
  <si>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</si>
  <si>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</si>
  <si>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</si>
  <si>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</si>
  <si>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</si>
  <si>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</si>
  <si>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</si>
  <si>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</si>
  <si>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</si>
  <si>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</si>
  <si>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</si>
  <si>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</si>
  <si>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</si>
  <si>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</si>
  <si>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</si>
  <si>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</si>
  <si>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</si>
  <si>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</si>
  <si>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</si>
  <si>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</si>
  <si>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</si>
  <si>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</si>
  <si>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</si>
  <si>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</si>
  <si>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</si>
  <si>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</si>
  <si>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</si>
  <si>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</si>
  <si>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</si>
  <si>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</si>
  <si>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</si>
  <si>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</si>
  <si>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</si>
  <si>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</si>
  <si>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</si>
  <si>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</si>
  <si>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</si>
  <si>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</si>
  <si>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</si>
  <si>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</si>
  <si>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</si>
  <si>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</si>
  <si>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</si>
  <si>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</si>
  <si>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</si>
  <si>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</si>
  <si>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</si>
  <si>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</si>
  <si>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</si>
  <si>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</si>
  <si>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</si>
  <si>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</si>
  <si>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</si>
  <si>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</si>
  <si>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</si>
  <si>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</si>
  <si>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</si>
  <si>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</si>
  <si>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</si>
  <si>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</si>
  <si>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</si>
  <si>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</si>
  <si>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</si>
  <si>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</si>
  <si>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</si>
  <si>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</si>
  <si>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</si>
  <si>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</si>
  <si>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</si>
  <si>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</si>
  <si>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</si>
  <si>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</si>
  <si>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</si>
  <si>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</si>
  <si>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</si>
  <si>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</si>
  <si>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</si>
  <si>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</si>
  <si>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</si>
  <si>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</si>
  <si>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</si>
  <si>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</si>
  <si>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</si>
  <si>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</si>
  <si>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</si>
  <si>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</si>
  <si>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</si>
  <si>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</si>
  <si>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</si>
  <si>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</si>
  <si>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</si>
  <si>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</si>
  <si>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</si>
  <si>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</si>
  <si>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</si>
  <si>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</si>
  <si>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</si>
  <si>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</si>
  <si>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</si>
  <si>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</si>
  <si>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</si>
  <si>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</si>
  <si>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</si>
  <si>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</si>
  <si>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</si>
  <si>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</si>
  <si>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</si>
  <si>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</si>
  <si>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</si>
  <si>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</si>
  <si>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</si>
  <si>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</si>
  <si>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</si>
  <si>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</si>
  <si>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</si>
  <si>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</si>
  <si>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</si>
  <si>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</si>
  <si>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</si>
  <si>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</si>
  <si>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</si>
  <si>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</si>
  <si>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</si>
  <si>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</si>
  <si>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</si>
  <si>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</si>
  <si>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</si>
  <si>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</si>
  <si>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</si>
  <si>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</si>
  <si>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</si>
  <si>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</si>
  <si>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</si>
  <si>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</si>
  <si>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</si>
  <si>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</si>
  <si>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</si>
  <si>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</si>
  <si>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</si>
  <si>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</si>
  <si>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</si>
  <si>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</si>
  <si>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</si>
  <si>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</si>
  <si>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</si>
  <si>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</si>
  <si>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</si>
  <si>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</si>
  <si>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</si>
  <si>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</si>
  <si>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</si>
  <si>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</si>
  <si>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</si>
  <si>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</si>
  <si>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</si>
  <si>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</si>
  <si>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</si>
  <si>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</si>
  <si>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</si>
  <si>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</si>
  <si>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</si>
  <si>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</si>
  <si>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</si>
  <si>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</si>
  <si>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</si>
  <si>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</si>
  <si>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</si>
  <si>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</si>
  <si>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</si>
  <si>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</si>
  <si>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</si>
  <si>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</si>
  <si>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</si>
  <si>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</si>
  <si>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</si>
  <si>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</si>
  <si>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</si>
  <si>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</si>
  <si>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</si>
  <si>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</si>
  <si>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</si>
  <si>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</si>
  <si>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</si>
  <si>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</si>
  <si>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</si>
  <si>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</si>
  <si>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</si>
  <si>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</si>
  <si>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</si>
  <si>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</si>
  <si>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</si>
  <si>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</si>
  <si>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</si>
  <si>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</si>
  <si>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</si>
  <si>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</si>
  <si>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</si>
  <si>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</si>
  <si>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</si>
  <si>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</si>
  <si>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</si>
  <si>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</si>
  <si>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</si>
  <si>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</si>
  <si>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</si>
  <si>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</si>
  <si>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</si>
  <si>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</si>
  <si>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</si>
  <si>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</si>
  <si>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</si>
  <si>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</si>
  <si>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</si>
  <si>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</si>
  <si>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</si>
  <si>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</si>
  <si>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</si>
  <si>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</si>
  <si>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</si>
  <si>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</si>
  <si>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</si>
  <si>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</si>
  <si>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</si>
  <si>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</si>
  <si>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</si>
  <si>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</si>
  <si>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</si>
  <si>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</si>
  <si>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</si>
  <si>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</si>
  <si>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</si>
  <si>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</si>
  <si>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</si>
  <si>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</si>
  <si>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</si>
  <si>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</si>
  <si>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</si>
  <si>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</si>
  <si>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</si>
  <si>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</si>
  <si>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</si>
  <si>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</si>
  <si>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</si>
  <si>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</si>
  <si>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</si>
  <si>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</si>
  <si>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</si>
  <si>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</si>
  <si>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</si>
  <si>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</si>
  <si>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</si>
  <si>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</si>
  <si>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</si>
  <si>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</si>
  <si>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</si>
  <si>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</si>
  <si>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</si>
  <si>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</si>
  <si>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</si>
  <si>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</si>
  <si>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</si>
  <si>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</si>
  <si>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</si>
  <si>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</si>
  <si>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</si>
  <si>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</si>
  <si>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</si>
  <si>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</si>
  <si>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</si>
  <si>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</si>
  <si>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</si>
  <si>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</si>
  <si>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</si>
  <si>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</si>
  <si>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</si>
  <si>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</si>
  <si>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</si>
  <si>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</si>
  <si>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</si>
  <si>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</si>
  <si>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</si>
  <si>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</si>
  <si>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</si>
  <si>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</si>
  <si>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</si>
  <si>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</si>
  <si>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</si>
  <si>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</si>
  <si>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</si>
  <si>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</si>
  <si>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</si>
  <si>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</si>
  <si>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</si>
  <si>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</si>
  <si>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</si>
  <si>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</si>
  <si>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</si>
  <si>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</si>
  <si>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</si>
  <si>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</si>
  <si>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</si>
  <si>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</si>
  <si>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</si>
  <si>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</si>
  <si>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</si>
  <si>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</si>
  <si>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</si>
  <si>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</si>
  <si>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</si>
  <si>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</si>
  <si>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</si>
  <si>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</si>
  <si>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</si>
  <si>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</si>
  <si>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</si>
  <si>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</si>
  <si>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</si>
  <si>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</si>
  <si>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</si>
  <si>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</si>
  <si>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</si>
  <si>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</si>
  <si>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</si>
  <si>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</si>
  <si>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</si>
  <si>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</si>
  <si>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</si>
  <si>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</si>
  <si>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</si>
  <si>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</si>
  <si>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</si>
  <si>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</si>
  <si>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</si>
  <si>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</si>
  <si>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</si>
  <si>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</si>
  <si>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</si>
  <si>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</si>
  <si>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</si>
  <si>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</si>
  <si>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</si>
  <si>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</si>
  <si>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</si>
  <si>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</si>
  <si>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</si>
  <si>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</si>
  <si>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</si>
  <si>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</si>
  <si>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</si>
  <si>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</si>
  <si>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</si>
  <si>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</si>
  <si>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</si>
  <si>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</si>
  <si>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</si>
  <si>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</si>
  <si>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</si>
  <si>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</si>
  <si>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</si>
  <si>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</si>
  <si>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</si>
  <si>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</si>
  <si>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</si>
  <si>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</si>
  <si>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</si>
  <si>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</si>
  <si>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</si>
  <si>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</si>
  <si>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</si>
  <si>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</si>
  <si>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</si>
  <si>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</si>
  <si>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</si>
  <si>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</si>
  <si>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</si>
  <si>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</si>
  <si>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</si>
  <si>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</si>
  <si>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</si>
  <si>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</si>
  <si>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</si>
  <si>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</si>
  <si>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</si>
  <si>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</si>
  <si>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</si>
  <si>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</si>
  <si>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</si>
  <si>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</si>
  <si>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</si>
  <si>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</si>
  <si>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</si>
  <si>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</si>
  <si>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</si>
  <si>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</si>
  <si>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</si>
  <si>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</si>
  <si>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</si>
  <si>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</si>
  <si>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</si>
  <si>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</si>
  <si>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</si>
  <si>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</si>
  <si>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</si>
  <si>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</si>
  <si>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</si>
  <si>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</si>
  <si>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</si>
  <si>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</si>
  <si>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</si>
  <si>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</si>
  <si>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</si>
  <si>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</si>
  <si>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</si>
  <si>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</si>
  <si>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</si>
  <si>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</si>
  <si>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</si>
  <si>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</si>
  <si>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</si>
  <si>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</si>
  <si>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</si>
  <si>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</si>
  <si>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</si>
  <si>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</si>
  <si>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</si>
  <si>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</si>
  <si>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</si>
  <si>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</si>
  <si>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</si>
  <si>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</si>
  <si>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</si>
  <si>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</si>
  <si>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</si>
  <si>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</si>
  <si>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</si>
  <si>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</si>
  <si>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</si>
  <si>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</si>
  <si>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</si>
  <si>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</si>
  <si>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</si>
  <si>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</si>
  <si>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</si>
  <si>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</si>
  <si>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</si>
  <si>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</si>
  <si>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</si>
  <si>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</si>
  <si>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</si>
  <si>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</si>
  <si>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</si>
  <si>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</si>
  <si>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</si>
  <si>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</si>
  <si>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</si>
  <si>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</si>
  <si>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</si>
  <si>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</si>
  <si>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</si>
  <si>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</si>
  <si>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</si>
  <si>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</si>
  <si>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</si>
  <si>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</si>
  <si>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</si>
  <si>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</si>
  <si>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</si>
  <si>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</si>
  <si>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</si>
  <si>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</si>
  <si>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</si>
  <si>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</si>
  <si>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</si>
  <si>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</si>
  <si>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</si>
  <si>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</si>
  <si>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</si>
  <si>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</si>
  <si>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</si>
  <si>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</si>
  <si>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</si>
  <si>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</si>
  <si>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</si>
  <si>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</si>
  <si>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</si>
  <si>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</si>
  <si>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</si>
  <si>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</si>
  <si>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</si>
  <si>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</si>
  <si>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</si>
  <si>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</si>
  <si>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</si>
  <si>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</si>
  <si>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</si>
  <si>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</si>
  <si>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</si>
  <si>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</si>
  <si>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</si>
  <si>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</si>
  <si>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</si>
  <si>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</si>
  <si>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</si>
  <si>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</si>
  <si>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</si>
  <si>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</si>
  <si>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</si>
  <si>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</si>
  <si>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</si>
  <si>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</si>
  <si>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</si>
  <si>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</si>
  <si>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</si>
  <si>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</si>
  <si>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</si>
  <si>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</si>
  <si>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</si>
  <si>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</si>
  <si>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</si>
  <si>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</si>
  <si>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</si>
  <si>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</si>
  <si>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</si>
  <si>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</si>
  <si>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</si>
  <si>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</si>
  <si>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</si>
  <si>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</si>
  <si>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</si>
  <si>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</si>
  <si>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</si>
  <si>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</si>
  <si>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</si>
  <si>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</si>
  <si>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</si>
  <si>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</si>
  <si>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</si>
  <si>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</si>
  <si>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</si>
  <si>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</si>
  <si>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</si>
  <si>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</si>
  <si>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</si>
  <si>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</si>
  <si>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</si>
  <si>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</si>
  <si>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</si>
  <si>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</si>
  <si>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</si>
  <si>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</si>
  <si>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</si>
  <si>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</si>
  <si>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</si>
  <si>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</si>
  <si>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</si>
  <si>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</si>
  <si>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</si>
  <si>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</si>
  <si>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</si>
  <si>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</si>
  <si>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</si>
  <si>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</si>
  <si>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</si>
  <si>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</si>
  <si>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</si>
  <si>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</si>
  <si>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</si>
  <si>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</si>
  <si>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</si>
  <si>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</si>
  <si>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</si>
  <si>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</si>
  <si>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</si>
  <si>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</si>
  <si>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</si>
  <si>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</si>
  <si>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</si>
  <si>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</si>
  <si>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</si>
  <si>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</si>
  <si>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</si>
  <si>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</si>
  <si>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</si>
  <si>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</si>
  <si>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</si>
  <si>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</si>
  <si>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</si>
  <si>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</si>
  <si>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</si>
  <si>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</si>
  <si>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</si>
  <si>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</si>
  <si>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</si>
  <si>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</si>
  <si>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</si>
  <si>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</si>
  <si>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</si>
  <si>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</si>
  <si>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</si>
  <si>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</si>
  <si>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</si>
  <si>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</si>
  <si>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</si>
  <si>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</si>
  <si>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</si>
  <si>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</si>
  <si>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</si>
  <si>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</si>
  <si>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</si>
  <si>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</si>
  <si>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</si>
  <si>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</si>
  <si>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</si>
  <si>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</si>
  <si>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</si>
  <si>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</si>
  <si>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</si>
  <si>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</si>
  <si>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</si>
  <si>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</si>
  <si>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</si>
  <si>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</si>
  <si>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</si>
  <si>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</si>
  <si>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</si>
  <si>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</si>
  <si>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</si>
  <si>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</si>
  <si>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</si>
  <si>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</si>
  <si>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</si>
  <si>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</si>
  <si>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</si>
  <si>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</si>
  <si>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</si>
  <si>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</si>
  <si>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</si>
  <si>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</si>
  <si>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</si>
  <si>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</si>
  <si>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</si>
  <si>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</si>
  <si>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</si>
  <si>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</si>
  <si>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</si>
  <si>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</si>
  <si>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</si>
  <si>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</si>
  <si>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</si>
  <si>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</si>
  <si>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</si>
  <si>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</si>
  <si>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</si>
  <si>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</si>
  <si>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</si>
  <si>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</si>
  <si>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</si>
  <si>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</si>
  <si>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</si>
  <si>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</si>
  <si>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</si>
  <si>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</si>
  <si>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</si>
  <si>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</si>
  <si>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</si>
  <si>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</si>
  <si>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</si>
  <si>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</si>
  <si>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</si>
  <si>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</si>
  <si>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</si>
  <si>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</si>
  <si>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</si>
  <si>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</si>
  <si>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</si>
  <si>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</si>
  <si>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</si>
  <si>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</si>
  <si>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</si>
  <si>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</si>
  <si>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</si>
  <si>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</si>
  <si>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</si>
  <si>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</si>
  <si>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</si>
  <si>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</si>
  <si>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</si>
  <si>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</si>
  <si>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</si>
  <si>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</si>
  <si>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</si>
  <si>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</si>
  <si>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</si>
  <si>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</si>
  <si>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</si>
  <si>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</si>
  <si>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</si>
  <si>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</si>
  <si>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</si>
  <si>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</si>
  <si>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</si>
  <si>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</si>
  <si>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</si>
  <si>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</si>
  <si>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</si>
  <si>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</si>
  <si>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</si>
  <si>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</si>
  <si>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</si>
  <si>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</si>
  <si>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</si>
  <si>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</si>
  <si>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</si>
  <si>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</si>
  <si>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</si>
  <si>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</si>
  <si>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</si>
  <si>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</si>
  <si>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</si>
  <si>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</si>
  <si>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</si>
  <si>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</si>
  <si>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</si>
  <si>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</si>
  <si>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</si>
  <si>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</si>
  <si>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</si>
  <si>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</si>
  <si>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</si>
  <si>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</si>
  <si>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</si>
  <si>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</si>
  <si>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</si>
  <si>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</si>
  <si>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</si>
  <si>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</si>
  <si>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</si>
  <si>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</si>
  <si>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</si>
  <si>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</si>
  <si>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</si>
  <si>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</si>
  <si>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</si>
  <si>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</si>
  <si>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</si>
  <si>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</si>
  <si>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</si>
  <si>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</si>
  <si>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</si>
  <si>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</si>
  <si>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</si>
  <si>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</si>
  <si>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</si>
  <si>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</si>
  <si>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</si>
  <si>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</si>
  <si>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</si>
  <si>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</si>
  <si>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</si>
  <si>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</si>
  <si>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</si>
  <si>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</si>
  <si>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</si>
  <si>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</si>
  <si>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</si>
  <si>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</si>
  <si>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</si>
  <si>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</si>
  <si>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</si>
  <si>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</si>
  <si>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</si>
  <si>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</si>
  <si>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</si>
  <si>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</si>
  <si>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</si>
  <si>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</si>
  <si>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</si>
  <si>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</si>
  <si>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</si>
  <si>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</si>
  <si>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</si>
  <si>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</si>
  <si>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</si>
  <si>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</si>
  <si>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</si>
  <si>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</si>
  <si>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</si>
  <si>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</si>
  <si>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</si>
  <si>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</si>
  <si>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</si>
  <si>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</si>
  <si>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</si>
  <si>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</si>
  <si>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</si>
  <si>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</si>
  <si>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</si>
  <si>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</si>
  <si>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</si>
  <si>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</si>
  <si>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</si>
  <si>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</si>
  <si>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</si>
  <si>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</si>
  <si>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</si>
  <si>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</si>
  <si>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</si>
  <si>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</si>
  <si>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</si>
  <si>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</si>
  <si>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</si>
  <si>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</si>
  <si>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</si>
  <si>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</si>
  <si>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</si>
  <si>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</si>
  <si>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</si>
  <si>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</si>
  <si>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</si>
  <si>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</si>
  <si>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</si>
  <si>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</si>
  <si>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</si>
  <si>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</si>
  <si>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</si>
  <si>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</si>
  <si>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</si>
  <si>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</si>
  <si>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</si>
  <si>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</si>
  <si>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</si>
  <si>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</si>
  <si>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</si>
  <si>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</si>
  <si>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</si>
  <si>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</si>
  <si>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</si>
  <si>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</si>
  <si>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</si>
  <si>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</si>
  <si>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</si>
  <si>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</si>
  <si>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</si>
  <si>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</si>
  <si>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</si>
  <si>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</si>
  <si>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</si>
  <si>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</si>
  <si>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</si>
  <si>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</si>
  <si>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</si>
  <si>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</si>
  <si>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</si>
  <si>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</si>
  <si>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</si>
  <si>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</si>
  <si>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</si>
  <si>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</si>
  <si>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</si>
  <si>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</si>
  <si>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</si>
  <si>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</si>
  <si>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</si>
  <si>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</si>
  <si>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</si>
  <si>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</si>
  <si>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</si>
  <si>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</si>
  <si>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</si>
  <si>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</si>
  <si>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</si>
  <si>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</si>
  <si>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</si>
  <si>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</si>
  <si>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</si>
  <si>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</si>
  <si>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</si>
  <si>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</si>
  <si>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</si>
  <si>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</si>
  <si>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</si>
  <si>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</si>
  <si>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</si>
  <si>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</si>
  <si>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</si>
  <si>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</si>
  <si>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</si>
  <si>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</si>
  <si>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</si>
  <si>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</si>
  <si>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</si>
  <si>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</si>
  <si>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</si>
  <si>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</si>
  <si>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</si>
  <si>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</si>
  <si>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</si>
  <si>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</si>
  <si>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</si>
  <si>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</si>
  <si>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</si>
  <si>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</si>
  <si>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</si>
  <si>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</si>
  <si>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</si>
  <si>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</si>
  <si>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</si>
  <si>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</si>
  <si>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</si>
  <si>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</si>
  <si>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</si>
  <si>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</si>
  <si>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</si>
  <si>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</si>
  <si>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</si>
  <si>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</si>
  <si>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</si>
  <si>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</si>
  <si>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</si>
  <si>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</si>
  <si>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</si>
  <si>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</si>
  <si>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</si>
  <si>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</si>
  <si>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</si>
  <si>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</si>
  <si>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</si>
  <si>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</si>
  <si>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</si>
  <si>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</si>
  <si>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</si>
  <si>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</si>
  <si>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</si>
  <si>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</si>
  <si>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</si>
  <si>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</si>
  <si>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</si>
  <si>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</si>
  <si>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</si>
  <si>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</si>
  <si>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</si>
  <si>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</si>
  <si>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</si>
  <si>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</si>
  <si>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</si>
  <si>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</si>
  <si>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</si>
  <si>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</si>
  <si>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</si>
  <si>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</si>
  <si>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</si>
  <si>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</si>
  <si>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</si>
  <si>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</si>
  <si>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</si>
  <si>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</si>
  <si>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</si>
  <si>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</si>
  <si>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</si>
  <si>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</si>
  <si>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</si>
  <si>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</si>
  <si>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</si>
  <si>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</si>
  <si>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</si>
  <si>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</si>
  <si>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</si>
  <si>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</si>
  <si>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</si>
  <si>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</si>
  <si>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</si>
  <si>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</si>
  <si>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</si>
  <si>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</si>
  <si>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</si>
  <si>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</si>
  <si>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</si>
  <si>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</si>
  <si>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</si>
  <si>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</si>
  <si>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</si>
  <si>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</si>
  <si>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</si>
  <si>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</si>
  <si>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</si>
  <si>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</si>
  <si>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</si>
  <si>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</si>
  <si>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</si>
  <si>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</si>
  <si>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</si>
  <si>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</si>
  <si>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</si>
  <si>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</si>
  <si>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</si>
  <si>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</si>
  <si>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</si>
  <si>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</si>
  <si>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</si>
  <si>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</si>
  <si>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</si>
  <si>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</si>
  <si>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</si>
  <si>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</si>
  <si>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</si>
  <si>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</si>
  <si>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</si>
  <si>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</si>
  <si>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</si>
  <si>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</si>
  <si>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</si>
  <si>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</si>
  <si>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</si>
  <si>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</si>
  <si>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</si>
  <si>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</si>
  <si>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</si>
  <si>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</si>
  <si>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</si>
  <si>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</si>
  <si>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</si>
  <si>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</si>
  <si>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</si>
  <si>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</si>
  <si>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</si>
  <si>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</si>
  <si>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</si>
  <si>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</si>
  <si>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</si>
  <si>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</si>
  <si>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</si>
  <si>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</si>
  <si>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</si>
  <si>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</si>
  <si>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</si>
  <si>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</si>
  <si>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</si>
  <si>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</si>
  <si>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</si>
  <si>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</si>
  <si>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</si>
  <si>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</si>
  <si>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</si>
  <si>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</si>
  <si>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</si>
  <si>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</si>
  <si>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</si>
  <si>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</si>
  <si>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</si>
  <si>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</si>
  <si>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</si>
  <si>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</si>
  <si>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</si>
  <si>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</si>
  <si>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</si>
  <si>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</si>
  <si>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</si>
  <si>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</si>
  <si>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</si>
  <si>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</si>
  <si>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</si>
  <si>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</si>
  <si>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</si>
  <si>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</si>
  <si>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</si>
  <si>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</si>
  <si>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</si>
  <si>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</si>
  <si>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</si>
  <si>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</si>
  <si>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</si>
  <si>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</si>
  <si>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</si>
  <si>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</si>
  <si>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</si>
  <si>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</si>
  <si>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</si>
  <si>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</si>
  <si>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</si>
  <si>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</si>
  <si>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</si>
  <si>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</si>
  <si>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</si>
  <si>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</si>
  <si>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</si>
  <si>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</si>
  <si>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</si>
  <si>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</si>
  <si>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</si>
  <si>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</si>
  <si>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</si>
  <si>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</si>
  <si>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</si>
  <si>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</si>
  <si>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</si>
  <si>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</si>
  <si>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</si>
  <si>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</si>
  <si>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</si>
  <si>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</si>
  <si>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</si>
  <si>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</si>
  <si>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</si>
  <si>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</si>
  <si>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</si>
  <si>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</si>
  <si>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</si>
  <si>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</si>
  <si>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</si>
  <si>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</si>
  <si>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</si>
  <si>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</si>
  <si>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</si>
  <si>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</si>
  <si>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</si>
  <si>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</si>
  <si>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</si>
  <si>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</si>
  <si>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</si>
  <si>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</si>
  <si>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</si>
  <si>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</si>
  <si>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</si>
  <si>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</si>
  <si>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</si>
  <si>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</si>
  <si>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</si>
  <si>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</si>
  <si>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</si>
  <si>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</si>
  <si>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</si>
  <si>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</si>
  <si>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</si>
  <si>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</si>
  <si>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</si>
  <si>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</si>
  <si>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</si>
  <si>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</si>
  <si>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</si>
  <si>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</si>
  <si>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</si>
  <si>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</si>
  <si>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</si>
  <si>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</si>
  <si>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</si>
  <si>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</si>
  <si>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</si>
  <si>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</si>
  <si>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</si>
  <si>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</si>
  <si>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</si>
  <si>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</si>
  <si>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</si>
  <si>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</si>
  <si>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</si>
  <si>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</si>
  <si>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</si>
  <si>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</si>
  <si>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</si>
  <si>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</si>
  <si>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</si>
  <si>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</si>
  <si>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</si>
  <si>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</si>
  <si>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</si>
  <si>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</si>
  <si>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</si>
  <si>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</si>
  <si>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</si>
  <si>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</si>
  <si>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</si>
  <si>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</si>
  <si>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</si>
  <si>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</si>
  <si>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</si>
  <si>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</si>
  <si>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</si>
  <si>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</si>
  <si>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</si>
  <si>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</si>
  <si>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</si>
  <si>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</si>
  <si>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</si>
  <si>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</si>
  <si>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</si>
  <si>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</si>
  <si>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</si>
  <si>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</si>
  <si>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</si>
  <si>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</si>
  <si>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</si>
  <si>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</si>
  <si>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</si>
  <si>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</si>
  <si>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</si>
  <si>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</si>
  <si>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</si>
  <si>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</si>
  <si>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</si>
  <si>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</si>
  <si>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</si>
  <si>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</si>
  <si>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</si>
  <si>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</si>
  <si>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</si>
  <si>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</si>
  <si>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</si>
  <si>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</si>
  <si>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</si>
  <si>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</si>
  <si>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</si>
  <si>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</si>
  <si>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</si>
  <si>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</si>
  <si>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</si>
  <si>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</si>
  <si>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</si>
  <si>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</si>
  <si>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</si>
  <si>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</si>
  <si>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</si>
  <si>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</si>
  <si>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</si>
  <si>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</si>
  <si>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</si>
  <si>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</si>
  <si>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</si>
  <si>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</si>
  <si>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</si>
  <si>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</si>
  <si>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</si>
  <si>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</si>
  <si>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</si>
  <si>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</si>
  <si>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</si>
  <si>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</si>
  <si>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</si>
  <si>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</si>
  <si>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</si>
  <si>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</si>
  <si>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</si>
  <si>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</si>
  <si>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</si>
  <si>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</si>
  <si>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</si>
  <si>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</si>
  <si>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</si>
  <si>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</si>
  <si>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</si>
  <si>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</si>
  <si>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</si>
  <si>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</si>
  <si>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</si>
  <si>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</si>
  <si>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</si>
  <si>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</si>
  <si>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</si>
  <si>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</si>
  <si>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</si>
  <si>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</si>
  <si>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</si>
  <si>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</si>
  <si>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</si>
  <si>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</si>
  <si>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</si>
  <si>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</si>
  <si>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</si>
  <si>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</si>
  <si>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</si>
  <si>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</si>
  <si>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</si>
  <si>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</si>
  <si>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</si>
  <si>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</si>
  <si>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</si>
  <si>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</si>
  <si>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</si>
  <si>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</si>
  <si>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</si>
  <si>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</si>
  <si>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</si>
  <si>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</si>
  <si>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</si>
  <si>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</si>
  <si>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</si>
  <si>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</si>
  <si>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</si>
  <si>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</si>
  <si>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</si>
  <si>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</si>
  <si>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</si>
  <si>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</si>
  <si>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</si>
  <si>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</si>
  <si>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</si>
  <si>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</si>
  <si>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</si>
  <si>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</si>
  <si>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</si>
  <si>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</si>
  <si>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</si>
  <si>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</si>
  <si>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</si>
  <si>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</si>
  <si>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</si>
  <si>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</si>
  <si>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</si>
  <si>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</si>
  <si>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</si>
  <si>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</si>
  <si>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</si>
  <si>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</si>
  <si>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</si>
  <si>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</si>
  <si>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</si>
  <si>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</si>
  <si>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</si>
  <si>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</si>
  <si>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</si>
  <si>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</si>
  <si>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</si>
  <si>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</si>
  <si>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</si>
  <si>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</si>
  <si>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</si>
  <si>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</si>
  <si>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</si>
  <si>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</si>
  <si>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</si>
  <si>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</si>
  <si>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</si>
  <si>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</si>
  <si>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</si>
  <si>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</si>
  <si>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</si>
  <si>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</si>
  <si>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</si>
  <si>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</si>
  <si>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</si>
  <si>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</si>
  <si>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</si>
  <si>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</si>
  <si>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</si>
  <si>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</si>
  <si>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</si>
  <si>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</si>
  <si>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</si>
  <si>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</si>
  <si>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</si>
  <si>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</si>
  <si>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</si>
  <si>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</si>
  <si>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</si>
  <si>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</si>
  <si>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</si>
  <si>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</si>
  <si>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</si>
  <si>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</si>
  <si>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</si>
  <si>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</si>
  <si>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</si>
  <si>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</si>
  <si>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</si>
  <si>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</si>
  <si>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</si>
  <si>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</si>
  <si>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</si>
  <si>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</si>
  <si>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</si>
  <si>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</si>
  <si>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</si>
  <si>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</si>
  <si>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</si>
  <si>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</si>
  <si>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</si>
  <si>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</si>
  <si>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</si>
  <si>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</si>
  <si>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</si>
  <si>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</si>
  <si>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</si>
  <si>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</si>
  <si>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</si>
  <si>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</si>
  <si>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</si>
  <si>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</si>
  <si>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</si>
  <si>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</si>
  <si>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</si>
  <si>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</si>
  <si>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</si>
  <si>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</si>
  <si>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</si>
  <si>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</si>
  <si>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</si>
  <si>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</si>
  <si>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</si>
  <si>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</si>
  <si>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</si>
  <si>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</si>
  <si>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</si>
  <si>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</si>
  <si>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</si>
  <si>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</si>
  <si>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</si>
  <si>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</si>
  <si>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</si>
  <si>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</si>
  <si>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</si>
  <si>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</si>
  <si>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</si>
  <si>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</si>
  <si>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</si>
  <si>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</si>
  <si>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</si>
  <si>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</si>
  <si>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</si>
  <si>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</si>
  <si>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</si>
  <si>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</si>
  <si>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</si>
  <si>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</si>
  <si>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</si>
  <si>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</si>
  <si>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</si>
  <si>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</si>
  <si>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</si>
  <si>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</si>
  <si>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</si>
  <si>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</si>
  <si>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</si>
  <si>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</si>
  <si>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</si>
  <si>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</si>
  <si>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</si>
  <si>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</si>
  <si>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</si>
  <si>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</si>
  <si>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</si>
  <si>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</si>
  <si>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</si>
  <si>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</si>
  <si>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</si>
  <si>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</si>
  <si>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</si>
  <si>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</si>
  <si>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</si>
  <si>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</si>
  <si>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</si>
  <si>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</si>
  <si>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</si>
  <si>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</si>
  <si>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</si>
  <si>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</si>
  <si>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</si>
  <si>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</si>
  <si>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</si>
  <si>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</si>
  <si>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</si>
  <si>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</si>
  <si>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</si>
  <si>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</si>
  <si>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</si>
  <si>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</si>
  <si>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</si>
  <si>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</si>
  <si>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</si>
  <si>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</si>
  <si>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</si>
  <si>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</si>
  <si>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</si>
  <si>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</si>
  <si>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</si>
  <si>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</si>
  <si>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</si>
  <si>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</si>
  <si>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</si>
  <si>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</si>
  <si>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</si>
  <si>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</si>
  <si>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</si>
  <si>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</si>
  <si>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</si>
  <si>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</si>
  <si>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</si>
  <si>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</si>
  <si>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</si>
  <si>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</si>
  <si>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</si>
  <si>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</si>
  <si>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</si>
  <si>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</si>
  <si>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</si>
  <si>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</si>
  <si>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</si>
  <si>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</si>
  <si>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</si>
  <si>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</si>
  <si>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</si>
  <si>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</si>
  <si>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</si>
  <si>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</si>
  <si>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</si>
  <si>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</si>
  <si>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</si>
  <si>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</si>
  <si>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</si>
  <si>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</si>
  <si>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</si>
  <si>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</si>
  <si>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</si>
  <si>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</si>
  <si>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</si>
  <si>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</si>
  <si>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</si>
  <si>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</si>
  <si>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</si>
  <si>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</si>
  <si>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</si>
  <si>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</si>
  <si>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</si>
  <si>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</si>
  <si>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</si>
  <si>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</si>
  <si>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</si>
  <si>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</si>
  <si>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</si>
  <si>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</si>
  <si>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</si>
  <si>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</si>
  <si>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</si>
  <si>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</si>
  <si>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</si>
  <si>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</si>
  <si>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</si>
  <si>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</si>
  <si>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</si>
  <si>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</si>
  <si>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</si>
  <si>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</si>
  <si>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</si>
  <si>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</si>
  <si>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</si>
  <si>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</si>
  <si>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</si>
  <si>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</si>
  <si>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</si>
  <si>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</si>
  <si>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</si>
  <si>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</si>
  <si>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</si>
  <si>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</si>
  <si>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</si>
  <si>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</si>
  <si>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</si>
  <si>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</si>
  <si>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</si>
  <si>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</si>
  <si>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</si>
  <si>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</si>
  <si>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</si>
  <si>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</si>
  <si>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</si>
  <si>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</si>
  <si>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</si>
  <si>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</si>
  <si>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</si>
  <si>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</si>
  <si>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</si>
  <si>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</si>
  <si>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</si>
  <si>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</si>
  <si>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</si>
  <si>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</si>
  <si>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</si>
  <si>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</si>
  <si>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</si>
  <si>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</si>
  <si>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</si>
  <si>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</si>
  <si>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</si>
  <si>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</si>
  <si>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</si>
  <si>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</si>
  <si>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</si>
  <si>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</si>
  <si>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</si>
  <si>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</si>
  <si>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</si>
  <si>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</si>
  <si>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</si>
  <si>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</si>
  <si>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</si>
  <si>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</si>
  <si>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</si>
  <si>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</si>
  <si>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</si>
  <si>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</si>
  <si>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</si>
  <si>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</si>
  <si>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</si>
  <si>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</si>
  <si>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</si>
  <si>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</si>
  <si>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</si>
  <si>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</si>
  <si>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</si>
  <si>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</si>
  <si>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</si>
  <si>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</si>
  <si>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</si>
  <si>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</si>
  <si>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</si>
  <si>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</si>
  <si>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</si>
  <si>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</si>
  <si>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</si>
  <si>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</si>
  <si>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</si>
  <si>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</si>
  <si>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</si>
  <si>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</si>
  <si>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</si>
  <si>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</si>
  <si>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</si>
  <si>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</si>
  <si>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</si>
  <si>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</si>
  <si>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</si>
  <si>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</si>
  <si>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</si>
  <si>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</si>
  <si>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</si>
  <si>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</si>
  <si>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</si>
  <si>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</si>
  <si>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</si>
  <si>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</si>
  <si>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</si>
  <si>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</si>
  <si>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</si>
  <si>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</si>
  <si>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</si>
  <si>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</si>
  <si>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</si>
  <si>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</si>
  <si>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</si>
  <si>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</si>
  <si>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</si>
  <si>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</si>
  <si>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</si>
  <si>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</si>
  <si>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</si>
  <si>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</si>
  <si>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</si>
  <si>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</si>
  <si>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</si>
  <si>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</si>
  <si>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</si>
  <si>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</si>
  <si>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</si>
  <si>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</si>
  <si>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</si>
  <si>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</si>
  <si>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</si>
  <si>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</si>
  <si>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</si>
  <si>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</si>
  <si>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</si>
  <si>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</si>
  <si>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</si>
  <si>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</si>
  <si>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</si>
  <si>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</si>
  <si>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</si>
  <si>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</si>
  <si>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</si>
  <si>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</si>
  <si>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</si>
  <si>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</si>
  <si>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</si>
  <si>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</si>
  <si>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</si>
  <si>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</si>
  <si>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</si>
  <si>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</si>
  <si>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</si>
  <si>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</si>
  <si>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</si>
  <si>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</si>
  <si>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</si>
  <si>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</si>
  <si>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</si>
  <si>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</si>
  <si>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</si>
  <si>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</si>
  <si>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</si>
  <si>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</si>
  <si>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</si>
  <si>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</si>
  <si>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</si>
  <si>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</si>
  <si>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</si>
  <si>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</si>
  <si>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</si>
  <si>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</si>
  <si>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</si>
  <si>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</si>
  <si>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</si>
  <si>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</si>
  <si>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</si>
  <si>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</si>
  <si>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</si>
  <si>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</si>
  <si>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</si>
  <si>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</si>
  <si>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</si>
  <si>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</si>
  <si>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</si>
  <si>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</si>
  <si>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</si>
  <si>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</si>
  <si>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</si>
  <si>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</si>
  <si>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</si>
  <si>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</si>
  <si>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</si>
  <si>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</si>
  <si>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</si>
  <si>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</si>
  <si>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</si>
  <si>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</si>
  <si>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</si>
  <si>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</si>
  <si>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</si>
  <si>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</si>
  <si>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</si>
  <si>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</si>
  <si>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</si>
  <si>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</si>
  <si>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</si>
  <si>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</si>
  <si>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</si>
  <si>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</si>
  <si>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</si>
  <si>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</si>
  <si>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</si>
  <si>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</si>
  <si>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</si>
  <si>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</si>
  <si>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</si>
  <si>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</si>
  <si>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</si>
  <si>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</si>
  <si>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</si>
  <si>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</si>
  <si>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</si>
  <si>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</si>
  <si>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</si>
  <si>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</si>
  <si>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</si>
  <si>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</si>
  <si>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</si>
  <si>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</si>
  <si>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</si>
  <si>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</si>
  <si>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</si>
  <si>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</si>
  <si>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</si>
  <si>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</si>
  <si>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</si>
  <si>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</si>
  <si>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</si>
  <si>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</si>
  <si>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</si>
  <si>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</si>
  <si>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</si>
  <si>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</si>
  <si>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</si>
  <si>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</si>
  <si>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</si>
  <si>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</si>
  <si>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</si>
  <si>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</si>
  <si>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</si>
  <si>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</si>
  <si>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</si>
  <si>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</si>
  <si>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</si>
  <si>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</si>
  <si>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</si>
  <si>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</si>
  <si>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</si>
  <si>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</si>
  <si>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</si>
  <si>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</si>
  <si>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</si>
  <si>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</si>
  <si>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</si>
  <si>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</si>
  <si>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</si>
  <si>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</si>
  <si>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</si>
  <si>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</si>
  <si>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</si>
  <si>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</si>
  <si>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</si>
  <si>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</si>
  <si>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</si>
  <si>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</si>
  <si>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</si>
  <si>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</si>
  <si>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</si>
  <si>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</si>
  <si>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</si>
  <si>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</si>
  <si>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</si>
  <si>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</si>
  <si>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</si>
  <si>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</si>
  <si>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</si>
  <si>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</si>
  <si>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</si>
  <si>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</si>
  <si>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</si>
  <si>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</si>
  <si>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</si>
  <si>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</si>
  <si>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</si>
  <si>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</si>
  <si>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</si>
  <si>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</si>
  <si>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</si>
  <si>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</si>
  <si>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</si>
  <si>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</si>
  <si>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</si>
  <si>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</si>
  <si>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</si>
  <si>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</si>
  <si>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</si>
  <si>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</si>
  <si>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</si>
  <si>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</si>
  <si>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</si>
  <si>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</si>
  <si>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</si>
  <si>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</si>
  <si>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</si>
  <si>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</si>
  <si>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</si>
  <si>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</si>
  <si>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</si>
  <si>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</si>
  <si>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</si>
  <si>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</si>
  <si>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</si>
  <si>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</si>
  <si>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</si>
  <si>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</si>
  <si>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</si>
  <si>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</si>
  <si>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</si>
  <si>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</si>
  <si>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</si>
  <si>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</si>
  <si>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</si>
  <si>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</si>
  <si>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</si>
  <si>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</si>
  <si>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</si>
  <si>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</si>
  <si>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</si>
  <si>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</si>
  <si>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</si>
  <si>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</si>
  <si>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</si>
  <si>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</si>
  <si>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</si>
  <si>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</si>
  <si>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</si>
  <si>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</si>
  <si>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</si>
  <si>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</si>
  <si>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</si>
  <si>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</si>
  <si>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</si>
  <si>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</si>
  <si>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</si>
  <si>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</si>
  <si>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</si>
  <si>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</si>
  <si>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</si>
  <si>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</si>
  <si>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</si>
  <si>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</si>
  <si>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</si>
  <si>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</si>
  <si>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</si>
  <si>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</si>
  <si>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</si>
  <si>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</si>
  <si>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</si>
  <si>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</si>
  <si>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</si>
  <si>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</si>
  <si>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</si>
  <si>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</si>
  <si>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</si>
  <si>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</si>
  <si>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</si>
  <si>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</si>
  <si>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</si>
  <si>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</si>
  <si>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</si>
  <si>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</si>
  <si>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</si>
  <si>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</si>
  <si>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</si>
  <si>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</si>
  <si>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</si>
  <si>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</si>
  <si>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</si>
  <si>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</si>
  <si>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</si>
  <si>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</si>
  <si>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</si>
  <si>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</si>
  <si>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</si>
  <si>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</si>
  <si>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</si>
  <si>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</si>
  <si>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</si>
  <si>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</si>
  <si>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</si>
  <si>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</si>
  <si>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</si>
  <si>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</si>
  <si>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</si>
  <si>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</si>
  <si>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</si>
  <si>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</si>
  <si>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</si>
  <si>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</si>
  <si>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</si>
  <si>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</si>
  <si>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</si>
  <si>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</si>
  <si>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</si>
  <si>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</si>
  <si>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</si>
  <si>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</si>
  <si>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</si>
  <si>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</si>
  <si>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</si>
  <si>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</si>
  <si>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</si>
  <si>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</si>
  <si>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</si>
  <si>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</si>
  <si>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</si>
  <si>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</si>
  <si>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</si>
  <si>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</si>
  <si>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</si>
  <si>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</si>
  <si>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</si>
  <si>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</si>
  <si>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</si>
  <si>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</si>
  <si>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</si>
  <si>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</si>
  <si>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</si>
  <si>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</si>
  <si>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</si>
  <si>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</si>
  <si>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</si>
  <si>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</si>
  <si>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</si>
  <si>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</si>
  <si>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</si>
  <si>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</si>
  <si>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</si>
  <si>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</si>
  <si>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</si>
  <si>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</si>
  <si>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</si>
  <si>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</si>
  <si>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</si>
  <si>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</si>
  <si>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</si>
  <si>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</si>
  <si>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</si>
  <si>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</si>
  <si>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</si>
  <si>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</si>
  <si>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</si>
  <si>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</si>
  <si>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</si>
  <si>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</si>
  <si>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</si>
  <si>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</si>
  <si>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</si>
  <si>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</si>
  <si>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</si>
  <si>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</si>
  <si>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</si>
  <si>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</si>
  <si>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</si>
  <si>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</si>
  <si>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</si>
  <si>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</si>
  <si>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</si>
  <si>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</si>
  <si>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</si>
  <si>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</si>
  <si>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</si>
  <si>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</si>
  <si>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</si>
  <si>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</si>
  <si>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</si>
  <si>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</si>
  <si>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</si>
  <si>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</si>
  <si>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</si>
  <si>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</si>
  <si>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</si>
  <si>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</si>
  <si>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</si>
  <si>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</si>
  <si>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</si>
  <si>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</si>
  <si>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</si>
  <si>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</si>
  <si>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</si>
  <si>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</si>
  <si>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</si>
  <si>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</si>
  <si>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</si>
  <si>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</si>
  <si>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</si>
  <si>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</si>
  <si>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</si>
  <si>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</si>
  <si>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</si>
  <si>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</si>
  <si>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</si>
  <si>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</si>
  <si>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</si>
  <si>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</si>
  <si>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</si>
  <si>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</si>
  <si>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</si>
  <si>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</si>
  <si>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</si>
  <si>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</si>
  <si>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</si>
  <si>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</si>
  <si>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</si>
  <si>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</si>
  <si>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</si>
  <si>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</si>
  <si>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</si>
  <si>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</si>
  <si>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</si>
  <si>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</si>
  <si>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</si>
  <si>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</si>
  <si>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</si>
  <si>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</si>
  <si>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</si>
  <si>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</si>
  <si>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</si>
  <si>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</si>
  <si>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</si>
  <si>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</si>
  <si>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</si>
  <si>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</si>
  <si>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</si>
  <si>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</si>
  <si>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</si>
  <si>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</si>
  <si>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</si>
  <si>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</si>
  <si>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</si>
  <si>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</si>
  <si>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</si>
  <si>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</si>
  <si>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</si>
  <si>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</si>
  <si>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</si>
  <si>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</si>
  <si>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</si>
  <si>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</si>
  <si>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</si>
  <si>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</si>
  <si>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</si>
  <si>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</si>
  <si>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</si>
  <si>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</si>
  <si>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</si>
  <si>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</si>
  <si>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</si>
  <si>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</si>
  <si>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</si>
  <si>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</si>
  <si>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</si>
  <si>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</si>
  <si>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</si>
  <si>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</si>
  <si>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</si>
  <si>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</si>
  <si>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</si>
  <si>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</si>
  <si>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</si>
  <si>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</si>
  <si>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</si>
  <si>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</si>
  <si>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</si>
  <si>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</si>
  <si>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</si>
  <si>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</si>
  <si>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</si>
  <si>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</si>
  <si>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</si>
  <si>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</si>
  <si>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</si>
  <si>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</si>
  <si>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</si>
  <si>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</si>
  <si>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</si>
  <si>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</si>
  <si>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</si>
  <si>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</si>
  <si>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</si>
  <si>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</si>
  <si>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</si>
  <si>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</si>
  <si>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</si>
  <si>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</si>
  <si>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</si>
  <si>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</si>
  <si>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</si>
  <si>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</si>
  <si>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</si>
  <si>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</si>
  <si>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</si>
  <si>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</si>
  <si>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</si>
  <si>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</si>
  <si>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</si>
  <si>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</si>
  <si>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</si>
  <si>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</si>
  <si>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</si>
  <si>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</si>
  <si>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</si>
  <si>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</si>
  <si>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</si>
  <si>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</si>
  <si>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</si>
  <si>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</si>
  <si>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</si>
  <si>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</si>
  <si>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</si>
  <si>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</si>
  <si>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</si>
  <si>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</si>
  <si>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</si>
  <si>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</si>
  <si>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</si>
  <si>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</si>
  <si>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</si>
  <si>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</si>
  <si>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</si>
  <si>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</si>
  <si>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</si>
  <si>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</si>
  <si>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</si>
  <si>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</si>
  <si>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</si>
  <si>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</si>
  <si>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</si>
  <si>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</si>
  <si>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</si>
  <si>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</si>
  <si>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</si>
  <si>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</si>
  <si>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</si>
  <si>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</si>
  <si>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</si>
  <si>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</si>
  <si>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</si>
  <si>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</si>
  <si>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</si>
  <si>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</si>
  <si>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</si>
  <si>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</si>
  <si>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</si>
  <si>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</si>
  <si>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</si>
  <si>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</si>
  <si>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</si>
  <si>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</si>
  <si>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</si>
  <si>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</si>
  <si>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</si>
  <si>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</si>
  <si>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</si>
  <si>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</si>
  <si>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</si>
  <si>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</si>
  <si>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</si>
  <si>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</si>
  <si>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</si>
  <si>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</si>
  <si>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</si>
  <si>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</si>
  <si>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</si>
  <si>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</si>
  <si>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</si>
  <si>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</si>
  <si>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</si>
  <si>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</si>
  <si>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</si>
  <si>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</si>
  <si>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</si>
  <si>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</si>
  <si>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</si>
  <si>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</si>
  <si>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</si>
  <si>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</si>
  <si>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</si>
  <si>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</si>
  <si>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</si>
  <si>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</si>
  <si>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</si>
  <si>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</si>
  <si>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</si>
  <si>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</si>
  <si>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</si>
  <si>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</si>
  <si>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</si>
  <si>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</si>
  <si>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</si>
  <si>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</si>
  <si>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</si>
  <si>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</si>
  <si>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</si>
  <si>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</si>
  <si>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</si>
  <si>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</si>
  <si>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</si>
  <si>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</si>
  <si>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</si>
  <si>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</si>
  <si>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</si>
  <si>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</si>
  <si>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</si>
  <si>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</si>
  <si>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</si>
  <si>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</si>
  <si>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</si>
  <si>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</si>
  <si>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</si>
  <si>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</si>
  <si>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</si>
  <si>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</si>
  <si>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</si>
  <si>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</si>
  <si>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</si>
  <si>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</si>
  <si>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</si>
  <si>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</si>
  <si>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</si>
  <si>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</si>
  <si>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</si>
  <si>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</si>
  <si>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</si>
  <si>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</si>
  <si>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</si>
  <si>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</si>
  <si>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</si>
  <si>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</si>
  <si>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</si>
  <si>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</si>
  <si>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</si>
  <si>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</si>
  <si>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</si>
  <si>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</si>
  <si>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</si>
  <si>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</si>
  <si>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</si>
  <si>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</si>
  <si>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</si>
  <si>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</si>
  <si>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</si>
  <si>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</si>
  <si>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</si>
  <si>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</si>
  <si>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</si>
  <si>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</si>
  <si>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</si>
  <si>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</si>
  <si>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</si>
  <si>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</si>
  <si>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</si>
  <si>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</si>
  <si>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</si>
  <si>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</si>
  <si>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</si>
  <si>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</si>
  <si>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</si>
  <si>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</si>
  <si>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</si>
  <si>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</si>
  <si>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</si>
  <si>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</si>
  <si>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</si>
  <si>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</si>
  <si>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</si>
  <si>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</si>
  <si>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</si>
  <si>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</si>
  <si>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</si>
  <si>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</si>
  <si>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</si>
  <si>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</si>
  <si>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</si>
  <si>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</si>
  <si>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</si>
  <si>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</si>
  <si>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</si>
  <si>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</si>
  <si>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</si>
  <si>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</si>
  <si>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</si>
  <si>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</si>
  <si>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</si>
  <si>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</si>
  <si>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</si>
  <si>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</si>
  <si>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</si>
  <si>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</si>
  <si>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</si>
  <si>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</si>
  <si>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</si>
  <si>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</si>
  <si>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</si>
  <si>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</si>
  <si>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</si>
  <si>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</si>
  <si>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</si>
  <si>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</si>
  <si>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</si>
  <si>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</si>
  <si>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</si>
  <si>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</si>
  <si>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</si>
  <si>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</si>
  <si>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</si>
  <si>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</si>
  <si>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</si>
  <si>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</si>
  <si>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</si>
  <si>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</si>
  <si>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</si>
  <si>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</si>
  <si>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</si>
  <si>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</si>
  <si>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</si>
  <si>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</si>
  <si>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</si>
  <si>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</si>
  <si>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</si>
  <si>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</si>
  <si>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</si>
  <si>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</si>
  <si>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</si>
  <si>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</si>
  <si>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</si>
  <si>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</si>
  <si>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</si>
  <si>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</si>
  <si>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</si>
  <si>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</si>
  <si>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</si>
  <si>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</si>
  <si>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</si>
  <si>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</si>
  <si>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</si>
  <si>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</si>
  <si>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</si>
  <si>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</si>
  <si>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</si>
  <si>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</si>
  <si>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</si>
  <si>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</si>
  <si>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</si>
  <si>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</si>
  <si>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</si>
  <si>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</si>
  <si>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</si>
  <si>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</si>
  <si>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</si>
  <si>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</si>
  <si>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</si>
  <si>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</si>
  <si>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</si>
  <si>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</si>
  <si>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</si>
  <si>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</si>
  <si>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</si>
  <si>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</si>
  <si>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</si>
  <si>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</si>
  <si>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</si>
  <si>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</si>
  <si>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</si>
  <si>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</si>
  <si>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</si>
  <si>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</si>
  <si>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</si>
  <si>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</si>
  <si>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</si>
  <si>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</si>
  <si>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</si>
  <si>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</si>
  <si>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</si>
  <si>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</si>
  <si>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</si>
  <si>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</si>
  <si>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</si>
  <si>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</si>
  <si>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</si>
  <si>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</si>
  <si>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</si>
  <si>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</si>
  <si>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</si>
  <si>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</si>
  <si>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</si>
  <si>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</si>
  <si>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</si>
  <si>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</si>
  <si>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</si>
  <si>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</si>
  <si>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</si>
  <si>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</si>
  <si>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</si>
  <si>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</si>
  <si>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</si>
  <si>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</si>
  <si>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</si>
  <si>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</si>
  <si>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</si>
  <si>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</si>
  <si>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</si>
  <si>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</si>
  <si>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</si>
  <si>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</si>
  <si>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</si>
  <si>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</si>
  <si>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</si>
  <si>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</si>
  <si>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</si>
  <si>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</si>
  <si>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</si>
  <si>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</si>
  <si>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</si>
  <si>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</si>
  <si>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</si>
  <si>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</si>
  <si>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</si>
  <si>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</si>
  <si>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</si>
  <si>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</si>
  <si>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</si>
  <si>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</si>
  <si>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</si>
  <si>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</si>
  <si>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</si>
  <si>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</si>
  <si>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</si>
  <si>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</si>
  <si>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</si>
  <si>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</si>
  <si>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</si>
  <si>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</si>
  <si>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</si>
  <si>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</si>
  <si>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</si>
  <si>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</si>
  <si>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</si>
  <si>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</si>
  <si>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</si>
  <si>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</si>
  <si>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</si>
  <si>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</si>
  <si>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</si>
  <si>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</si>
  <si>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</si>
  <si>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</si>
  <si>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</si>
  <si>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</si>
  <si>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</si>
  <si>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</si>
  <si>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</si>
  <si>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</si>
  <si>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</si>
  <si>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</si>
  <si>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</si>
  <si>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</si>
  <si>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</si>
  <si>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</si>
  <si>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</si>
  <si>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</si>
  <si>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</si>
  <si>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</si>
  <si>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</si>
  <si>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</si>
  <si>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</si>
  <si>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</si>
  <si>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</si>
  <si>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</si>
  <si>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</si>
  <si>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</si>
  <si>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</si>
  <si>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</si>
  <si>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</si>
  <si>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</si>
  <si>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</si>
  <si>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</si>
  <si>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</si>
  <si>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</si>
  <si>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</si>
  <si>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</si>
  <si>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</si>
  <si>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</si>
  <si>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</si>
  <si>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</si>
  <si>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</si>
  <si>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</si>
  <si>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</si>
  <si>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</si>
  <si>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</si>
  <si>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</si>
  <si>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</si>
  <si>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</si>
  <si>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</si>
  <si>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</si>
  <si>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</si>
  <si>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</si>
  <si>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</si>
  <si>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</si>
  <si>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</si>
  <si>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</si>
  <si>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</si>
  <si>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</si>
  <si>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</si>
  <si>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</si>
  <si>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</si>
  <si>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</si>
  <si>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</si>
  <si>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</si>
  <si>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</si>
  <si>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</si>
  <si>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</si>
  <si>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</si>
  <si>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</si>
  <si>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</si>
  <si>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</si>
  <si>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</si>
  <si>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</si>
  <si>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</si>
  <si>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</si>
  <si>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</si>
  <si>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</si>
  <si>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</si>
  <si>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</si>
  <si>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</si>
  <si>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</si>
  <si>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</si>
  <si>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</si>
  <si>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</si>
  <si>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</si>
  <si>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</si>
  <si>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</si>
  <si>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</si>
  <si>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</si>
  <si>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</si>
  <si>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</si>
  <si>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</si>
  <si>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</si>
  <si>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</si>
  <si>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</si>
  <si>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</si>
  <si>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</si>
  <si>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</si>
  <si>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</si>
  <si>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</si>
  <si>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</si>
  <si>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</si>
  <si>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</si>
  <si>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</si>
  <si>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</si>
  <si>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</si>
  <si>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</si>
  <si>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</si>
  <si>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</si>
  <si>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</si>
  <si>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</si>
  <si>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</si>
  <si>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</si>
  <si>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</si>
  <si>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</si>
  <si>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</si>
  <si>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</si>
  <si>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</si>
  <si>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</si>
  <si>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</si>
  <si>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</si>
  <si>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</si>
  <si>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</si>
  <si>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</si>
  <si>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</si>
  <si>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</si>
  <si>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</si>
  <si>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</si>
  <si>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</si>
  <si>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</si>
  <si>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</si>
  <si>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</si>
  <si>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</si>
  <si>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</si>
  <si>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</si>
  <si>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</si>
  <si>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</si>
  <si>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</si>
  <si>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</si>
  <si>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</si>
  <si>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</si>
  <si>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</si>
  <si>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</si>
  <si>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</si>
  <si>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</si>
  <si>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</si>
  <si>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</si>
  <si>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</si>
  <si>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</si>
  <si>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</si>
  <si>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</si>
  <si>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</si>
  <si>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</si>
  <si>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</si>
  <si>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</si>
  <si>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</si>
  <si>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</si>
  <si>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</si>
  <si>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</si>
  <si>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</si>
  <si>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</si>
  <si>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</si>
  <si>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</si>
  <si>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</si>
  <si>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</si>
  <si>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</si>
  <si>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</si>
  <si>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</si>
  <si>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</si>
  <si>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</si>
  <si>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</si>
  <si>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</si>
  <si>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</si>
  <si>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</si>
  <si>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</si>
  <si>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</si>
  <si>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</si>
  <si>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</si>
  <si>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</si>
  <si>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</si>
  <si>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</si>
  <si>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</si>
  <si>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</si>
  <si>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</si>
  <si>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</si>
  <si>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</si>
  <si>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</si>
  <si>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</si>
  <si>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</si>
  <si>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</si>
  <si>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</si>
  <si>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</si>
  <si>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</si>
  <si>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</si>
  <si>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</si>
  <si>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</si>
  <si>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</si>
  <si>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</si>
  <si>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</si>
  <si>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</si>
  <si>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</si>
  <si>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</si>
  <si>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</si>
  <si>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</si>
  <si>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</si>
  <si>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</si>
  <si>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</si>
  <si>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</si>
  <si>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</si>
  <si>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</si>
  <si>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</si>
  <si>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</si>
  <si>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</si>
  <si>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</si>
  <si>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</si>
  <si>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</si>
  <si>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</si>
  <si>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</si>
  <si>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</si>
  <si>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</si>
  <si>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</si>
  <si>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</si>
  <si>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</si>
  <si>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</si>
  <si>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</si>
  <si>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</si>
  <si>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</si>
  <si>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</si>
  <si>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</si>
  <si>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</si>
  <si>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</si>
  <si>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</si>
  <si>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</si>
  <si>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</si>
  <si>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</si>
  <si>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</si>
  <si>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</si>
  <si>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</si>
  <si>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</si>
  <si>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</si>
  <si>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</si>
  <si>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</si>
  <si>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</si>
  <si>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</si>
  <si>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</si>
  <si>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</si>
  <si>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</si>
  <si>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</si>
  <si>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</si>
  <si>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</si>
  <si>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</si>
  <si>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</si>
  <si>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</si>
  <si>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</si>
  <si>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</si>
  <si>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</si>
  <si>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</si>
  <si>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</si>
  <si>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</si>
  <si>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</si>
  <si>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</si>
  <si>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</si>
  <si>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</si>
  <si>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</si>
  <si>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</si>
  <si>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</si>
  <si>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</si>
  <si>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</si>
  <si>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</si>
  <si>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</si>
  <si>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</si>
  <si>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</si>
  <si>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</si>
  <si>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</si>
  <si>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</si>
  <si>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</si>
  <si>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</si>
  <si>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</si>
  <si>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</si>
  <si>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</si>
  <si>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</si>
  <si>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</si>
  <si>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</si>
  <si>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</si>
  <si>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</si>
  <si>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</si>
  <si>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</si>
  <si>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</si>
  <si>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</si>
  <si>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</si>
  <si>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</si>
  <si>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</si>
  <si>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</si>
  <si>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</si>
  <si>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</si>
  <si>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</si>
  <si>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</si>
  <si>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</si>
  <si>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</si>
  <si>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</si>
  <si>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</si>
  <si>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</si>
  <si>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</si>
  <si>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</si>
  <si>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</si>
  <si>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</si>
  <si>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</si>
  <si>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</si>
  <si>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</si>
  <si>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</si>
  <si>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</si>
  <si>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</si>
  <si>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</si>
  <si>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</si>
  <si>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</si>
  <si>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</si>
  <si>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</si>
  <si>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</si>
  <si>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</si>
  <si>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</si>
  <si>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</si>
  <si>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</si>
  <si>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</si>
  <si>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</si>
  <si>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</si>
  <si>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</si>
  <si>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</si>
  <si>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</si>
  <si>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</si>
  <si>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</si>
  <si>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</si>
  <si>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</si>
  <si>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</si>
  <si>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</si>
  <si>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</si>
  <si>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</si>
  <si>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</si>
  <si>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</si>
  <si>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</si>
  <si>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</si>
  <si>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</si>
  <si>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</si>
  <si>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</si>
  <si>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</si>
  <si>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</si>
  <si>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</si>
  <si>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</si>
  <si>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</si>
  <si>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</si>
  <si>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</si>
  <si>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</si>
  <si>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</si>
  <si>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</si>
  <si>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</si>
  <si>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</si>
  <si>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</si>
  <si>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</si>
  <si>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</si>
  <si>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</si>
  <si>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</si>
  <si>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</si>
  <si>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</si>
  <si>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</si>
  <si>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</si>
  <si>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</si>
  <si>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</si>
  <si>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</si>
  <si>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</si>
  <si>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</si>
  <si>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</si>
  <si>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</si>
  <si>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</si>
  <si>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</si>
  <si>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</si>
  <si>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</si>
  <si>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</si>
  <si>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</si>
  <si>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</si>
  <si>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</si>
  <si>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</si>
  <si>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</si>
  <si>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</si>
  <si>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</si>
  <si>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</si>
  <si>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</si>
  <si>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</si>
  <si>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</si>
  <si>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</si>
  <si>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</si>
  <si>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</si>
  <si>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</si>
  <si>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</si>
  <si>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</si>
  <si>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</si>
  <si>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</si>
  <si>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</si>
  <si>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</si>
  <si>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</si>
  <si>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</si>
  <si>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</si>
  <si>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</si>
  <si>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</si>
  <si>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</si>
  <si>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</si>
  <si>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</si>
  <si>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</si>
  <si>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</si>
  <si>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</si>
  <si>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</si>
  <si>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</si>
  <si>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</si>
  <si>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</si>
  <si>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</si>
  <si>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</si>
  <si>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</si>
  <si>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</si>
  <si>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</si>
  <si>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</si>
  <si>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</si>
  <si>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</si>
  <si>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</si>
  <si>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</si>
  <si>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</si>
  <si>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</si>
  <si>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</si>
  <si>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</si>
  <si>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</si>
  <si>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</si>
  <si>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</si>
  <si>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</si>
  <si>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</si>
  <si>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</si>
  <si>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</si>
  <si>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</si>
  <si>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</si>
  <si>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</si>
  <si>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</si>
  <si>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</si>
  <si>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</si>
  <si>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</si>
  <si>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</si>
  <si>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</si>
  <si>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</si>
  <si>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</si>
  <si>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</si>
  <si>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</si>
  <si>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</si>
  <si>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</si>
  <si>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</si>
  <si>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</si>
  <si>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</si>
  <si>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</si>
  <si>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</si>
  <si>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</si>
  <si>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</si>
  <si>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</si>
  <si>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</si>
  <si>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</si>
  <si>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</si>
  <si>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</si>
  <si>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</si>
  <si>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</si>
  <si>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</si>
  <si>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</si>
  <si>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</si>
  <si>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</si>
  <si>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</si>
  <si>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</si>
  <si>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</si>
  <si>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</si>
  <si>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</si>
  <si>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</si>
  <si>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</si>
  <si>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</si>
  <si>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</si>
  <si>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</si>
  <si>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</si>
  <si>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</si>
  <si>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</si>
  <si>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</si>
  <si>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</si>
  <si>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</si>
  <si>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</si>
  <si>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</si>
  <si>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</si>
  <si>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</si>
  <si>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</si>
  <si>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</si>
  <si>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</si>
  <si>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</si>
  <si>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</si>
  <si>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</si>
  <si>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</si>
  <si>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</si>
  <si>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</si>
  <si>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</si>
  <si>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</si>
  <si>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</si>
  <si>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</si>
  <si>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</si>
  <si>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</si>
  <si>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</si>
  <si>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</si>
  <si>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</si>
  <si>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</si>
  <si>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</si>
  <si>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</si>
  <si>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</si>
  <si>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</si>
  <si>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</si>
  <si>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</si>
  <si>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</si>
  <si>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</si>
  <si>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</si>
  <si>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</si>
  <si>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</si>
  <si>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</si>
  <si>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</si>
  <si>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</si>
  <si>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</si>
  <si>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</si>
  <si>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</si>
  <si>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</si>
  <si>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</si>
  <si>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</si>
  <si>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</si>
  <si>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</si>
  <si>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</si>
  <si>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</si>
  <si>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</si>
  <si>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</si>
  <si>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</si>
  <si>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</si>
  <si>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</si>
  <si>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</si>
  <si>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</si>
  <si>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</si>
  <si>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</si>
  <si>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</si>
  <si>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</si>
  <si>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</si>
  <si>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</si>
  <si>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</si>
  <si>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</si>
  <si>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</si>
  <si>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</si>
  <si>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</si>
  <si>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</si>
  <si>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</si>
  <si>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</si>
  <si>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</si>
  <si>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</si>
  <si>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</si>
  <si>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</si>
  <si>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</si>
  <si>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</si>
  <si>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</si>
  <si>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</si>
  <si>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</si>
  <si>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</si>
  <si>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</si>
  <si>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</si>
  <si>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</si>
  <si>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</si>
  <si>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</si>
  <si>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</si>
  <si>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</si>
  <si>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</si>
  <si>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</si>
  <si>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</si>
  <si>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</si>
  <si>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</si>
  <si>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</si>
  <si>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</si>
  <si>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</si>
  <si>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</si>
  <si>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</si>
  <si>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</si>
  <si>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</si>
  <si>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</si>
  <si>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</si>
  <si>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</si>
  <si>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</si>
  <si>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</si>
  <si>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</si>
  <si>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</si>
  <si>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</si>
  <si>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</si>
  <si>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</si>
  <si>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</si>
  <si>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</si>
  <si>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</si>
  <si>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</si>
  <si>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</si>
  <si>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</si>
  <si>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</si>
  <si>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</si>
  <si>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</si>
  <si>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</si>
  <si>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</si>
  <si>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</si>
  <si>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</si>
  <si>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</si>
  <si>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</si>
  <si>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</si>
  <si>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</si>
  <si>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</si>
  <si>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</si>
  <si>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</si>
  <si>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</si>
  <si>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</si>
  <si>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</si>
  <si>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</si>
  <si>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</si>
  <si>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</si>
  <si>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</si>
  <si>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</si>
  <si>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</si>
  <si>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</si>
  <si>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</si>
  <si>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</si>
  <si>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</si>
  <si>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</si>
  <si>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</si>
  <si>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</si>
  <si>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</si>
  <si>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</si>
  <si>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</si>
  <si>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</si>
  <si>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</si>
  <si>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</si>
  <si>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</si>
  <si>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</si>
  <si>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</si>
  <si>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</si>
  <si>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</si>
  <si>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</si>
  <si>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</si>
  <si>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</si>
  <si>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</si>
  <si>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</si>
  <si>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</si>
  <si>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</si>
  <si>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</si>
  <si>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</si>
  <si>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</si>
  <si>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</si>
  <si>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</si>
  <si>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</si>
  <si>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</si>
  <si>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</si>
  <si>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</si>
  <si>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</si>
  <si>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</si>
  <si>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</si>
  <si>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</si>
  <si>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</si>
  <si>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</si>
  <si>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</si>
  <si>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</si>
  <si>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</si>
  <si>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</si>
  <si>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</si>
  <si>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</si>
  <si>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</si>
  <si>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</si>
  <si>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</si>
  <si>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</si>
  <si>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</si>
  <si>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</si>
  <si>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</si>
  <si>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</si>
  <si>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</si>
  <si>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</si>
  <si>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</si>
  <si>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</si>
  <si>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</si>
  <si>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</si>
  <si>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</si>
  <si>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</si>
  <si>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</si>
  <si>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</si>
  <si>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</si>
  <si>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</si>
  <si>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</si>
  <si>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</si>
  <si>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</si>
  <si>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</si>
  <si>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</si>
  <si>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</si>
  <si>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</si>
  <si>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</si>
  <si>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</si>
  <si>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</si>
  <si>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</si>
  <si>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</si>
  <si>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</si>
  <si>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</si>
  <si>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</si>
  <si>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</si>
  <si>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</si>
  <si>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</si>
  <si>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</si>
  <si>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</si>
  <si>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</si>
  <si>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</si>
  <si>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</si>
  <si>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</si>
  <si>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</si>
  <si>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</si>
  <si>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</si>
  <si>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</si>
  <si>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</si>
  <si>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</si>
  <si>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</si>
  <si>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</si>
  <si>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</si>
  <si>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</si>
  <si>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</si>
  <si>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</si>
  <si>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</si>
  <si>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</si>
  <si>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</si>
  <si>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</si>
  <si>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</si>
  <si>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</si>
  <si>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</si>
  <si>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</si>
  <si>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</si>
  <si>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</si>
  <si>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</si>
  <si>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</si>
  <si>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</si>
  <si>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</si>
  <si>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</si>
  <si>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</si>
  <si>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</si>
  <si>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</si>
  <si>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</si>
  <si>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</si>
  <si>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</si>
  <si>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</si>
  <si>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</si>
  <si>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</si>
  <si>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</si>
  <si>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</si>
  <si>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</si>
  <si>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</si>
  <si>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</si>
  <si>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</si>
  <si>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</si>
  <si>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</si>
  <si>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</si>
  <si>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</si>
  <si>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</si>
  <si>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</si>
  <si>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</si>
  <si>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</si>
  <si>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</si>
  <si>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</si>
  <si>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</si>
  <si>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</si>
  <si>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</si>
  <si>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</si>
  <si>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</si>
  <si>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</si>
  <si>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</si>
  <si>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</si>
  <si>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</si>
  <si>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</si>
  <si>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</si>
  <si>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</si>
  <si>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</si>
  <si>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</si>
  <si>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</si>
  <si>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</si>
  <si>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</si>
  <si>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</si>
  <si>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</si>
  <si>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</si>
  <si>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</si>
  <si>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</si>
  <si>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</si>
  <si>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</si>
  <si>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</si>
  <si>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</si>
  <si>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</si>
  <si>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</si>
  <si>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</si>
  <si>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</si>
  <si>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</si>
  <si>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</si>
  <si>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</si>
  <si>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</si>
  <si>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</si>
  <si>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</si>
  <si>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</si>
  <si>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</si>
  <si>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</si>
  <si>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</si>
  <si>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</si>
  <si>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</si>
  <si>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</si>
  <si>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</si>
  <si>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</si>
  <si>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</si>
  <si>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</si>
  <si>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</si>
  <si>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</si>
  <si>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</si>
  <si>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</si>
  <si>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</si>
  <si>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</si>
  <si>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</si>
  <si>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</si>
  <si>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</si>
  <si>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</si>
  <si>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</si>
  <si>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</si>
  <si>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</si>
  <si>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</si>
  <si>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</si>
  <si>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</si>
  <si>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</si>
  <si>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</si>
  <si>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</si>
  <si>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</si>
  <si>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</si>
  <si>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</si>
  <si>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</si>
  <si>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</si>
  <si>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</si>
  <si>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</si>
  <si>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</si>
  <si>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</si>
  <si>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</si>
  <si>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</si>
  <si>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</si>
  <si>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</si>
  <si>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</si>
  <si>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</si>
  <si>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</si>
  <si>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</si>
  <si>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</si>
  <si>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</si>
  <si>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</si>
  <si>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</si>
  <si>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</si>
  <si>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</si>
  <si>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</si>
  <si>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</si>
  <si>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</si>
  <si>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</si>
  <si>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</si>
  <si>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</si>
  <si>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</si>
  <si>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</si>
  <si>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</si>
  <si>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</si>
  <si>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</si>
  <si>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</si>
  <si>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</si>
  <si>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</si>
  <si>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</si>
  <si>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</si>
  <si>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</si>
  <si>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</si>
  <si>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</si>
  <si>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</si>
  <si>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</si>
  <si>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</si>
  <si>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</si>
  <si>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</si>
  <si>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</si>
  <si>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</si>
  <si>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</si>
  <si>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</si>
  <si>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</si>
  <si>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</si>
  <si>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</si>
  <si>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</si>
  <si>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</si>
  <si>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</si>
  <si>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</si>
  <si>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</si>
  <si>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</si>
  <si>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</si>
  <si>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</si>
  <si>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</si>
  <si>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</si>
  <si>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</si>
  <si>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</si>
  <si>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</si>
  <si>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</si>
  <si>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</si>
  <si>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</si>
  <si>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</si>
  <si>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</si>
  <si>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</si>
  <si>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</si>
  <si>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</si>
  <si>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</si>
  <si>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</si>
  <si>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</si>
  <si>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</si>
  <si>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</si>
  <si>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</si>
  <si>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</si>
  <si>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</si>
  <si>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</si>
  <si>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</si>
  <si>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</si>
  <si>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</si>
  <si>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</si>
  <si>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</si>
  <si>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</si>
  <si>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</si>
  <si>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</si>
  <si>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</si>
  <si>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</si>
  <si>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</si>
  <si>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</si>
  <si>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</si>
  <si>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</si>
  <si>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</si>
  <si>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</si>
  <si>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</si>
  <si>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</si>
  <si>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</si>
  <si>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</si>
  <si>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</si>
  <si>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</si>
  <si>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</si>
  <si>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</si>
  <si>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</si>
  <si>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</si>
  <si>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</si>
  <si>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</si>
  <si>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</si>
  <si>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</si>
  <si>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</si>
  <si>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</si>
  <si>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</si>
  <si>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</si>
  <si>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</si>
  <si>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</si>
  <si>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</si>
  <si>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</si>
  <si>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</si>
  <si>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</si>
  <si>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</si>
  <si>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</si>
  <si>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</si>
  <si>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</si>
  <si>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</si>
  <si>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</si>
  <si>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</si>
  <si>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</si>
  <si>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</si>
  <si>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</si>
  <si>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</si>
  <si>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</si>
  <si>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</si>
  <si>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</si>
  <si>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</si>
  <si>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</si>
  <si>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</si>
  <si>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</si>
  <si>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</si>
  <si>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</si>
  <si>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</si>
  <si>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</si>
  <si>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</si>
  <si>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</si>
  <si>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</si>
  <si>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</si>
  <si>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</si>
  <si>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</si>
  <si>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</si>
  <si>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</si>
  <si>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</si>
  <si>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</si>
  <si>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</si>
  <si>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</si>
  <si>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</si>
  <si>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</si>
  <si>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</si>
  <si>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</si>
  <si>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</si>
  <si>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</si>
  <si>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</si>
  <si>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</si>
  <si>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</si>
  <si>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</si>
  <si>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</si>
  <si>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</si>
  <si>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</si>
  <si>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</si>
  <si>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</si>
  <si>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</si>
  <si>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</si>
  <si>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</si>
  <si>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</si>
  <si>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</si>
  <si>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</si>
  <si>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</si>
  <si>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</si>
  <si>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</si>
  <si>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</si>
  <si>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</si>
  <si>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</si>
  <si>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</si>
  <si>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</si>
  <si>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</si>
  <si>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</si>
  <si>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</si>
  <si>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</si>
  <si>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</si>
  <si>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</si>
  <si>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</si>
  <si>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</si>
  <si>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</si>
  <si>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</si>
  <si>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</si>
  <si>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</si>
  <si>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</si>
  <si>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</si>
  <si>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</si>
  <si>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</si>
  <si>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</si>
  <si>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</si>
  <si>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</si>
  <si>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</si>
  <si>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</si>
  <si>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</si>
  <si>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</si>
  <si>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</si>
  <si>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</si>
  <si>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</si>
  <si>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</si>
  <si>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</si>
  <si>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</si>
  <si>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</si>
  <si>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</si>
  <si>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</si>
  <si>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</si>
  <si>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</si>
  <si>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</si>
  <si>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</si>
  <si>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</si>
  <si>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</si>
  <si>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</si>
  <si>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</si>
  <si>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</si>
  <si>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</si>
  <si>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</si>
  <si>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</si>
  <si>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</si>
  <si>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</si>
  <si>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</si>
  <si>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</si>
  <si>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</si>
  <si>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</si>
  <si>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</si>
  <si>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</si>
  <si>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</si>
  <si>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</si>
  <si>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</si>
  <si>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</si>
  <si>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</si>
  <si>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</si>
  <si>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</si>
  <si>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</si>
  <si>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</si>
  <si>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</si>
  <si>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</si>
  <si>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</si>
  <si>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</si>
  <si>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</si>
  <si>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</si>
  <si>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</si>
  <si>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</si>
  <si>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</si>
  <si>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</si>
  <si>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</si>
  <si>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</si>
  <si>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</si>
  <si>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</si>
  <si>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</si>
  <si>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</si>
  <si>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</si>
  <si>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</si>
  <si>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</si>
  <si>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</si>
  <si>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</si>
  <si>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</si>
  <si>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</si>
  <si>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</si>
  <si>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</si>
  <si>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</si>
  <si>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</si>
  <si>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</si>
  <si>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</si>
  <si>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</si>
  <si>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</si>
  <si>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</si>
  <si>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</si>
  <si>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</si>
  <si>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</si>
  <si>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</si>
  <si>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</si>
  <si>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</si>
  <si>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</si>
  <si>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</si>
  <si>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</si>
  <si>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</si>
  <si>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</si>
  <si>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</si>
  <si>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</si>
  <si>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</si>
  <si>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</si>
  <si>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</si>
  <si>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</si>
  <si>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</si>
  <si>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</si>
  <si>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</si>
  <si>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</si>
  <si>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</si>
  <si>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</si>
  <si>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</si>
  <si>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</si>
  <si>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</si>
  <si>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</si>
  <si>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</si>
  <si>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</si>
  <si>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</si>
  <si>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</si>
  <si>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</si>
  <si>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</si>
  <si>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</si>
  <si>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</si>
  <si>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</si>
  <si>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</si>
  <si>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</si>
  <si>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</si>
  <si>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</si>
  <si>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</si>
  <si>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</si>
  <si>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</si>
  <si>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</si>
  <si>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</si>
  <si>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</si>
  <si>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</si>
  <si>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</si>
  <si>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</si>
  <si>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</si>
  <si>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</si>
  <si>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</si>
  <si>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</si>
  <si>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</si>
  <si>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</si>
  <si>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</si>
  <si>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</si>
  <si>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</si>
  <si>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</si>
  <si>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</si>
  <si>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</si>
  <si>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</si>
  <si>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</si>
  <si>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</si>
  <si>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</si>
  <si>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</si>
  <si>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</si>
  <si>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</si>
  <si>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</si>
  <si>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</si>
  <si>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</si>
  <si>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</si>
  <si>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</si>
  <si>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</si>
  <si>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</si>
  <si>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</si>
  <si>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</si>
  <si>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</si>
  <si>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</si>
  <si>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</si>
  <si>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</si>
  <si>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</si>
  <si>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</si>
  <si>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</si>
  <si>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</si>
  <si>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</si>
  <si>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</si>
  <si>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</si>
  <si>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</si>
  <si>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</si>
  <si>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</si>
  <si>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</si>
  <si>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</si>
  <si>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</si>
  <si>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</si>
  <si>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</si>
  <si>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</si>
  <si>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</si>
  <si>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</si>
  <si>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</si>
  <si>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</si>
  <si>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</si>
  <si>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</si>
  <si>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</si>
  <si>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</si>
  <si>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</si>
  <si>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</si>
  <si>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</si>
  <si>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</si>
  <si>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</si>
  <si>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</si>
  <si>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</si>
  <si>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</si>
  <si>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</si>
  <si>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</si>
  <si>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</si>
  <si>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</si>
  <si>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</si>
  <si>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</si>
  <si>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</si>
  <si>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</si>
  <si>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</si>
  <si>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</si>
  <si>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</si>
  <si>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</si>
  <si>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</si>
  <si>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</si>
  <si>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</si>
  <si>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</si>
  <si>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</si>
  <si>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</si>
  <si>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</si>
  <si>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</si>
  <si>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</si>
  <si>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</si>
  <si>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</si>
  <si>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</si>
  <si>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</si>
  <si>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</si>
  <si>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</si>
  <si>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</si>
  <si>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</si>
  <si>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</si>
  <si>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</si>
  <si>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</si>
  <si>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</si>
  <si>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</si>
  <si>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</si>
  <si>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</si>
  <si>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</si>
  <si>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</si>
  <si>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</si>
  <si>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</si>
  <si>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</si>
  <si>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</si>
  <si>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</si>
  <si>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</si>
  <si>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</si>
  <si>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</si>
  <si>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</si>
  <si>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</si>
  <si>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</si>
  <si>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</si>
  <si>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</si>
  <si>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</si>
  <si>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</si>
  <si>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</si>
  <si>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</si>
  <si>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</si>
  <si>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</si>
  <si>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</si>
  <si>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</si>
  <si>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</si>
  <si>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</si>
  <si>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</si>
  <si>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</si>
  <si>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</si>
  <si>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</si>
  <si>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</si>
  <si>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</si>
  <si>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</si>
  <si>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</si>
  <si>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</si>
  <si>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</si>
  <si>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</si>
  <si>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</si>
  <si>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</si>
  <si>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</si>
  <si>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</si>
  <si>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</si>
  <si>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</si>
  <si>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</si>
  <si>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</si>
  <si>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</si>
  <si>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</si>
  <si>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</si>
  <si>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</si>
  <si>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</si>
  <si>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</si>
  <si>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</si>
  <si>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</si>
  <si>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</si>
  <si>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</si>
  <si>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</si>
  <si>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</si>
  <si>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</si>
  <si>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</si>
  <si>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</si>
  <si>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</si>
  <si>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</si>
  <si>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</si>
  <si>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</si>
  <si>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</si>
  <si>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</si>
  <si>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</si>
  <si>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</si>
  <si>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</si>
  <si>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</si>
  <si>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</si>
  <si>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</si>
  <si>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</si>
  <si>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</si>
  <si>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</si>
  <si>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</si>
  <si>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</si>
  <si>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</si>
  <si>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</si>
  <si>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</si>
  <si>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</si>
  <si>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</si>
  <si>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</si>
  <si>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</si>
  <si>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</si>
  <si>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</si>
  <si>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</si>
  <si>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</si>
  <si>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</si>
  <si>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</si>
  <si>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</si>
  <si>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</si>
  <si>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</si>
  <si>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</si>
  <si>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</si>
  <si>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</si>
  <si>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</si>
  <si>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</si>
  <si>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</si>
  <si>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</si>
  <si>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</si>
  <si>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</si>
  <si>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</si>
  <si>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</si>
  <si>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</si>
  <si>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</si>
  <si>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</si>
  <si>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</si>
  <si>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</si>
  <si>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</si>
  <si>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</si>
  <si>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</si>
  <si>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</si>
  <si>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</si>
  <si>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</si>
  <si>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</si>
  <si>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</si>
  <si>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</si>
  <si>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</si>
  <si>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</si>
  <si>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</si>
  <si>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</si>
  <si>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</si>
  <si>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</si>
  <si>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</si>
  <si>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</si>
  <si>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</si>
  <si>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</si>
  <si>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</si>
  <si>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</si>
  <si>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</si>
  <si>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</si>
  <si>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</si>
  <si>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</si>
  <si>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</si>
  <si>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</si>
  <si>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</si>
  <si>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</si>
  <si>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</si>
  <si>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</si>
  <si>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</si>
  <si>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</si>
  <si>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</si>
  <si>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</si>
  <si>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</si>
  <si>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</si>
  <si>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</si>
  <si>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</si>
  <si>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</si>
  <si>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</si>
  <si>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</si>
  <si>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</si>
  <si>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</si>
  <si>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</si>
  <si>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</si>
  <si>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</si>
  <si>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</si>
  <si>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</si>
  <si>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</si>
  <si>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</si>
  <si>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</si>
  <si>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</si>
  <si>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</si>
  <si>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</si>
  <si>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</si>
  <si>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</si>
  <si>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</si>
  <si>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</si>
  <si>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</si>
  <si>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</si>
  <si>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</si>
  <si>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</si>
  <si>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</si>
  <si>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</si>
  <si>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</si>
  <si>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</si>
  <si>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</si>
  <si>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</si>
  <si>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</si>
  <si>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</si>
  <si>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</si>
  <si>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</si>
  <si>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</si>
  <si>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</si>
  <si>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</si>
  <si>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</si>
  <si>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</si>
  <si>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</si>
  <si>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</si>
  <si>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</si>
  <si>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</si>
  <si>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</si>
  <si>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</si>
  <si>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</si>
  <si>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</si>
  <si>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</si>
  <si>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</si>
  <si>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</si>
  <si>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</si>
  <si>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</si>
  <si>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</si>
  <si>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</si>
  <si>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</si>
  <si>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</si>
  <si>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</si>
  <si>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</si>
  <si>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</si>
  <si>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</si>
  <si>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</si>
  <si>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</si>
  <si>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</si>
  <si>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</si>
  <si>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</si>
  <si>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</si>
  <si>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</si>
  <si>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</si>
  <si>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</si>
  <si>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</si>
  <si>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</si>
  <si>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</si>
  <si>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</si>
  <si>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</si>
  <si>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</si>
  <si>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</si>
  <si>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</si>
  <si>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</si>
  <si>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</si>
  <si>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</si>
  <si>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</si>
  <si>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</si>
  <si>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</si>
  <si>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</si>
  <si>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</si>
  <si>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</si>
  <si>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</si>
  <si>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</si>
  <si>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</si>
  <si>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</si>
  <si>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</si>
  <si>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</si>
  <si>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</si>
  <si>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</si>
  <si>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</si>
  <si>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</si>
  <si>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</si>
  <si>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</si>
  <si>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</si>
  <si>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</si>
  <si>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</si>
  <si>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</si>
  <si>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</si>
  <si>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</si>
  <si>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</si>
  <si>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</si>
  <si>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</si>
  <si>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</si>
  <si>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</si>
  <si>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</si>
  <si>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</si>
  <si>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</si>
  <si>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</si>
  <si>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</si>
  <si>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</si>
  <si>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</si>
  <si>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</si>
  <si>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</si>
  <si>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</si>
  <si>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</si>
  <si>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</si>
  <si>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</si>
  <si>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</si>
  <si>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</si>
  <si>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</si>
  <si>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</si>
  <si>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</si>
  <si>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</si>
  <si>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</si>
  <si>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</si>
  <si>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</si>
  <si>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</si>
  <si>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</si>
  <si>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</si>
  <si>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</si>
  <si>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</si>
  <si>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</si>
  <si>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</si>
  <si>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</si>
  <si>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</si>
  <si>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</si>
  <si>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</si>
  <si>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</si>
  <si>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</si>
  <si>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</si>
  <si>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</si>
  <si>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</si>
  <si>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</si>
  <si>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</si>
  <si>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</si>
  <si>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</si>
  <si>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</si>
  <si>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</si>
  <si>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</si>
  <si>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</si>
  <si>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</si>
  <si>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</si>
  <si>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</si>
  <si>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</si>
  <si>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</si>
  <si>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</si>
  <si>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</si>
  <si>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</si>
  <si>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</si>
  <si>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</si>
  <si>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</si>
  <si>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</si>
  <si>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</si>
  <si>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</si>
  <si>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</si>
  <si>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</si>
  <si>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</si>
  <si>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</si>
  <si>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</si>
  <si>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</si>
  <si>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</si>
  <si>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</si>
  <si>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</si>
  <si>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</si>
  <si>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</si>
  <si>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</si>
  <si>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</si>
  <si>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</si>
  <si>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</si>
  <si>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</si>
  <si>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</si>
  <si>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</si>
  <si>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</si>
  <si>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</si>
  <si>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</si>
  <si>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</si>
  <si>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</si>
  <si>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</si>
  <si>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</si>
  <si>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</si>
  <si>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</si>
  <si>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</si>
  <si>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</si>
  <si>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</si>
  <si>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</si>
  <si>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</si>
  <si>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</si>
  <si>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</si>
  <si>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</si>
  <si>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</si>
  <si>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</si>
  <si>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</si>
  <si>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</si>
  <si>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</si>
  <si>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</si>
  <si>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</si>
  <si>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</si>
  <si>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</si>
  <si>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</si>
  <si>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</si>
  <si>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</si>
  <si>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</si>
  <si>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</si>
  <si>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</si>
  <si>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</si>
  <si>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</si>
  <si>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</si>
  <si>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</si>
  <si>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</si>
  <si>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</si>
  <si>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</si>
  <si>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</si>
  <si>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</si>
  <si>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</si>
  <si>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</si>
  <si>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</si>
  <si>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</si>
  <si>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</si>
  <si>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</si>
  <si>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</si>
  <si>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</si>
  <si>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</si>
  <si>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</si>
  <si>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</si>
  <si>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</si>
  <si>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</si>
  <si>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</si>
  <si>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</si>
  <si>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</si>
  <si>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</si>
  <si>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</si>
  <si>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</si>
  <si>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</si>
  <si>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</si>
  <si>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</si>
  <si>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</si>
  <si>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</si>
  <si>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</si>
  <si>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</si>
  <si>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</si>
  <si>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</si>
  <si>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</si>
  <si>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</si>
  <si>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</si>
  <si>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</si>
  <si>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</si>
  <si>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</si>
  <si>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</si>
  <si>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</si>
  <si>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</si>
  <si>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</si>
  <si>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</si>
  <si>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</si>
  <si>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</si>
  <si>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</si>
  <si>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</si>
  <si>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</si>
  <si>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</si>
  <si>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</si>
  <si>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</si>
  <si>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</si>
  <si>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</si>
  <si>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</si>
  <si>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</si>
  <si>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</si>
  <si>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</si>
  <si>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</si>
  <si>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</si>
  <si>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</si>
  <si>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</si>
  <si>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</si>
  <si>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</si>
  <si>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</si>
  <si>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</si>
  <si>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</si>
  <si>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</si>
  <si>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</si>
  <si>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</si>
  <si>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</si>
  <si>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</si>
  <si>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</si>
  <si>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</si>
  <si>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</si>
  <si>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</si>
  <si>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</si>
  <si>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</si>
  <si>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</si>
  <si>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</si>
  <si>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</si>
  <si>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</si>
  <si>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</si>
  <si>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</si>
  <si>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</si>
  <si>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</si>
  <si>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</si>
  <si>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</si>
  <si>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</si>
  <si>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</si>
  <si>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</si>
  <si>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</si>
  <si>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</si>
  <si>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</si>
  <si>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</si>
  <si>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</si>
  <si>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</si>
  <si>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</si>
  <si>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</si>
  <si>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</si>
  <si>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</si>
  <si>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</si>
  <si>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</si>
  <si>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</si>
  <si>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</si>
  <si>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</si>
  <si>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</si>
  <si>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</si>
  <si>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</si>
  <si>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</si>
  <si>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</si>
  <si>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</si>
  <si>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</si>
  <si>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</si>
  <si>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</si>
  <si>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</si>
  <si>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</si>
  <si>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</si>
  <si>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</si>
  <si>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</si>
  <si>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</si>
  <si>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</si>
  <si>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</si>
  <si>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</si>
  <si>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</si>
  <si>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</si>
  <si>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</si>
  <si>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</si>
  <si>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</si>
  <si>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</si>
  <si>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</si>
  <si>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</si>
  <si>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</si>
  <si>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</si>
  <si>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</si>
  <si>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</si>
  <si>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</si>
  <si>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</si>
  <si>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</si>
  <si>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</si>
  <si>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</si>
  <si>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</si>
  <si>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</si>
  <si>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</si>
  <si>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</si>
  <si>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</si>
  <si>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</si>
  <si>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</si>
  <si>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</si>
  <si>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</si>
  <si>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</si>
  <si>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</si>
  <si>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</si>
  <si>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</si>
  <si>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</si>
  <si>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</si>
  <si>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</si>
  <si>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</si>
  <si>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</si>
  <si>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</si>
  <si>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</si>
  <si>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</si>
  <si>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</si>
  <si>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</si>
  <si>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</si>
  <si>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</si>
  <si>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</si>
  <si>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</si>
  <si>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</si>
  <si>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</si>
  <si>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</si>
  <si>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</si>
  <si>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</si>
  <si>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</si>
  <si>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</si>
  <si>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</si>
  <si>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</si>
  <si>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</si>
  <si>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</si>
  <si>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</si>
  <si>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</si>
  <si>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</si>
  <si>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</si>
  <si>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</si>
  <si>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</si>
  <si>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</si>
  <si>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</si>
  <si>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</si>
  <si>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</si>
  <si>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</si>
  <si>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</si>
  <si>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</si>
  <si>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</si>
  <si>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</si>
  <si>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</si>
  <si>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</si>
  <si>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</si>
  <si>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</si>
  <si>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</si>
  <si>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</si>
  <si>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</si>
  <si>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</si>
  <si>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</si>
  <si>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</si>
  <si>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</si>
  <si>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</si>
  <si>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</si>
  <si>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</si>
  <si>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</si>
  <si>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</si>
  <si>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</si>
  <si>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</si>
  <si>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</si>
  <si>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</si>
  <si>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</si>
  <si>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</si>
  <si>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</si>
  <si>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</si>
  <si>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</si>
  <si>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</si>
  <si>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</si>
  <si>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</si>
  <si>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</si>
  <si>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</si>
  <si>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</si>
  <si>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</si>
  <si>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</si>
  <si>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</si>
  <si>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</si>
  <si>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</si>
  <si>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</si>
  <si>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</si>
  <si>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</si>
  <si>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</si>
  <si>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</si>
  <si>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</si>
  <si>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</si>
  <si>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</si>
  <si>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</si>
  <si>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</si>
  <si>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</si>
  <si>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</si>
  <si>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</si>
  <si>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</si>
  <si>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</si>
  <si>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</si>
  <si>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</si>
  <si>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</si>
  <si>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</si>
  <si>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</si>
  <si>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</si>
  <si>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</si>
  <si>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</si>
  <si>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</si>
  <si>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</si>
  <si>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</si>
  <si>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</si>
  <si>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</si>
  <si>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</si>
  <si>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</si>
  <si>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</si>
  <si>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</si>
  <si>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</si>
  <si>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</si>
  <si>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</si>
  <si>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</si>
  <si>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</si>
  <si>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</si>
  <si>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</si>
  <si>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</si>
  <si>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</si>
  <si>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</si>
  <si>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</si>
  <si>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</si>
  <si>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</si>
  <si>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</si>
  <si>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</si>
  <si>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</si>
  <si>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</si>
  <si>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</si>
  <si>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</si>
  <si>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</si>
  <si>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</si>
  <si>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</si>
  <si>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</si>
  <si>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</si>
  <si>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</si>
  <si>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</si>
  <si>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</si>
  <si>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</si>
  <si>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</si>
  <si>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</si>
  <si>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</si>
  <si>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</si>
  <si>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</si>
  <si>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</si>
  <si>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</si>
  <si>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</si>
  <si>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</si>
  <si>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</si>
  <si>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</si>
  <si>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</si>
  <si>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</si>
  <si>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</si>
  <si>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</si>
  <si>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</si>
  <si>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</si>
  <si>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</si>
  <si>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</si>
  <si>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</si>
  <si>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</si>
  <si>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</si>
  <si>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</si>
  <si>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</si>
  <si>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</si>
  <si>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</si>
  <si>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</si>
  <si>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</si>
  <si>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</si>
  <si>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</si>
  <si>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</si>
  <si>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</si>
  <si>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</si>
  <si>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</si>
  <si>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</si>
  <si>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</si>
  <si>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</si>
  <si>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</si>
  <si>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</si>
  <si>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</si>
  <si>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</si>
  <si>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</si>
  <si>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</si>
  <si>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</si>
  <si>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</si>
  <si>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</si>
  <si>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</si>
  <si>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</si>
  <si>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</si>
  <si>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</si>
  <si>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</si>
  <si>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</si>
  <si>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</si>
  <si>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</si>
  <si>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</si>
  <si>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</si>
  <si>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</si>
  <si>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</si>
  <si>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</si>
  <si>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</si>
  <si>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</si>
  <si>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</si>
  <si>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</si>
  <si>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</si>
  <si>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</si>
  <si>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</si>
  <si>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</si>
  <si>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</si>
  <si>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</si>
  <si>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</si>
  <si>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</si>
  <si>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</si>
  <si>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</si>
  <si>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</si>
  <si>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</si>
  <si>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</si>
  <si>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</si>
  <si>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</si>
  <si>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</si>
  <si>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</si>
  <si>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</si>
  <si>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</si>
  <si>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</si>
  <si>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</si>
  <si>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</si>
  <si>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</si>
  <si>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</si>
  <si>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</si>
  <si>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</si>
  <si>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</si>
  <si>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</si>
  <si>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</si>
  <si>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</si>
  <si>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</si>
  <si>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</si>
  <si>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</si>
  <si>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</si>
  <si>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</si>
  <si>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</si>
  <si>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</si>
  <si>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</si>
  <si>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</si>
  <si>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</si>
  <si>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</si>
  <si>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</si>
  <si>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</si>
  <si>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</si>
  <si>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</si>
  <si>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</si>
  <si>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</si>
  <si>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</si>
  <si>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</si>
  <si>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</si>
  <si>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</si>
  <si>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</si>
  <si>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</si>
  <si>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</si>
  <si>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</si>
  <si>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</si>
  <si>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</si>
  <si>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</si>
  <si>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</si>
  <si>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</si>
  <si>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</si>
  <si>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</si>
  <si>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</si>
  <si>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</si>
  <si>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</si>
  <si>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</si>
  <si>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</si>
  <si>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</si>
  <si>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</si>
  <si>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</si>
  <si>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</si>
  <si>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</si>
  <si>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</si>
  <si>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</si>
  <si>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</si>
  <si>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</si>
  <si>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</si>
  <si>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</si>
  <si>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</si>
  <si>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</si>
  <si>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</si>
  <si>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</si>
  <si>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</si>
  <si>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</si>
  <si>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</si>
  <si>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</si>
  <si>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</si>
  <si>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</si>
  <si>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</si>
  <si>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</si>
  <si>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</si>
  <si>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</si>
  <si>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</si>
  <si>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</si>
  <si>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</si>
  <si>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</si>
  <si>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</si>
  <si>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</si>
  <si>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</si>
  <si>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</si>
  <si>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</si>
  <si>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</si>
  <si>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</si>
  <si>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</si>
  <si>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</si>
  <si>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</si>
  <si>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</si>
  <si>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</si>
  <si>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</si>
  <si>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</si>
  <si>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</si>
  <si>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</si>
  <si>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</si>
  <si>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</si>
  <si>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</si>
  <si>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</si>
  <si>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</si>
  <si>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</si>
  <si>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</si>
  <si>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</si>
  <si>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</si>
  <si>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</si>
  <si>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</si>
  <si>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</si>
  <si>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</si>
  <si>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</si>
  <si>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</si>
  <si>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</si>
  <si>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</si>
  <si>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</si>
  <si>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</si>
  <si>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</si>
  <si>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</si>
  <si>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</si>
  <si>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</si>
  <si>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</si>
  <si>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</si>
  <si>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</si>
  <si>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</si>
  <si>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</si>
  <si>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</si>
  <si>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</si>
  <si>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</si>
  <si>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</si>
  <si>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</si>
  <si>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</si>
  <si>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</si>
  <si>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</si>
  <si>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</si>
  <si>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</si>
  <si>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</si>
  <si>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</si>
  <si>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</si>
  <si>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</si>
  <si>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</si>
  <si>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</si>
  <si>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</si>
  <si>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</si>
  <si>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</si>
  <si>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</si>
  <si>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</si>
  <si>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</si>
  <si>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</si>
  <si>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</si>
  <si>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</si>
  <si>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</si>
  <si>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</si>
  <si>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</si>
  <si>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</si>
  <si>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</si>
  <si>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</si>
  <si>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</si>
  <si>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</si>
  <si>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</si>
  <si>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</si>
  <si>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</si>
  <si>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</si>
  <si>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</si>
  <si>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</si>
  <si>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</si>
  <si>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</si>
  <si>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</si>
  <si>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</si>
  <si>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</si>
  <si>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</si>
  <si>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</si>
  <si>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</si>
  <si>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</si>
  <si>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</si>
  <si>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</si>
  <si>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</si>
  <si>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</si>
  <si>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</si>
  <si>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</si>
  <si>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</si>
  <si>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</si>
  <si>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</si>
  <si>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</si>
  <si>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</si>
  <si>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</si>
  <si>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</si>
  <si>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</si>
  <si>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</si>
  <si>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</si>
  <si>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</si>
  <si>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</si>
  <si>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</si>
  <si>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</si>
  <si>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</si>
  <si>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</si>
  <si>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</si>
  <si>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</si>
  <si>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</si>
  <si>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</si>
  <si>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</si>
  <si>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</si>
  <si>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</si>
  <si>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</si>
  <si>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</si>
  <si>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</si>
  <si>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</si>
  <si>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</si>
  <si>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</si>
  <si>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</si>
  <si>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</si>
  <si>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</si>
  <si>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</si>
  <si>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</si>
  <si>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</si>
  <si>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</si>
  <si>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</si>
  <si>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</si>
  <si>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</si>
  <si>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</si>
  <si>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</si>
  <si>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</si>
  <si>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</si>
  <si>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</si>
  <si>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</si>
  <si>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</si>
  <si>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</si>
  <si>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</si>
  <si>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</si>
  <si>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</si>
  <si>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</si>
  <si>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</si>
  <si>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</si>
  <si>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</si>
  <si>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</si>
  <si>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</si>
  <si>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</si>
  <si>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</si>
  <si>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</si>
  <si>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</si>
  <si>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</si>
  <si>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</si>
  <si>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</si>
  <si>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</si>
  <si>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</si>
  <si>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</si>
  <si>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</si>
  <si>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</si>
  <si>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</si>
  <si>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</si>
  <si>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</si>
  <si>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</si>
  <si>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</si>
  <si>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</si>
  <si>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</si>
  <si>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</si>
  <si>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</si>
  <si>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</si>
  <si>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</si>
  <si>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</si>
  <si>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</si>
  <si>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</si>
  <si>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</si>
  <si>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</si>
  <si>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</si>
  <si>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</si>
  <si>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</si>
  <si>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</si>
  <si>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</si>
  <si>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</si>
  <si>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</si>
  <si>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</si>
  <si>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</si>
  <si>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</si>
  <si>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</si>
  <si>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</si>
  <si>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</si>
  <si>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</si>
  <si>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</si>
  <si>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</si>
  <si>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</si>
  <si>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</si>
  <si>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</si>
  <si>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</si>
  <si>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</si>
  <si>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</si>
  <si>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</si>
  <si>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</si>
  <si>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</si>
  <si>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</si>
  <si>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</si>
  <si>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</si>
  <si>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</si>
  <si>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</si>
  <si>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</si>
  <si>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</si>
  <si>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</si>
  <si>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</si>
  <si>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</si>
  <si>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</si>
  <si>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</si>
  <si>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</si>
  <si>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</si>
  <si>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</si>
  <si>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</si>
  <si>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</si>
  <si>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</si>
  <si>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</si>
  <si>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</si>
  <si>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</si>
  <si>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</si>
  <si>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</si>
  <si>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</si>
  <si>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</si>
  <si>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</si>
  <si>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</si>
  <si>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</si>
  <si>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</si>
  <si>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</si>
  <si>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</si>
  <si>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</si>
  <si>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</si>
  <si>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</si>
  <si>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</si>
  <si>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</si>
  <si>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</si>
  <si>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</si>
  <si>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</si>
  <si>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</si>
  <si>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</si>
  <si>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</si>
  <si>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</si>
  <si>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</si>
  <si>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</si>
  <si>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</si>
  <si>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</si>
  <si>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</si>
  <si>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</si>
  <si>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</si>
  <si>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</si>
  <si>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</si>
  <si>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</si>
  <si>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</si>
  <si>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</si>
  <si>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</si>
  <si>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</si>
  <si>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</si>
  <si>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</si>
  <si>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</si>
  <si>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</si>
  <si>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</si>
  <si>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</si>
  <si>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</si>
  <si>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</si>
  <si>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</si>
  <si>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</si>
  <si>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</si>
  <si>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</si>
  <si>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</si>
  <si>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</si>
  <si>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</si>
  <si>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</si>
  <si>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</si>
  <si>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</si>
  <si>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</si>
  <si>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</si>
  <si>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</si>
  <si>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</si>
  <si>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</si>
  <si>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</si>
  <si>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</si>
  <si>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</si>
  <si>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</si>
  <si>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</si>
  <si>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</si>
  <si>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</si>
  <si>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</si>
  <si>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</si>
  <si>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</si>
  <si>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</si>
  <si>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</si>
  <si>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</si>
  <si>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</si>
  <si>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</si>
  <si>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</si>
  <si>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</si>
  <si>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</si>
  <si>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</si>
  <si>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</si>
  <si>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</si>
  <si>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</si>
  <si>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</si>
  <si>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</si>
  <si>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</si>
  <si>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</si>
  <si>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</si>
  <si>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</si>
  <si>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</si>
  <si>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</si>
  <si>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</si>
  <si>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</si>
  <si>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</si>
  <si>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</si>
  <si>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</si>
  <si>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</si>
  <si>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</si>
  <si>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</si>
  <si>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</si>
  <si>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</si>
  <si>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</si>
  <si>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</si>
  <si>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</si>
  <si>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</si>
  <si>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</si>
  <si>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</si>
  <si>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</si>
  <si>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</si>
  <si>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</si>
  <si>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</si>
  <si>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</si>
  <si>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</si>
  <si>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</si>
  <si>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</si>
  <si>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</si>
  <si>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</si>
  <si>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</si>
  <si>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</si>
  <si>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</si>
  <si>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</si>
  <si>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</si>
  <si>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</si>
  <si>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</si>
  <si>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</si>
  <si>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</si>
  <si>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</si>
  <si>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</si>
  <si>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</si>
  <si>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</si>
  <si>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</si>
  <si>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</si>
  <si>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</si>
  <si>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</si>
  <si>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</si>
  <si>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</si>
  <si>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</si>
  <si>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</si>
  <si>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</si>
  <si>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</si>
  <si>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</si>
  <si>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</si>
  <si>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</si>
  <si>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</si>
  <si>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</si>
  <si>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</si>
  <si>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</si>
  <si>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</si>
  <si>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</si>
  <si>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</si>
  <si>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</si>
  <si>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</si>
  <si>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</si>
  <si>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</si>
  <si>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</si>
  <si>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</si>
  <si>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</si>
  <si>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</si>
  <si>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</si>
  <si>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</si>
  <si>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</si>
  <si>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</si>
  <si>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</si>
  <si>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</si>
  <si>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</si>
  <si>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</si>
  <si>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</si>
  <si>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</si>
  <si>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</si>
  <si>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</si>
  <si>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</si>
  <si>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</si>
  <si>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</si>
  <si>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</si>
  <si>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</si>
  <si>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</si>
  <si>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</si>
  <si>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</si>
  <si>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</si>
  <si>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</si>
  <si>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</si>
  <si>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</si>
  <si>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</si>
  <si>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</si>
  <si>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</si>
  <si>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</si>
  <si>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</si>
  <si>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</si>
  <si>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</si>
  <si>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</si>
  <si>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</si>
  <si>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</si>
  <si>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</si>
  <si>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</si>
  <si>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</si>
  <si>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</si>
  <si>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</si>
  <si>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</si>
  <si>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</si>
  <si>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</si>
  <si>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</si>
  <si>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</si>
  <si>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</si>
  <si>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</si>
  <si>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</si>
  <si>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</si>
  <si>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</si>
  <si>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</si>
  <si>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</si>
  <si>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</si>
  <si>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</si>
  <si>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</si>
  <si>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</si>
  <si>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</si>
  <si>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</si>
  <si>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</si>
  <si>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</si>
  <si>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</si>
  <si>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</si>
  <si>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</si>
  <si>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</si>
  <si>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</si>
  <si>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</si>
  <si>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</si>
  <si>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</si>
  <si>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</si>
  <si>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</si>
  <si>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</si>
  <si>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</si>
  <si>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</si>
  <si>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</si>
  <si>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</si>
  <si>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</si>
  <si>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</si>
  <si>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</si>
  <si>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</si>
  <si>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</si>
  <si>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</si>
  <si>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</si>
  <si>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</si>
  <si>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</si>
  <si>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</si>
  <si>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</si>
  <si>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</si>
  <si>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</si>
  <si>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</si>
  <si>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</si>
  <si>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</si>
  <si>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</si>
  <si>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</si>
  <si>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</si>
  <si>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</si>
  <si>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</si>
  <si>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</si>
  <si>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</si>
  <si>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</si>
  <si>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</si>
  <si>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</si>
  <si>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</si>
  <si>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</si>
  <si>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</si>
  <si>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</si>
  <si>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</si>
  <si>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</si>
  <si>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</si>
  <si>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</si>
  <si>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</si>
  <si>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</si>
  <si>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</si>
  <si>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</si>
  <si>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</si>
  <si>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</si>
  <si>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</si>
  <si>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</si>
  <si>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</si>
  <si>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</si>
  <si>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</si>
  <si>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</si>
  <si>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</si>
  <si>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</si>
  <si>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</si>
  <si>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</si>
  <si>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</si>
  <si>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</si>
  <si>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</si>
  <si>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</si>
  <si>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</si>
  <si>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</si>
  <si>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</si>
  <si>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</si>
  <si>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</si>
  <si>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</si>
  <si>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</si>
  <si>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</si>
  <si>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</si>
  <si>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</si>
  <si>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</si>
  <si>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</si>
  <si>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</si>
  <si>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</si>
  <si>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</si>
  <si>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</si>
  <si>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</si>
  <si>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</si>
  <si>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</si>
  <si>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</si>
  <si>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</si>
  <si>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</si>
  <si>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</si>
  <si>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</si>
  <si>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</si>
  <si>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</si>
  <si>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</si>
  <si>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</si>
  <si>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</si>
  <si>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</si>
  <si>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</si>
  <si>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</si>
  <si>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</si>
  <si>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</si>
  <si>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</si>
  <si>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</si>
  <si>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</si>
  <si>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</si>
  <si>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</si>
  <si>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</si>
  <si>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</si>
  <si>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</si>
  <si>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</si>
  <si>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</si>
  <si>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</si>
  <si>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</si>
  <si>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</si>
  <si>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</si>
  <si>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</si>
  <si>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</si>
  <si>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</si>
  <si>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</si>
  <si>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</si>
  <si>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</si>
  <si>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</si>
  <si>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</si>
  <si>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</si>
  <si>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</si>
  <si>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</si>
  <si>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</si>
  <si>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</si>
  <si>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</si>
  <si>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</si>
  <si>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</si>
  <si>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</si>
  <si>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</si>
  <si>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</si>
  <si>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</si>
  <si>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</si>
  <si>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</si>
  <si>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</si>
  <si>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</si>
  <si>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</si>
  <si>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</si>
  <si>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</si>
  <si>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</si>
  <si>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</si>
  <si>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</si>
  <si>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</si>
  <si>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</si>
  <si>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</si>
  <si>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</si>
  <si>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</si>
  <si>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</si>
  <si>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</si>
  <si>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</si>
  <si>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</si>
  <si>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</si>
  <si>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</si>
  <si>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</si>
  <si>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</si>
  <si>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</si>
  <si>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</si>
  <si>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</si>
  <si>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</si>
  <si>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</si>
  <si>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</si>
  <si>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</si>
  <si>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</si>
  <si>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</si>
  <si>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</si>
  <si>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</si>
  <si>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</si>
  <si>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</si>
  <si>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</si>
  <si>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</si>
  <si>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</si>
  <si>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</si>
  <si>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</si>
  <si>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</si>
  <si>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</si>
  <si>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</si>
  <si>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</si>
  <si>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</si>
  <si>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</si>
  <si>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</si>
  <si>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</si>
  <si>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</si>
  <si>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</si>
  <si>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</si>
  <si>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</si>
  <si>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</si>
  <si>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</si>
  <si>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</si>
  <si>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</si>
  <si>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</si>
  <si>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</si>
  <si>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</si>
  <si>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</si>
  <si>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</si>
  <si>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</si>
  <si>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</si>
  <si>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</si>
  <si>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</si>
  <si>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</si>
  <si>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</si>
  <si>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</si>
  <si>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</si>
  <si>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</si>
  <si>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</si>
  <si>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</si>
  <si>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</si>
  <si>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</si>
  <si>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</si>
  <si>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</si>
  <si>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</si>
  <si>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</si>
  <si>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</si>
  <si>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</si>
  <si>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</si>
  <si>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</si>
  <si>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</si>
  <si>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</si>
  <si>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</si>
  <si>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</si>
  <si>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</si>
  <si>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</si>
  <si>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</si>
  <si>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</si>
  <si>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</si>
  <si>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</si>
  <si>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</si>
  <si>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</si>
  <si>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</si>
  <si>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</si>
  <si>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</si>
  <si>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</si>
  <si>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</si>
  <si>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</si>
  <si>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</si>
  <si>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</si>
  <si>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</si>
  <si>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</si>
  <si>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</si>
  <si>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</si>
  <si>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</si>
  <si>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</si>
  <si>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</si>
  <si>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</si>
  <si>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</si>
  <si>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</si>
  <si>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</si>
  <si>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</si>
  <si>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</si>
  <si>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</si>
  <si>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</si>
  <si>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</si>
  <si>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</si>
  <si>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</si>
  <si>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</si>
  <si>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</si>
  <si>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</si>
  <si>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</si>
  <si>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</si>
  <si>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</si>
  <si>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</si>
  <si>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</si>
  <si>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</si>
  <si>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</si>
  <si>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</si>
  <si>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</si>
  <si>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</si>
  <si>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</si>
  <si>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</si>
  <si>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</si>
  <si>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</si>
  <si>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</si>
  <si>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</si>
  <si>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</si>
  <si>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</si>
  <si>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</si>
  <si>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</si>
  <si>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</si>
  <si>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</si>
  <si>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</si>
  <si>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</si>
  <si>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</si>
  <si>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</si>
  <si>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</si>
  <si>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</si>
  <si>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</si>
  <si>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</si>
  <si>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</si>
  <si>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</si>
  <si>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</si>
  <si>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</si>
  <si>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</si>
  <si>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</si>
  <si>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</si>
  <si>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</si>
  <si>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</si>
  <si>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</si>
  <si>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</si>
  <si>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</si>
  <si>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</si>
  <si>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</si>
  <si>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</si>
  <si>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</si>
  <si>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</si>
  <si>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</si>
  <si>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</si>
  <si>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</si>
  <si>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</si>
  <si>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</si>
  <si>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</si>
  <si>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</si>
  <si>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</si>
  <si>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</si>
  <si>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</si>
  <si>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</si>
  <si>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</si>
  <si>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</si>
  <si>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</si>
  <si>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</si>
  <si>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</si>
  <si>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</si>
  <si>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</si>
  <si>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</si>
  <si>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</si>
  <si>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</si>
  <si>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</si>
  <si>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</si>
  <si>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</si>
  <si>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</si>
  <si>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</si>
  <si>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</si>
  <si>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</si>
  <si>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</si>
  <si>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</si>
  <si>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</si>
  <si>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</si>
  <si>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</si>
  <si>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</si>
  <si>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</si>
  <si>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</si>
  <si>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</si>
  <si>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</si>
  <si>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</si>
  <si>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</si>
  <si>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</si>
  <si>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</si>
  <si>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</si>
  <si>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</si>
  <si>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</si>
  <si>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</si>
  <si>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</si>
  <si>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</si>
  <si>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</si>
  <si>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</si>
  <si>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</si>
  <si>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</si>
  <si>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</si>
  <si>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</si>
  <si>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</si>
  <si>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</si>
  <si>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</si>
  <si>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</si>
  <si>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</si>
  <si>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</si>
  <si>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</si>
  <si>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</si>
  <si>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</si>
  <si>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</si>
  <si>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</si>
  <si>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</si>
  <si>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</si>
  <si>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</si>
  <si>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</si>
  <si>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</si>
  <si>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</si>
  <si>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</si>
  <si>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</si>
  <si>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</si>
  <si>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</si>
  <si>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</si>
  <si>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</si>
  <si>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</si>
  <si>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</si>
  <si>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</si>
  <si>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</si>
  <si>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</si>
  <si>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</si>
  <si>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</si>
  <si>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</si>
  <si>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</si>
  <si>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</si>
  <si>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</si>
  <si>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</si>
  <si>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</si>
  <si>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</si>
  <si>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</si>
  <si>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</si>
  <si>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</si>
  <si>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</si>
  <si>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</si>
  <si>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</si>
  <si>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</si>
  <si>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</si>
  <si>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</si>
  <si>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</si>
  <si>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</si>
  <si>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</si>
  <si>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</si>
  <si>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</si>
  <si>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</si>
  <si>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</si>
  <si>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</si>
  <si>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</si>
  <si>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</si>
  <si>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</si>
  <si>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</si>
  <si>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</si>
  <si>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</si>
  <si>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</si>
  <si>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</si>
  <si>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</si>
  <si>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</si>
  <si>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</si>
  <si>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</si>
  <si>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</si>
  <si>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</si>
  <si>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</si>
  <si>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</si>
  <si>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</si>
  <si>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</si>
  <si>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</si>
  <si>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</si>
  <si>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</si>
  <si>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</si>
  <si>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</si>
  <si>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</si>
  <si>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</si>
  <si>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</si>
  <si>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</si>
  <si>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</si>
  <si>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</si>
  <si>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</si>
  <si>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</si>
  <si>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</si>
  <si>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</si>
  <si>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</si>
  <si>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</si>
  <si>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</si>
  <si>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</si>
  <si>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</si>
  <si>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</si>
  <si>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</si>
  <si>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</si>
  <si>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</si>
  <si>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</si>
  <si>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</si>
  <si>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</si>
  <si>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</si>
  <si>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</si>
  <si>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</si>
  <si>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</si>
  <si>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</si>
  <si>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</si>
  <si>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</si>
  <si>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</si>
  <si>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</si>
  <si>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</si>
  <si>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</si>
  <si>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</si>
  <si>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</si>
  <si>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</si>
  <si>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</si>
  <si>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</si>
  <si>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</si>
  <si>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</si>
  <si>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</si>
  <si>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</si>
  <si>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</si>
  <si>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</si>
  <si>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</si>
  <si>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</si>
  <si>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</si>
  <si>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</si>
  <si>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</si>
  <si>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</si>
  <si>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</si>
  <si>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</si>
  <si>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</si>
  <si>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</si>
  <si>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</si>
  <si>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</si>
  <si>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</si>
  <si>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</si>
  <si>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</si>
  <si>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</si>
  <si>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</si>
  <si>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</si>
  <si>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</si>
  <si>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</si>
  <si>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</si>
  <si>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</si>
  <si>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</si>
  <si>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</si>
  <si>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</si>
  <si>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</si>
  <si>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</si>
  <si>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</si>
  <si>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</si>
  <si>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</si>
  <si>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</si>
  <si>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</si>
  <si>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</si>
  <si>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</si>
  <si>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</si>
  <si>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</si>
  <si>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</si>
  <si>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</si>
  <si>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</si>
  <si>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</si>
  <si>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</si>
  <si>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</si>
  <si>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</si>
  <si>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</si>
  <si>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</si>
  <si>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</si>
  <si>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</si>
  <si>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</si>
  <si>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</si>
  <si>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</si>
  <si>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</si>
  <si>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</si>
  <si>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</si>
  <si>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</si>
  <si>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</si>
  <si>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</si>
  <si>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</si>
  <si>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</si>
  <si>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</si>
  <si>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</si>
  <si>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</si>
  <si>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</si>
  <si>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</si>
  <si>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</si>
  <si>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</si>
  <si>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</si>
  <si>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</si>
  <si>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</si>
  <si>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</si>
  <si>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</si>
  <si>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</si>
  <si>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</si>
  <si>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</si>
  <si>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</si>
  <si>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</si>
  <si>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</si>
  <si>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</si>
  <si>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</si>
  <si>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</si>
  <si>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</si>
  <si>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</si>
  <si>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</si>
  <si>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</si>
  <si>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</si>
  <si>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</si>
  <si>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</si>
  <si>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</si>
  <si>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</si>
  <si>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</si>
  <si>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</si>
  <si>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</si>
  <si>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</si>
  <si>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</si>
  <si>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</si>
  <si>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</si>
  <si>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</si>
  <si>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</si>
  <si>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</si>
  <si>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</si>
  <si>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</si>
  <si>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</si>
  <si>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</si>
  <si>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</si>
  <si>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</si>
  <si>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</si>
  <si>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</si>
  <si>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</si>
  <si>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</si>
  <si>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</si>
  <si>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</si>
  <si>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</si>
  <si>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</si>
  <si>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</si>
  <si>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</si>
  <si>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</si>
  <si>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</si>
  <si>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</si>
  <si>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</si>
  <si>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</si>
  <si>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</si>
  <si>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</si>
  <si>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</si>
  <si>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</si>
  <si>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</si>
  <si>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</si>
  <si>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</si>
  <si>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</si>
  <si>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</si>
  <si>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</si>
  <si>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</si>
  <si>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</si>
  <si>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</si>
  <si>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</si>
  <si>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</si>
  <si>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</si>
  <si>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</si>
  <si>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</si>
  <si>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</si>
  <si>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</si>
  <si>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</si>
  <si>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</si>
  <si>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</si>
  <si>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</si>
  <si>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</si>
  <si>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</si>
  <si>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</si>
  <si>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</si>
  <si>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</si>
  <si>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</si>
  <si>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</si>
  <si>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</si>
  <si>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</si>
  <si>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</si>
  <si>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</si>
  <si>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</si>
  <si>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</si>
  <si>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</si>
  <si>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</si>
  <si>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</si>
  <si>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</si>
  <si>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</si>
  <si>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</si>
  <si>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</si>
  <si>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</si>
  <si>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</si>
  <si>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</si>
  <si>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</si>
  <si>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</si>
  <si>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</si>
  <si>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</si>
  <si>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</si>
  <si>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</si>
  <si>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</si>
  <si>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</si>
  <si>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</si>
  <si>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</si>
  <si>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</si>
  <si>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</si>
  <si>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</si>
  <si>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</si>
  <si>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</si>
  <si>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</si>
  <si>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</si>
  <si>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</si>
  <si>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</si>
  <si>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</si>
  <si>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</si>
  <si>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</si>
  <si>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</si>
  <si>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</si>
  <si>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</si>
  <si>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</si>
  <si>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</si>
  <si>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</si>
  <si>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</si>
  <si>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</si>
  <si>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</si>
  <si>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</si>
  <si>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</si>
  <si>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</si>
  <si>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</si>
  <si>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</si>
  <si>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</si>
  <si>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</si>
  <si>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</si>
  <si>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</si>
  <si>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</si>
  <si>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</si>
  <si>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</si>
  <si>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</si>
  <si>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</si>
  <si>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</si>
  <si>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</si>
  <si>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</si>
  <si>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</si>
  <si>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</si>
  <si>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</si>
  <si>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</si>
  <si>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</si>
  <si>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</si>
  <si>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</si>
  <si>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</si>
  <si>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</si>
  <si>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</si>
  <si>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</si>
  <si>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</si>
  <si>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</si>
  <si>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</si>
  <si>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</si>
  <si>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</si>
  <si>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</si>
  <si>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</si>
  <si>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</si>
  <si>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</si>
  <si>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</si>
  <si>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</si>
  <si>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</si>
  <si>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</si>
  <si>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</si>
  <si>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</si>
  <si>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</si>
  <si>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</si>
  <si>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</si>
  <si>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</si>
  <si>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</si>
  <si>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</si>
  <si>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</si>
  <si>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</si>
  <si>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</si>
  <si>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</si>
  <si>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</si>
  <si>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</si>
  <si>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</si>
  <si>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</si>
  <si>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</si>
  <si>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</si>
  <si>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</si>
  <si>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</si>
  <si>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</si>
  <si>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</si>
  <si>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</si>
  <si>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</si>
  <si>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</si>
  <si>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</si>
  <si>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</si>
  <si>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</si>
  <si>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</si>
  <si>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</si>
  <si>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</si>
  <si>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</si>
  <si>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</si>
  <si>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</si>
  <si>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</si>
  <si>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</si>
  <si>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</si>
  <si>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</si>
  <si>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</si>
  <si>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</si>
  <si>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</si>
  <si>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</si>
  <si>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</si>
  <si>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</si>
  <si>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</si>
  <si>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</si>
  <si>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</si>
  <si>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</si>
  <si>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</si>
  <si>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</si>
  <si>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</si>
  <si>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</si>
  <si>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</si>
  <si>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</si>
  <si>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</si>
  <si>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</si>
  <si>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</si>
  <si>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</si>
  <si>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</si>
  <si>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</si>
  <si>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</si>
  <si>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</si>
  <si>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</si>
  <si>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</si>
  <si>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</si>
  <si>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</si>
  <si>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</si>
  <si>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</si>
  <si>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</si>
  <si>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</si>
  <si>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</si>
  <si>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</si>
  <si>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</si>
  <si>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</si>
  <si>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</si>
  <si>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</si>
  <si>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</si>
  <si>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</si>
  <si>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</si>
  <si>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</si>
  <si>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</si>
  <si>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</si>
  <si>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</si>
  <si>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</si>
  <si>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</si>
  <si>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</si>
  <si>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</si>
  <si>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</si>
  <si>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</si>
  <si>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</si>
  <si>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</si>
  <si>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</si>
  <si>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</si>
  <si>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</si>
  <si>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</si>
  <si>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</si>
  <si>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</si>
  <si>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</si>
  <si>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</si>
  <si>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</si>
  <si>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</si>
  <si>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</si>
  <si>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</si>
  <si>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</si>
  <si>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</si>
  <si>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</si>
  <si>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</si>
  <si>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</si>
  <si>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</si>
  <si>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</si>
  <si>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</si>
  <si>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</si>
  <si>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</si>
  <si>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</si>
  <si>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</si>
  <si>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</si>
  <si>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</si>
  <si>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</si>
  <si>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</si>
  <si>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</si>
  <si>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</si>
  <si>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</si>
  <si>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</si>
  <si>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</si>
  <si>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</si>
  <si>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</si>
  <si>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</si>
  <si>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</si>
  <si>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</si>
  <si>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</si>
  <si>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</si>
  <si>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</si>
  <si>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</si>
  <si>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</si>
  <si>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</si>
  <si>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</si>
  <si>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</si>
  <si>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</si>
  <si>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</si>
  <si>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</si>
  <si>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</si>
  <si>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</si>
  <si>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</si>
  <si>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</si>
  <si>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</si>
  <si>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</si>
  <si>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</si>
  <si>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</si>
  <si>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</si>
  <si>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</si>
  <si>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</si>
  <si>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</si>
  <si>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</si>
  <si>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</si>
  <si>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</si>
  <si>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</si>
  <si>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</si>
  <si>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</si>
  <si>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</si>
  <si>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</si>
  <si>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</si>
  <si>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</si>
  <si>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</si>
  <si>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</si>
  <si>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</si>
  <si>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</si>
  <si>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</si>
  <si>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</si>
  <si>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</si>
  <si>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</si>
  <si>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</si>
  <si>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</si>
  <si>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</si>
  <si>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</si>
  <si>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</si>
  <si>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</si>
  <si>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</si>
  <si>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</si>
  <si>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</si>
  <si>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</si>
  <si>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</si>
  <si>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</si>
  <si>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</si>
  <si>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</si>
  <si>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</si>
  <si>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</si>
  <si>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</si>
  <si>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</si>
  <si>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</si>
  <si>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</si>
  <si>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</si>
  <si>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</si>
  <si>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</si>
  <si>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</si>
  <si>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</si>
  <si>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</si>
  <si>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</si>
  <si>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</si>
  <si>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</si>
  <si>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</si>
  <si>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</si>
  <si>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</si>
  <si>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</si>
  <si>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</si>
  <si>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</si>
  <si>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</si>
  <si>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</si>
  <si>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</si>
  <si>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</si>
  <si>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</si>
  <si>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</si>
  <si>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</si>
  <si>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</si>
  <si>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</si>
  <si>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</si>
  <si>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</si>
  <si>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</si>
  <si>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</si>
  <si>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</si>
  <si>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</si>
  <si>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</si>
  <si>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</si>
  <si>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</si>
  <si>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</si>
  <si>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</si>
  <si>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</si>
  <si>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</si>
  <si>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</si>
  <si>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</si>
  <si>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</si>
  <si>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</si>
  <si>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</si>
  <si>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</si>
  <si>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</si>
  <si>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</si>
  <si>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</si>
  <si>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</si>
  <si>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</si>
  <si>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</si>
  <si>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</si>
  <si>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</si>
  <si>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</si>
  <si>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</si>
  <si>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</si>
  <si>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</si>
  <si>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</si>
  <si>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</si>
  <si>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</si>
  <si>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</si>
  <si>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</si>
  <si>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</si>
  <si>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</si>
  <si>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</si>
  <si>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</si>
  <si>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</si>
  <si>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</si>
  <si>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</si>
  <si>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</si>
  <si>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</si>
  <si>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</si>
  <si>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</si>
  <si>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</si>
  <si>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</si>
  <si>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</si>
  <si>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</si>
  <si>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</si>
  <si>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</si>
  <si>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</si>
  <si>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</si>
  <si>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</si>
  <si>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</si>
  <si>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</si>
  <si>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</si>
  <si>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</si>
  <si>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</si>
  <si>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</si>
  <si>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</si>
  <si>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</si>
  <si>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</si>
  <si>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</si>
  <si>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</si>
  <si>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</si>
  <si>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</si>
  <si>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</si>
  <si>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</si>
  <si>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</si>
  <si>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</si>
  <si>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</si>
  <si>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</si>
  <si>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</si>
  <si>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</si>
  <si>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</si>
  <si>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</si>
  <si>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</si>
  <si>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</si>
  <si>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</si>
  <si>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</si>
  <si>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</si>
  <si>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</si>
  <si>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</si>
  <si>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</si>
  <si>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</si>
  <si>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</si>
  <si>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</si>
  <si>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</si>
  <si>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</si>
  <si>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</si>
  <si>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</si>
  <si>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</si>
  <si>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</si>
  <si>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</si>
  <si>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</si>
  <si>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</si>
  <si>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</si>
  <si>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</si>
  <si>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</si>
  <si>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</si>
  <si>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</si>
  <si>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</si>
  <si>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</si>
  <si>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</si>
  <si>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</si>
  <si>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</si>
  <si>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</si>
  <si>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</si>
  <si>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</si>
  <si>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</si>
  <si>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</si>
  <si>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</si>
  <si>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</si>
  <si>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</si>
  <si>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</si>
  <si>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</si>
  <si>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</si>
  <si>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</si>
  <si>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</si>
  <si>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</si>
  <si>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</si>
  <si>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</si>
  <si>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</si>
  <si>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</si>
  <si>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</si>
  <si>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</si>
  <si>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</si>
  <si>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</si>
  <si>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</si>
  <si>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</si>
  <si>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</si>
  <si>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</si>
  <si>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</si>
  <si>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</si>
  <si>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</si>
  <si>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</si>
  <si>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</si>
  <si>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</si>
  <si>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</si>
  <si>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</si>
  <si>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</si>
  <si>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</si>
  <si>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</si>
  <si>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</si>
  <si>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</si>
  <si>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</si>
  <si>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</si>
  <si>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</si>
  <si>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</si>
  <si>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</si>
  <si>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</si>
  <si>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</si>
  <si>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</si>
  <si>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</si>
  <si>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</si>
  <si>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</si>
  <si>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</si>
  <si>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</si>
  <si>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</si>
  <si>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</si>
  <si>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</si>
  <si>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</si>
  <si>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</si>
  <si>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</si>
  <si>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</si>
  <si>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</si>
  <si>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</si>
  <si>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</si>
  <si>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</si>
  <si>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</si>
  <si>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</si>
  <si>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</si>
  <si>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</si>
  <si>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</si>
  <si>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</si>
  <si>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</si>
  <si>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</si>
  <si>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</si>
  <si>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</si>
  <si>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</si>
  <si>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</si>
  <si>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</si>
  <si>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</si>
  <si>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</si>
  <si>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</si>
  <si>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</si>
  <si>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</si>
  <si>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</si>
  <si>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</si>
  <si>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</si>
  <si>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</si>
  <si>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</si>
  <si>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</si>
  <si>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</si>
  <si>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</si>
  <si>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</si>
  <si>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</si>
  <si>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</si>
  <si>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</si>
  <si>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</si>
  <si>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</si>
  <si>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</si>
  <si>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</si>
  <si>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</si>
  <si>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</si>
  <si>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</si>
  <si>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</si>
  <si>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</si>
  <si>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</si>
  <si>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</si>
  <si>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</si>
  <si>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</si>
  <si>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</si>
  <si>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</si>
  <si>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</si>
  <si>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</si>
  <si>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</si>
  <si>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</si>
  <si>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</si>
  <si>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</si>
  <si>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</si>
  <si>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</si>
  <si>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</si>
  <si>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</si>
  <si>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</si>
  <si>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</si>
  <si>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</si>
  <si>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</si>
  <si>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</si>
  <si>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</si>
  <si>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</si>
  <si>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</si>
  <si>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</si>
  <si>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</si>
  <si>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</si>
  <si>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</si>
  <si>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</si>
  <si>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</si>
  <si>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</si>
  <si>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</si>
  <si>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</si>
  <si>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</si>
  <si>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</si>
  <si>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</si>
  <si>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</si>
  <si>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</si>
  <si>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</si>
  <si>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</si>
  <si>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</si>
  <si>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</si>
  <si>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</si>
  <si>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</si>
  <si>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</si>
  <si>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</si>
  <si>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</si>
  <si>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</si>
  <si>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</si>
  <si>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</si>
  <si>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</si>
  <si>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</si>
  <si>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</si>
  <si>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</si>
  <si>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</si>
  <si>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</si>
  <si>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</si>
  <si>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</si>
  <si>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</si>
  <si>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</si>
  <si>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</si>
  <si>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</si>
  <si>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</si>
  <si>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</si>
  <si>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</si>
  <si>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</si>
  <si>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</si>
  <si>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</si>
  <si>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</si>
  <si>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</si>
  <si>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</si>
  <si>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</si>
  <si>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</si>
  <si>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</si>
  <si>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</si>
  <si>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</si>
  <si>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</si>
  <si>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</si>
  <si>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</si>
  <si>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</si>
  <si>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</si>
  <si>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</si>
  <si>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</si>
  <si>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</si>
  <si>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</si>
  <si>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</si>
  <si>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</si>
  <si>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</si>
  <si>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</si>
  <si>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</si>
  <si>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</si>
  <si>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</si>
  <si>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</si>
  <si>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</si>
  <si>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</si>
  <si>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</si>
  <si>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</si>
  <si>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</si>
  <si>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</si>
  <si>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</si>
  <si>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</si>
  <si>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</si>
  <si>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</si>
  <si>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</si>
  <si>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</si>
  <si>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</si>
  <si>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</si>
  <si>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</si>
  <si>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</si>
  <si>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</si>
  <si>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</si>
  <si>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</si>
  <si>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</si>
  <si>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</si>
  <si>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</si>
  <si>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</si>
  <si>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</si>
  <si>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</si>
  <si>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</si>
  <si>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</si>
  <si>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</si>
  <si>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</si>
  <si>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</si>
  <si>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</si>
  <si>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</si>
  <si>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</si>
  <si>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</si>
  <si>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</si>
  <si>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</si>
  <si>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</si>
  <si>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</si>
  <si>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</si>
  <si>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</si>
  <si>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</si>
  <si>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</si>
  <si>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</si>
  <si>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</si>
  <si>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</si>
  <si>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</si>
  <si>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</si>
  <si>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</si>
  <si>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</si>
  <si>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</si>
  <si>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</si>
  <si>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</si>
  <si>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</si>
  <si>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</si>
  <si>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</si>
  <si>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</si>
  <si>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</si>
  <si>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</si>
  <si>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</si>
  <si>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</si>
  <si>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</si>
  <si>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</si>
  <si>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</si>
  <si>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</si>
  <si>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</si>
  <si>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</si>
  <si>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</si>
  <si>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</si>
  <si>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</si>
  <si>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</si>
  <si>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</si>
  <si>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</si>
  <si>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</si>
  <si>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</si>
  <si>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</si>
  <si>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</si>
  <si>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</si>
  <si>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</si>
  <si>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</si>
  <si>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</si>
  <si>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</si>
  <si>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</si>
  <si>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</si>
  <si>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</si>
  <si>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</si>
  <si>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</si>
  <si>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</si>
  <si>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</si>
  <si>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</si>
  <si>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</si>
  <si>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</si>
  <si>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</si>
  <si>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</si>
  <si>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</si>
  <si>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</si>
  <si>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</si>
  <si>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</si>
  <si>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</si>
  <si>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</si>
  <si>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</si>
  <si>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</si>
  <si>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</si>
  <si>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</si>
  <si>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</si>
  <si>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</si>
  <si>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</si>
  <si>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</si>
  <si>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</si>
  <si>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</si>
  <si>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</si>
  <si>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</si>
  <si>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</si>
  <si>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</si>
  <si>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</si>
  <si>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</si>
  <si>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</si>
  <si>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</si>
  <si>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</si>
  <si>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</si>
  <si>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</si>
  <si>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</si>
  <si>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</si>
  <si>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</si>
  <si>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</si>
  <si>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</si>
  <si>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</si>
  <si>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</si>
  <si>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</si>
  <si>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</si>
  <si>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</si>
  <si>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</si>
  <si>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</si>
  <si>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</si>
  <si>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</si>
  <si>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</si>
  <si>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</si>
  <si>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</si>
  <si>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</si>
  <si>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</si>
  <si>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</si>
  <si>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</si>
  <si>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</si>
  <si>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</si>
  <si>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</si>
  <si>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</si>
  <si>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</si>
  <si>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</si>
  <si>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</si>
  <si>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</si>
  <si>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</si>
  <si>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</si>
  <si>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</si>
  <si>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</si>
  <si>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</si>
  <si>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</si>
  <si>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</si>
  <si>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</si>
  <si>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</si>
  <si>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</si>
  <si>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</si>
  <si>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</si>
  <si>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</si>
  <si>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</si>
  <si>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</si>
  <si>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</si>
  <si>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</si>
  <si>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</si>
  <si>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</si>
  <si>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</si>
  <si>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</si>
  <si>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</si>
  <si>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</si>
  <si>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</si>
  <si>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</si>
  <si>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</si>
  <si>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</si>
  <si>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</si>
  <si>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</si>
  <si>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</si>
  <si>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</si>
  <si>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</si>
  <si>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</si>
  <si>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</si>
  <si>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</si>
  <si>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</si>
  <si>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</si>
  <si>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</si>
  <si>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</si>
  <si>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</si>
  <si>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</si>
  <si>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</si>
  <si>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</si>
  <si>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</si>
  <si>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</si>
  <si>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</si>
  <si>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</si>
  <si>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</si>
  <si>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</si>
  <si>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</si>
  <si>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</si>
  <si>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</si>
  <si>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</si>
  <si>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</si>
  <si>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</si>
  <si>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</si>
  <si>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</si>
  <si>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</si>
  <si>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</si>
  <si>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</si>
  <si>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</si>
  <si>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</si>
  <si>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</si>
  <si>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</si>
  <si>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</si>
  <si>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</si>
  <si>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</si>
  <si>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</si>
  <si>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</si>
  <si>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</si>
  <si>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</si>
  <si>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</si>
  <si>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</si>
  <si>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</si>
  <si>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</si>
  <si>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</si>
  <si>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</si>
  <si>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</si>
  <si>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</si>
  <si>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</si>
  <si>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</si>
  <si>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</si>
  <si>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</si>
  <si>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</si>
  <si>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</si>
  <si>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</si>
  <si>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</si>
  <si>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</si>
  <si>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</si>
  <si>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</si>
  <si>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</si>
  <si>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</si>
  <si>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</si>
  <si>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</si>
  <si>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</si>
  <si>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</si>
  <si>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</si>
  <si>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</si>
  <si>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</si>
  <si>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</si>
  <si>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</si>
  <si>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</si>
  <si>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</si>
  <si>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</si>
  <si>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</si>
  <si>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</si>
  <si>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</si>
  <si>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</si>
  <si>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</si>
  <si>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</si>
  <si>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</si>
  <si>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</si>
  <si>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</si>
  <si>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</si>
  <si>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</si>
  <si>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</si>
  <si>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</si>
  <si>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</si>
  <si>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</si>
  <si>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</si>
  <si>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</si>
  <si>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</si>
  <si>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</si>
  <si>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</si>
  <si>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</si>
  <si>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</si>
  <si>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</si>
  <si>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</si>
  <si>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</si>
  <si>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</si>
  <si>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</si>
  <si>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</si>
  <si>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</si>
  <si>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</si>
  <si>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</si>
  <si>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</si>
  <si>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</si>
  <si>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</si>
  <si>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</si>
  <si>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</si>
  <si>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</si>
  <si>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</si>
  <si>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</si>
  <si>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</si>
  <si>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</si>
  <si>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</si>
  <si>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</si>
  <si>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</si>
  <si>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</si>
  <si>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</si>
  <si>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</si>
  <si>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</si>
  <si>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</si>
  <si>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</si>
  <si>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</si>
  <si>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</si>
  <si>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</si>
  <si>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</si>
  <si>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</si>
  <si>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</si>
  <si>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</si>
  <si>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</si>
  <si>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</si>
  <si>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</si>
  <si>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</si>
  <si>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</si>
  <si>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</si>
  <si>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</si>
  <si>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</si>
  <si>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</si>
  <si>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</si>
  <si>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</si>
  <si>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</si>
  <si>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</si>
  <si>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</si>
  <si>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</si>
  <si>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</si>
  <si>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</si>
  <si>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</si>
  <si>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</si>
  <si>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</si>
  <si>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</si>
  <si>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</si>
  <si>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</si>
  <si>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</si>
  <si>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</si>
  <si>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</si>
  <si>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</si>
  <si>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</si>
  <si>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</si>
  <si>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</si>
  <si>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</si>
  <si>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</si>
  <si>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</si>
  <si>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</si>
  <si>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</si>
  <si>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</si>
  <si>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</si>
  <si>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</si>
  <si>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</si>
  <si>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</si>
  <si>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</si>
  <si>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</si>
  <si>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</si>
  <si>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</si>
  <si>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</si>
  <si>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</si>
  <si>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</si>
  <si>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</si>
  <si>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</si>
  <si>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</si>
  <si>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</si>
  <si>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</si>
  <si>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</si>
  <si>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</si>
  <si>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</si>
  <si>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</si>
  <si>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</si>
  <si>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</si>
  <si>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</si>
  <si>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</si>
  <si>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</si>
  <si>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</si>
  <si>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</si>
  <si>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</si>
  <si>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</si>
  <si>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</si>
  <si>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</si>
  <si>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</si>
  <si>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</si>
  <si>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</si>
  <si>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</si>
  <si>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</si>
  <si>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</si>
  <si>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</si>
  <si>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</si>
  <si>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</si>
  <si>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</si>
  <si>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</si>
  <si>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</si>
  <si>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</si>
  <si>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</si>
  <si>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</si>
  <si>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</si>
  <si>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</si>
  <si>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</si>
  <si>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</si>
  <si>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</si>
  <si>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</si>
  <si>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</si>
  <si>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</si>
  <si>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</si>
  <si>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</si>
  <si>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</si>
  <si>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</si>
  <si>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</si>
  <si>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</si>
  <si>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</si>
  <si>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</si>
  <si>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</si>
  <si>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</si>
  <si>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</si>
  <si>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</si>
  <si>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</si>
  <si>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</si>
  <si>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</si>
  <si>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</si>
  <si>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</si>
  <si>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</si>
  <si>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</si>
  <si>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</si>
  <si>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</si>
  <si>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</si>
  <si>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</si>
  <si>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</si>
  <si>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</si>
  <si>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</si>
  <si>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</si>
  <si>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</si>
  <si>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</si>
  <si>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</si>
  <si>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</si>
  <si>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</si>
  <si>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</si>
  <si>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</si>
  <si>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</si>
  <si>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</si>
  <si>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</si>
  <si>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</si>
  <si>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</si>
  <si>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</si>
  <si>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</si>
  <si>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</si>
  <si>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</si>
  <si>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</si>
  <si>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</si>
  <si>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</si>
  <si>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</si>
  <si>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</si>
  <si>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</si>
  <si>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</si>
  <si>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</si>
  <si>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</si>
  <si>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</si>
  <si>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</si>
  <si>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</si>
  <si>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</si>
  <si>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</si>
  <si>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</si>
  <si>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</si>
  <si>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</si>
  <si>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</si>
  <si>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</si>
  <si>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</si>
  <si>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</si>
  <si>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</si>
  <si>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</si>
  <si>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</si>
  <si>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</si>
  <si>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</si>
  <si>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</si>
  <si>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</si>
  <si>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</si>
  <si>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</si>
  <si>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</si>
  <si>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</si>
  <si>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</si>
  <si>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</si>
  <si>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</si>
  <si>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</si>
  <si>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</si>
  <si>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</si>
  <si>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</si>
  <si>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</si>
  <si>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</si>
  <si>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</si>
  <si>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</si>
  <si>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</si>
  <si>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</si>
  <si>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</si>
  <si>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</si>
  <si>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</si>
  <si>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</si>
  <si>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</si>
  <si>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</si>
  <si>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</si>
  <si>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</si>
  <si>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</si>
  <si>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</si>
  <si>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</si>
  <si>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</si>
  <si>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</si>
  <si>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</si>
  <si>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</si>
  <si>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</si>
  <si>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</si>
  <si>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</si>
  <si>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</si>
  <si>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</si>
  <si>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</si>
  <si>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</si>
  <si>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</si>
  <si>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</si>
  <si>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</si>
  <si>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</si>
  <si>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</si>
  <si>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</si>
  <si>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</si>
  <si>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</si>
  <si>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</si>
  <si>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</si>
  <si>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</si>
  <si>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</si>
  <si>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</si>
  <si>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</si>
  <si>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</si>
  <si>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</si>
  <si>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</si>
  <si>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</si>
  <si>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</si>
  <si>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</si>
  <si>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</si>
  <si>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</si>
  <si>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</si>
  <si>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</si>
  <si>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</si>
  <si>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</si>
  <si>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</si>
  <si>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</si>
  <si>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</si>
  <si>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</si>
  <si>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</si>
  <si>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</si>
  <si>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</si>
  <si>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</si>
  <si>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</si>
  <si>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</si>
  <si>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</si>
  <si>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</si>
  <si>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</si>
  <si>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</si>
  <si>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</si>
  <si>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</si>
  <si>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</si>
  <si>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</si>
  <si>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</si>
  <si>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</si>
  <si>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</si>
  <si>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</si>
  <si>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</si>
  <si>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</si>
  <si>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</si>
  <si>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</si>
  <si>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</si>
  <si>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</si>
  <si>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</si>
  <si>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</si>
  <si>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</si>
  <si>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</si>
  <si>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</si>
  <si>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</si>
  <si>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</si>
  <si>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</si>
  <si>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</si>
  <si>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</si>
  <si>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</si>
  <si>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</si>
  <si>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</si>
  <si>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</si>
  <si>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</si>
  <si>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</si>
  <si>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</si>
  <si>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</si>
  <si>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</si>
  <si>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</si>
  <si>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</si>
  <si>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</si>
  <si>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</si>
  <si>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</si>
  <si>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</si>
  <si>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</si>
  <si>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</si>
  <si>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</si>
  <si>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</si>
  <si>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</si>
  <si>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</si>
  <si>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</si>
  <si>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</si>
  <si>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</si>
  <si>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</si>
  <si>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</si>
  <si>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</si>
  <si>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</si>
  <si>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</si>
  <si>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</si>
  <si>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</si>
  <si>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</si>
  <si>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</si>
  <si>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</si>
  <si>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</si>
  <si>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</si>
  <si>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</si>
  <si>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</si>
  <si>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</si>
  <si>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</si>
  <si>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</si>
  <si>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</si>
  <si>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</si>
  <si>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</si>
  <si>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</si>
  <si>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</si>
  <si>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</si>
  <si>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</si>
  <si>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</si>
  <si>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</si>
  <si>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</si>
  <si>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</si>
  <si>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</si>
  <si>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</si>
  <si>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</si>
  <si>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</si>
  <si>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</si>
  <si>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</si>
  <si>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</si>
  <si>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</si>
  <si>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</si>
  <si>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</si>
  <si>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</si>
  <si>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</si>
  <si>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</si>
  <si>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</si>
  <si>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</si>
  <si>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</si>
  <si>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</si>
  <si>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</si>
  <si>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</si>
  <si>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</si>
  <si>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</si>
  <si>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</si>
  <si>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</si>
  <si>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</si>
  <si>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</si>
  <si>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</si>
  <si>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</si>
  <si>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</si>
  <si>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</si>
  <si>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</si>
  <si>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</si>
  <si>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</si>
  <si>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</si>
  <si>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</si>
  <si>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</si>
  <si>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</si>
  <si>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</si>
  <si>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</si>
  <si>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</si>
  <si>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</si>
  <si>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</si>
  <si>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</si>
  <si>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</si>
  <si>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</si>
  <si>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</si>
  <si>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</si>
  <si>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</si>
  <si>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</si>
  <si>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</si>
  <si>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</si>
  <si>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</si>
  <si>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</si>
  <si>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</si>
  <si>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</si>
  <si>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</si>
  <si>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</si>
  <si>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</si>
  <si>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</si>
  <si>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</si>
  <si>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</si>
  <si>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</si>
  <si>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</si>
  <si>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</si>
  <si>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</si>
  <si>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</si>
  <si>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</si>
  <si>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</si>
  <si>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</si>
  <si>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</si>
  <si>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</si>
  <si>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</si>
  <si>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</si>
  <si>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</si>
  <si>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</si>
  <si>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</si>
  <si>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</si>
  <si>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</si>
  <si>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</si>
  <si>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</si>
  <si>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</si>
  <si>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</si>
  <si>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</si>
  <si>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</si>
  <si>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</si>
  <si>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</si>
  <si>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</si>
  <si>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</si>
  <si>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</si>
  <si>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</si>
  <si>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</si>
  <si>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</si>
  <si>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</si>
  <si>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</si>
  <si>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</si>
  <si>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</si>
  <si>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</si>
  <si>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</si>
  <si>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</si>
  <si>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</si>
  <si>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</si>
  <si>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</si>
  <si>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</si>
  <si>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</si>
  <si>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</si>
  <si>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</si>
  <si>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</si>
  <si>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</si>
  <si>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</si>
  <si>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</si>
  <si>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</si>
  <si>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</si>
  <si>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</si>
  <si>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</si>
  <si>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</si>
  <si>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</si>
  <si>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</si>
  <si>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</si>
  <si>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</si>
  <si>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</si>
  <si>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</si>
  <si>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</si>
  <si>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</si>
  <si>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</si>
  <si>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</si>
  <si>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</si>
  <si>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</si>
  <si>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</si>
  <si>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</si>
  <si>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</si>
  <si>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</si>
  <si>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</si>
  <si>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</si>
  <si>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</si>
  <si>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</si>
  <si>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</si>
  <si>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</si>
  <si>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</si>
  <si>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</si>
  <si>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</si>
  <si>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</si>
  <si>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</si>
  <si>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</si>
  <si>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</si>
  <si>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</si>
  <si>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</si>
  <si>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</si>
  <si>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</si>
  <si>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</si>
  <si>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</si>
  <si>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</si>
  <si>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</si>
  <si>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</si>
  <si>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</si>
  <si>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</si>
  <si>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</si>
  <si>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</si>
  <si>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</si>
  <si>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</si>
  <si>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</si>
  <si>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</si>
  <si>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</si>
  <si>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</si>
  <si>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</si>
  <si>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</si>
  <si>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</si>
  <si>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</si>
  <si>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</si>
  <si>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</si>
  <si>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</si>
  <si>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</si>
  <si>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</si>
  <si>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</si>
  <si>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</si>
  <si>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</si>
  <si>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</si>
  <si>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</si>
  <si>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</si>
  <si>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</si>
  <si>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</si>
  <si>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</si>
  <si>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</si>
  <si>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</si>
  <si>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</si>
  <si>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</si>
  <si>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</si>
  <si>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</si>
  <si>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</si>
  <si>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</si>
  <si>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</si>
  <si>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</si>
  <si>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</si>
  <si>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</si>
  <si>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</si>
  <si>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</si>
  <si>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</si>
  <si>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</si>
  <si>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</si>
  <si>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</si>
  <si>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</si>
  <si>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</si>
  <si>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</si>
  <si>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</si>
  <si>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</si>
  <si>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</si>
  <si>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</si>
  <si>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</si>
  <si>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</si>
  <si>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</si>
  <si>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</si>
  <si>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</si>
  <si>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</si>
  <si>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</si>
  <si>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</si>
  <si>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</si>
  <si>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</si>
  <si>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</si>
  <si>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</si>
  <si>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</si>
  <si>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</si>
  <si>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</si>
  <si>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</si>
  <si>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</si>
  <si>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</si>
  <si>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</si>
  <si>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</si>
  <si>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</si>
  <si>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</si>
  <si>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</si>
  <si>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</si>
  <si>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</si>
  <si>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</si>
  <si>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</si>
  <si>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</si>
  <si>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</si>
  <si>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</si>
  <si>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</si>
  <si>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</si>
  <si>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</si>
  <si>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</si>
  <si>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</si>
  <si>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</si>
  <si>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</si>
  <si>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</si>
  <si>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</si>
  <si>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</si>
  <si>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</si>
  <si>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</si>
  <si>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</si>
  <si>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</si>
  <si>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</si>
  <si>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</si>
  <si>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</si>
  <si>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</si>
  <si>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</si>
  <si>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</si>
  <si>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</si>
  <si>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</si>
  <si>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</si>
  <si>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</si>
  <si>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</si>
  <si>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</si>
  <si>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</si>
  <si>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</si>
  <si>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</si>
  <si>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</si>
  <si>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</si>
  <si>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</si>
  <si>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</si>
  <si>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</si>
  <si>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</si>
  <si>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</si>
  <si>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</si>
  <si>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</si>
  <si>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</si>
  <si>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</si>
  <si>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</si>
  <si>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</si>
  <si>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</si>
  <si>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</si>
  <si>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</si>
  <si>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</si>
  <si>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</si>
  <si>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</si>
  <si>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</si>
  <si>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</si>
  <si>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</si>
  <si>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</si>
  <si>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</si>
  <si>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</si>
  <si>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</si>
  <si>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</si>
  <si>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</si>
  <si>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</si>
  <si>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</si>
  <si>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</si>
  <si>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</si>
  <si>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</si>
  <si>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</si>
  <si>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</si>
  <si>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</si>
  <si>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</si>
  <si>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</si>
  <si>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</si>
  <si>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</si>
  <si>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</si>
  <si>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</si>
  <si>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</si>
  <si>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</si>
  <si>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</si>
  <si>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</si>
  <si>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</si>
  <si>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</si>
  <si>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</si>
  <si>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</si>
  <si>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</si>
  <si>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</si>
  <si>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</si>
  <si>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</si>
  <si>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</si>
  <si>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</si>
  <si>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</si>
  <si>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</si>
  <si>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</si>
  <si>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</si>
  <si>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</si>
  <si>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</si>
  <si>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</si>
  <si>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</si>
  <si>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</si>
  <si>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</si>
  <si>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</si>
  <si>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</si>
  <si>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</si>
  <si>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</si>
  <si>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</si>
  <si>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</si>
  <si>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</si>
  <si>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</si>
  <si>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</si>
  <si>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</si>
  <si>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</si>
  <si>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</si>
  <si>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</si>
  <si>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</si>
  <si>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</si>
  <si>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</si>
  <si>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</si>
  <si>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</si>
  <si>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</si>
  <si>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</si>
  <si>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</si>
  <si>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</si>
  <si>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</si>
  <si>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</si>
  <si>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</si>
  <si>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</si>
  <si>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</si>
  <si>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</si>
  <si>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</si>
  <si>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</si>
  <si>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</si>
  <si>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</si>
  <si>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</si>
  <si>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</si>
  <si>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</si>
  <si>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</si>
  <si>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</si>
  <si>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</si>
  <si>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</si>
  <si>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</si>
  <si>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</si>
  <si>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</si>
  <si>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</si>
  <si>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</si>
  <si>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</si>
  <si>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</si>
  <si>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</si>
  <si>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</si>
  <si>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</si>
  <si>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</si>
  <si>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</si>
  <si>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</si>
  <si>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</si>
  <si>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</si>
  <si>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</si>
  <si>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</si>
  <si>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</si>
  <si>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</si>
  <si>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</si>
  <si>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</si>
  <si>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</si>
  <si>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</si>
  <si>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</si>
  <si>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</si>
  <si>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</si>
  <si>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</si>
  <si>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</si>
  <si>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</si>
  <si>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</si>
  <si>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</si>
  <si>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</si>
  <si>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</si>
  <si>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</si>
  <si>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</si>
  <si>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</si>
  <si>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</si>
  <si>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</si>
  <si>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</si>
  <si>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</si>
  <si>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</si>
  <si>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</si>
  <si>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</si>
  <si>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</si>
  <si>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</si>
  <si>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</si>
  <si>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</si>
  <si>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</si>
  <si>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</si>
  <si>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</si>
  <si>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</si>
  <si>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</si>
  <si>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</si>
  <si>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</si>
  <si>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</si>
  <si>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</si>
  <si>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</si>
  <si>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</si>
  <si>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</si>
  <si>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</si>
  <si>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</si>
  <si>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</si>
  <si>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</si>
  <si>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</si>
  <si>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</si>
  <si>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</si>
  <si>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</si>
  <si>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</si>
  <si>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</si>
  <si>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</si>
  <si>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</si>
  <si>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</si>
  <si>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</si>
  <si>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</si>
  <si>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</si>
  <si>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</si>
  <si>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</si>
  <si>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</si>
  <si>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</si>
  <si>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</si>
  <si>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</si>
  <si>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</si>
  <si>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</si>
  <si>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</si>
  <si>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</si>
  <si>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</si>
  <si>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</si>
  <si>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</si>
  <si>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</si>
  <si>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</si>
  <si>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</si>
  <si>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</si>
  <si>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</si>
  <si>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</si>
  <si>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</si>
  <si>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</si>
  <si>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</si>
  <si>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</si>
  <si>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</si>
  <si>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</si>
  <si>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</si>
  <si>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</si>
  <si>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</si>
  <si>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</si>
  <si>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</si>
  <si>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</si>
  <si>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</si>
  <si>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</si>
  <si>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</si>
  <si>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</si>
  <si>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</si>
  <si>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</si>
  <si>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</si>
  <si>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</si>
  <si>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</si>
  <si>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</si>
  <si>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</si>
  <si>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</si>
  <si>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</si>
  <si>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</si>
  <si>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</si>
  <si>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</si>
  <si>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</si>
  <si>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</si>
  <si>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</si>
  <si>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</si>
  <si>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</si>
  <si>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</si>
  <si>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</si>
  <si>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</si>
  <si>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</si>
  <si>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</si>
  <si>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</si>
  <si>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</si>
  <si>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</si>
  <si>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</si>
  <si>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</si>
  <si>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</si>
  <si>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</si>
  <si>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</si>
  <si>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</si>
  <si>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</si>
  <si>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</si>
  <si>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</si>
  <si>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</si>
  <si>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</si>
  <si>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</si>
  <si>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</si>
  <si>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</si>
  <si>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</si>
  <si>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</si>
  <si>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</si>
  <si>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</si>
  <si>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</si>
  <si>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</si>
  <si>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</si>
  <si>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</si>
  <si>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</si>
  <si>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</si>
  <si>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</si>
  <si>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</si>
  <si>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</si>
  <si>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</si>
  <si>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</si>
  <si>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</si>
  <si>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</si>
  <si>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</si>
  <si>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</si>
  <si>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</si>
  <si>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</si>
  <si>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</si>
  <si>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</si>
  <si>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</si>
  <si>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</si>
  <si>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</si>
  <si>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</si>
  <si>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</si>
  <si>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</si>
  <si>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</si>
  <si>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</si>
  <si>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</si>
  <si>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</si>
  <si>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</si>
  <si>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</si>
  <si>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</si>
  <si>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</si>
  <si>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</si>
  <si>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</si>
  <si>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</si>
  <si>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</si>
  <si>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</si>
  <si>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</si>
  <si>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</si>
  <si>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</si>
  <si>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</si>
  <si>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</si>
  <si>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</si>
  <si>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</si>
  <si>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</si>
  <si>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</si>
  <si>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</si>
  <si>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</si>
  <si>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</si>
  <si>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</si>
  <si>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</si>
  <si>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</si>
  <si>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</si>
  <si>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</si>
  <si>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</si>
  <si>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</si>
  <si>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</si>
  <si>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</si>
  <si>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</si>
  <si>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</si>
  <si>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</si>
  <si>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</si>
  <si>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</si>
  <si>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</si>
  <si>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</si>
  <si>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</si>
  <si>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</si>
  <si>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</si>
  <si>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</si>
  <si>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</si>
  <si>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</si>
  <si>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</si>
  <si>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</si>
  <si>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</si>
  <si>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</si>
  <si>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</si>
  <si>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</si>
  <si>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</si>
  <si>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</si>
  <si>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</si>
  <si>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</si>
  <si>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</si>
  <si>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</si>
  <si>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</si>
  <si>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</si>
  <si>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</si>
  <si>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</si>
  <si>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</si>
  <si>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</si>
  <si>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</si>
  <si>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</si>
  <si>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</si>
  <si>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</si>
  <si>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</si>
  <si>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</si>
  <si>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</si>
  <si>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</si>
  <si>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</si>
  <si>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</si>
  <si>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</si>
  <si>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</si>
  <si>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</si>
  <si>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</si>
  <si>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</si>
  <si>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</si>
  <si>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</si>
  <si>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</si>
  <si>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</si>
  <si>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</si>
  <si>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</si>
  <si>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</si>
  <si>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</si>
  <si>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</si>
  <si>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</si>
  <si>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</si>
  <si>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</si>
  <si>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</si>
  <si>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</si>
  <si>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</si>
  <si>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</si>
  <si>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</si>
  <si>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</si>
  <si>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</si>
  <si>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</si>
  <si>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</si>
  <si>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</si>
  <si>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</si>
  <si>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</si>
  <si>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</si>
  <si>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</si>
  <si>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</si>
  <si>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</si>
  <si>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</si>
  <si>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</si>
  <si>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</si>
  <si>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</si>
  <si>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</si>
  <si>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</si>
  <si>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</si>
  <si>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</si>
  <si>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</si>
  <si>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</si>
  <si>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</si>
  <si>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</si>
  <si>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</si>
  <si>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</si>
  <si>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</si>
  <si>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</si>
  <si>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</si>
  <si>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</si>
  <si>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</si>
  <si>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</si>
  <si>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</si>
  <si>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</si>
  <si>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</si>
  <si>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</si>
  <si>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</si>
  <si>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</si>
  <si>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</si>
  <si>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</si>
  <si>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</si>
  <si>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</si>
  <si>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</si>
  <si>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</si>
  <si>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</si>
  <si>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</si>
  <si>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</si>
  <si>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</si>
  <si>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</si>
  <si>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</si>
  <si>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</si>
  <si>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</si>
  <si>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</si>
  <si>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</si>
  <si>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</si>
  <si>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</si>
  <si>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</si>
  <si>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</si>
  <si>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</si>
  <si>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</si>
  <si>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</si>
  <si>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</si>
  <si>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</si>
  <si>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</si>
  <si>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</si>
  <si>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</si>
  <si>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</si>
  <si>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</si>
  <si>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</si>
  <si>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</si>
  <si>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</si>
  <si>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</si>
  <si>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</si>
  <si>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</si>
  <si>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</si>
  <si>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</si>
  <si>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</si>
  <si>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</si>
  <si>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</si>
  <si>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</si>
  <si>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</si>
  <si>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</si>
  <si>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</si>
  <si>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</si>
  <si>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</si>
  <si>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</si>
  <si>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</si>
  <si>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</si>
  <si>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</si>
  <si>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</si>
  <si>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</si>
  <si>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</si>
  <si>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</si>
  <si>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</si>
  <si>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</si>
  <si>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</si>
  <si>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</si>
  <si>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</si>
  <si>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</si>
  <si>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</si>
  <si>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</si>
  <si>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</si>
  <si>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</si>
  <si>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</si>
  <si>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</si>
  <si>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</si>
  <si>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</si>
  <si>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</si>
  <si>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</si>
  <si>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</si>
  <si>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</si>
  <si>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</si>
  <si>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</si>
  <si>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</si>
  <si>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</si>
  <si>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</si>
  <si>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</si>
  <si>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</si>
  <si>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</si>
  <si>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</si>
  <si>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</si>
  <si>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</si>
  <si>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</si>
  <si>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</si>
  <si>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</si>
  <si>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</si>
  <si>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</si>
  <si>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</si>
  <si>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</si>
  <si>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</si>
  <si>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</si>
  <si>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</si>
  <si>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</si>
  <si>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</si>
  <si>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</si>
  <si>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</si>
  <si>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</si>
  <si>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</si>
  <si>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</si>
  <si>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</si>
  <si>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</si>
  <si>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</si>
  <si>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</si>
  <si>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</si>
  <si>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</si>
  <si>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</si>
  <si>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</si>
  <si>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</si>
  <si>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</si>
  <si>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</si>
  <si>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</si>
  <si>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</si>
  <si>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</si>
  <si>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</si>
  <si>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</si>
  <si>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</si>
  <si>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</si>
  <si>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</si>
  <si>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</si>
  <si>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</si>
  <si>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</si>
  <si>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</si>
  <si>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</si>
  <si>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</si>
  <si>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</si>
  <si>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</si>
  <si>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</si>
  <si>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</si>
  <si>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</si>
  <si>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</si>
  <si>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</si>
  <si>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</si>
  <si>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</si>
  <si>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</si>
  <si>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</si>
  <si>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</si>
  <si>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</si>
  <si>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</si>
  <si>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</si>
  <si>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</si>
  <si>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</si>
  <si>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</si>
  <si>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</si>
  <si>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</si>
  <si>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</si>
  <si>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</si>
  <si>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</si>
  <si>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</si>
  <si>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</si>
  <si>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</si>
  <si>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</si>
  <si>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</si>
  <si>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</si>
  <si>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</si>
  <si>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</si>
  <si>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</si>
  <si>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</si>
  <si>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</si>
  <si>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</si>
  <si>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</si>
  <si>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</si>
  <si>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</si>
  <si>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</si>
  <si>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</si>
  <si>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</si>
  <si>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</si>
  <si>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</si>
  <si>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</si>
  <si>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</si>
  <si>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</si>
  <si>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</si>
  <si>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</si>
  <si>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</si>
  <si>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</si>
  <si>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</si>
  <si>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</si>
  <si>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</si>
  <si>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</si>
  <si>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</si>
  <si>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</si>
  <si>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</si>
  <si>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</si>
  <si>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</si>
  <si>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</si>
  <si>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</si>
  <si>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</si>
  <si>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</si>
  <si>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</si>
  <si>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</si>
  <si>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</si>
  <si>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</si>
  <si>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</si>
  <si>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</si>
  <si>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</si>
  <si>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</si>
  <si>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</si>
  <si>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</si>
  <si>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</si>
  <si>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</si>
  <si>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</si>
  <si>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</si>
  <si>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</si>
  <si>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</si>
  <si>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</si>
  <si>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</si>
  <si>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</si>
  <si>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</si>
  <si>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</si>
  <si>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</si>
  <si>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</si>
  <si>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</si>
  <si>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</si>
  <si>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</si>
  <si>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</si>
  <si>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</si>
  <si>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</si>
  <si>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</si>
  <si>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</si>
  <si>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</si>
  <si>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</si>
  <si>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</si>
  <si>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</si>
  <si>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</si>
  <si>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</si>
  <si>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</si>
  <si>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</si>
  <si>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</si>
  <si>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</si>
  <si>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</si>
  <si>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</si>
  <si>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</si>
  <si>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</si>
  <si>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</si>
  <si>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</si>
  <si>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</si>
  <si>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</si>
  <si>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</si>
  <si>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</si>
  <si>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</si>
  <si>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</si>
  <si>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</si>
  <si>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</si>
  <si>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</si>
  <si>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</si>
  <si>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</si>
  <si>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</si>
  <si>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</si>
  <si>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</si>
  <si>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</si>
  <si>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</si>
  <si>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</si>
  <si>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</si>
  <si>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</si>
  <si>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</si>
  <si>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</si>
  <si>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</si>
  <si>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</si>
  <si>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</si>
  <si>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</si>
  <si>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</si>
  <si>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</si>
  <si>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</si>
  <si>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</si>
  <si>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</si>
  <si>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</si>
  <si>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</si>
  <si>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</si>
  <si>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</si>
  <si>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</si>
  <si>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</si>
  <si>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</si>
  <si>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</si>
  <si>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</si>
  <si>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</si>
  <si>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</si>
  <si>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</si>
  <si>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</si>
  <si>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</si>
  <si>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</si>
  <si>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</si>
  <si>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</si>
  <si>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</si>
  <si>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</si>
  <si>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</si>
  <si>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</si>
  <si>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</si>
  <si>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</si>
  <si>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</si>
  <si>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</si>
  <si>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</si>
  <si>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</si>
  <si>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</si>
  <si>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</si>
  <si>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</si>
  <si>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</si>
  <si>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</si>
  <si>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</si>
  <si>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</si>
  <si>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</si>
  <si>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</si>
  <si>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</si>
  <si>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</si>
  <si>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</si>
  <si>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</si>
  <si>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</si>
  <si>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</si>
  <si>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</si>
  <si>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</si>
  <si>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</si>
  <si>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</si>
  <si>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</si>
  <si>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</si>
  <si>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</si>
  <si>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</si>
  <si>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</si>
  <si>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</si>
  <si>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</si>
  <si>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</si>
  <si>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</si>
  <si>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</si>
  <si>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</si>
  <si>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</si>
  <si>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</si>
  <si>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</si>
  <si>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</si>
  <si>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</si>
  <si>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</si>
  <si>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</si>
  <si>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</si>
  <si>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</si>
  <si>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</si>
  <si>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</si>
  <si>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</si>
  <si>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</si>
  <si>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</si>
  <si>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</si>
  <si>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</si>
  <si>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</si>
  <si>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</si>
  <si>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</si>
  <si>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</si>
  <si>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</si>
  <si>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</si>
  <si>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</si>
  <si>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</si>
  <si>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</si>
  <si>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</si>
  <si>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</si>
  <si>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</si>
  <si>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</si>
  <si>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</si>
  <si>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</si>
  <si>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</si>
  <si>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</si>
  <si>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</si>
  <si>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</si>
  <si>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</si>
  <si>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</si>
  <si>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</si>
  <si>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</si>
  <si>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</si>
  <si>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</si>
  <si>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</si>
  <si>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</si>
  <si>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</si>
  <si>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</si>
  <si>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</si>
  <si>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</si>
  <si>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</si>
  <si>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</si>
  <si>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</si>
  <si>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</si>
  <si>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</si>
  <si>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</si>
  <si>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</si>
  <si>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</si>
  <si>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</si>
  <si>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</si>
  <si>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</si>
  <si>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</si>
  <si>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</si>
  <si>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</si>
  <si>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</si>
  <si>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</si>
  <si>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</si>
  <si>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</si>
  <si>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</si>
  <si>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</si>
  <si>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</si>
  <si>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</si>
  <si>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</si>
  <si>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</si>
  <si>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</si>
  <si>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</si>
  <si>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</si>
  <si>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</si>
  <si>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</si>
  <si>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</si>
  <si>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</si>
  <si>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</si>
  <si>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</si>
  <si>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</si>
  <si>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</si>
  <si>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</si>
  <si>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</si>
  <si>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</si>
  <si>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</si>
  <si>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</si>
  <si>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</si>
  <si>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</si>
  <si>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</si>
  <si>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</si>
  <si>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</si>
  <si>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</si>
  <si>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</si>
  <si>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</si>
  <si>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</si>
  <si>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</si>
  <si>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</si>
  <si>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</si>
  <si>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</si>
  <si>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</si>
  <si>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</si>
  <si>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</si>
  <si>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</si>
  <si>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</si>
  <si>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</si>
  <si>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</si>
  <si>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</si>
  <si>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</si>
  <si>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</si>
  <si>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</si>
  <si>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</si>
  <si>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</si>
  <si>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</si>
  <si>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</si>
  <si>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</si>
  <si>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</si>
  <si>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</si>
  <si>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</si>
  <si>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</si>
  <si>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</si>
  <si>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</si>
  <si>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</si>
  <si>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</si>
  <si>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</si>
  <si>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</si>
  <si>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</si>
  <si>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</si>
  <si>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</si>
  <si>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</si>
  <si>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</si>
  <si>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</si>
  <si>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</si>
  <si>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</si>
  <si>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</si>
  <si>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</si>
  <si>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</si>
  <si>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</si>
  <si>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</si>
  <si>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</si>
  <si>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</si>
  <si>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</si>
  <si>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</si>
  <si>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</si>
  <si>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</si>
  <si>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</si>
  <si>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</si>
  <si>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</si>
  <si>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</si>
  <si>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</si>
  <si>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</si>
  <si>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</si>
  <si>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</si>
  <si>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</si>
  <si>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</si>
  <si>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</si>
  <si>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</si>
  <si>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</si>
  <si>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</si>
  <si>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</si>
  <si>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</si>
  <si>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</si>
  <si>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</si>
  <si>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</si>
  <si>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</si>
  <si>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</si>
  <si>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</si>
  <si>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</si>
  <si>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</si>
  <si>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</si>
  <si>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</si>
  <si>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</si>
  <si>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</si>
  <si>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</si>
  <si>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</si>
  <si>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</si>
  <si>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</si>
  <si>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</si>
  <si>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</si>
  <si>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</si>
  <si>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</si>
  <si>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</si>
  <si>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</si>
  <si>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</si>
  <si>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</si>
  <si>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</si>
  <si>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</si>
  <si>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</si>
  <si>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</si>
  <si>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</si>
  <si>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</si>
  <si>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</si>
  <si>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</si>
  <si>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</si>
  <si>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</si>
  <si>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</si>
  <si>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</si>
  <si>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</si>
  <si>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</si>
  <si>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</si>
  <si>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</si>
  <si>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</si>
  <si>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</si>
  <si>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</si>
  <si>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</si>
  <si>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</si>
  <si>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</si>
  <si>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</si>
  <si>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</si>
  <si>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</si>
  <si>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</si>
  <si>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</si>
  <si>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</si>
  <si>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</si>
  <si>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</si>
  <si>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</si>
  <si>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</si>
  <si>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</si>
  <si>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</si>
  <si>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</si>
  <si>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</si>
  <si>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</si>
  <si>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</si>
  <si>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</si>
  <si>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</si>
  <si>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</si>
  <si>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</si>
  <si>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</si>
  <si>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</si>
  <si>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</si>
  <si>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</si>
  <si>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</si>
  <si>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</si>
  <si>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</si>
  <si>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</si>
  <si>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</si>
  <si>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</si>
  <si>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</si>
  <si>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</si>
  <si>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</si>
  <si>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</si>
  <si>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</si>
  <si>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</si>
  <si>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</si>
  <si>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</si>
  <si>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</si>
  <si>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</si>
  <si>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</si>
  <si>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</si>
  <si>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</si>
  <si>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</si>
  <si>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</si>
  <si>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</si>
  <si>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</si>
  <si>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</si>
  <si>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</si>
  <si>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</si>
  <si>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</si>
  <si>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</si>
  <si>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</si>
  <si>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</si>
  <si>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</si>
  <si>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</si>
  <si>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</si>
  <si>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</si>
  <si>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</si>
  <si>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</si>
  <si>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</si>
  <si>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</si>
  <si>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</si>
  <si>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</si>
  <si>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</si>
  <si>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</si>
  <si>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</si>
  <si>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</si>
  <si>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</si>
  <si>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</si>
  <si>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</si>
  <si>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</si>
  <si>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</si>
  <si>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</si>
  <si>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</si>
  <si>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</si>
  <si>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</si>
  <si>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</si>
  <si>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</si>
  <si>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</si>
  <si>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</si>
  <si>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</si>
  <si>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</si>
  <si>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</si>
  <si>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</si>
  <si>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</si>
  <si>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</si>
  <si>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</si>
  <si>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</si>
  <si>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</si>
  <si>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</si>
  <si>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</si>
  <si>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</si>
  <si>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</si>
  <si>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</si>
  <si>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</si>
  <si>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</si>
  <si>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</si>
  <si>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</si>
  <si>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</si>
  <si>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</si>
  <si>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</si>
  <si>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</si>
  <si>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</si>
  <si>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</si>
  <si>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</si>
  <si>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</si>
  <si>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</si>
  <si>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</si>
  <si>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</si>
  <si>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</si>
  <si>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</si>
  <si>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</si>
  <si>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</si>
  <si>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</si>
  <si>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</si>
  <si>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</si>
  <si>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</si>
  <si>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</si>
  <si>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</si>
  <si>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</si>
  <si>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</si>
  <si>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</si>
  <si>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</si>
  <si>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</si>
  <si>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</si>
  <si>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</si>
  <si>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</si>
  <si>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</si>
  <si>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</si>
  <si>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</si>
  <si>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</si>
  <si>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</si>
  <si>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</si>
  <si>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</si>
  <si>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</si>
  <si>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</si>
  <si>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</si>
  <si>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</si>
  <si>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</si>
  <si>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</si>
  <si>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</si>
  <si>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</si>
  <si>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</si>
  <si>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</si>
  <si>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</si>
  <si>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</si>
  <si>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</si>
  <si>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</si>
  <si>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</si>
  <si>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</si>
  <si>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</si>
  <si>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</si>
  <si>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</si>
  <si>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</si>
  <si>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</si>
  <si>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</si>
  <si>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</si>
  <si>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</si>
  <si>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</si>
  <si>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</si>
  <si>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</si>
  <si>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</si>
  <si>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</si>
  <si>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</si>
  <si>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</si>
  <si>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</si>
  <si>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</si>
  <si>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</si>
  <si>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</si>
  <si>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</si>
  <si>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</si>
  <si>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</si>
  <si>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</si>
  <si>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</si>
  <si>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</si>
  <si>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</si>
  <si>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</si>
  <si>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</si>
  <si>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</si>
  <si>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</si>
  <si>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</si>
  <si>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</si>
  <si>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</si>
  <si>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</si>
  <si>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</si>
  <si>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</si>
  <si>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</si>
  <si>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</si>
  <si>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</si>
  <si>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</si>
  <si>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</si>
  <si>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</si>
  <si>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</si>
  <si>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</si>
  <si>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</si>
  <si>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</si>
  <si>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</si>
  <si>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</si>
  <si>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</si>
  <si>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</si>
  <si>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</si>
  <si>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</si>
  <si>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</si>
  <si>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</si>
  <si>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</si>
  <si>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</si>
  <si>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</si>
  <si>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</si>
  <si>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</si>
  <si>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</si>
  <si>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</si>
  <si>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</si>
  <si>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</si>
  <si>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</si>
  <si>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</si>
  <si>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</si>
  <si>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</si>
  <si>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</si>
  <si>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</si>
  <si>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</si>
  <si>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</si>
  <si>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</si>
  <si>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</si>
  <si>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</si>
  <si>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</si>
  <si>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</si>
  <si>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</si>
  <si>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</si>
  <si>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</si>
  <si>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</si>
  <si>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</si>
  <si>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</si>
  <si>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</si>
  <si>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</si>
  <si>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</si>
  <si>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</si>
  <si>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</si>
  <si>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</si>
  <si>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</si>
  <si>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</si>
  <si>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</si>
  <si>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</si>
  <si>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</si>
  <si>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</si>
  <si>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</si>
  <si>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</si>
  <si>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</si>
  <si>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</si>
  <si>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</si>
  <si>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</si>
  <si>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</si>
  <si>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</si>
  <si>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</si>
  <si>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</si>
  <si>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</si>
  <si>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</si>
  <si>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</si>
  <si>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</si>
  <si>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</si>
  <si>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</si>
  <si>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</si>
  <si>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</si>
  <si>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</si>
  <si>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</si>
  <si>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</si>
  <si>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</si>
  <si>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</si>
  <si>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</si>
  <si>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</si>
  <si>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</si>
  <si>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</si>
  <si>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</si>
  <si>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</si>
  <si>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</si>
  <si>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</si>
  <si>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</si>
  <si>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</si>
  <si>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</si>
  <si>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</si>
  <si>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</si>
  <si>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</si>
  <si>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</si>
  <si>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</si>
  <si>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</si>
  <si>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</si>
  <si>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</si>
  <si>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</si>
  <si>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</si>
  <si>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</si>
  <si>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</si>
  <si>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</si>
  <si>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</si>
  <si>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</si>
  <si>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</si>
  <si>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</si>
  <si>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</si>
  <si>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</si>
  <si>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</si>
  <si>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</si>
  <si>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</si>
  <si>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</si>
  <si>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</si>
  <si>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</si>
  <si>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</si>
  <si>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</si>
  <si>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</si>
  <si>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</si>
  <si>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</si>
  <si>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</si>
  <si>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</si>
  <si>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</si>
  <si>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</si>
  <si>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</si>
  <si>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</si>
  <si>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</si>
  <si>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</si>
  <si>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</si>
  <si>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</si>
  <si>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</si>
  <si>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</si>
  <si>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</si>
  <si>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</si>
  <si>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</si>
  <si>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</si>
  <si>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</si>
  <si>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</si>
  <si>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</si>
  <si>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</si>
  <si>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</si>
  <si>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</si>
  <si>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</si>
  <si>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</si>
  <si>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</si>
  <si>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</si>
  <si>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</si>
  <si>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</si>
  <si>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</si>
  <si>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</si>
  <si>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</si>
  <si>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</si>
  <si>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</si>
  <si>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</si>
  <si>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</si>
  <si>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</si>
  <si>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</si>
  <si>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</si>
  <si>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</si>
  <si>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</si>
  <si>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</si>
  <si>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</si>
  <si>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</si>
  <si>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</si>
  <si>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</si>
  <si>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</si>
  <si>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</si>
  <si>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</si>
  <si>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</si>
  <si>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</si>
  <si>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</si>
  <si>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</si>
  <si>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</si>
  <si>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</si>
  <si>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</si>
  <si>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</si>
  <si>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</si>
  <si>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</si>
  <si>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</si>
  <si>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</si>
  <si>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</si>
  <si>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</si>
  <si>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</si>
  <si>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</si>
  <si>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</si>
  <si>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</si>
  <si>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</si>
  <si>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</si>
  <si>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</si>
  <si>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</si>
  <si>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</si>
  <si>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</si>
  <si>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</si>
  <si>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</si>
  <si>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</si>
  <si>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</si>
  <si>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</si>
  <si>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</si>
  <si>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</si>
  <si>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</si>
  <si>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</si>
  <si>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</si>
  <si>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</si>
  <si>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</si>
  <si>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</si>
  <si>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</si>
  <si>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</si>
  <si>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</si>
  <si>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</si>
  <si>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</si>
  <si>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</si>
  <si>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</si>
  <si>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</si>
  <si>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</si>
  <si>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</si>
  <si>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</si>
  <si>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</si>
  <si>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</si>
  <si>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</si>
  <si>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</si>
  <si>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</si>
  <si>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</si>
  <si>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</si>
  <si>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</si>
  <si>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</si>
  <si>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</si>
  <si>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</si>
  <si>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</si>
  <si>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</si>
  <si>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</si>
  <si>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</si>
  <si>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</si>
  <si>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</si>
  <si>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</si>
  <si>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</si>
  <si>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</si>
  <si>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</si>
  <si>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</si>
  <si>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</si>
  <si>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</si>
  <si>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</si>
  <si>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</si>
  <si>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</si>
  <si>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</si>
  <si>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</si>
  <si>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</si>
  <si>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</si>
  <si>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</si>
  <si>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</si>
  <si>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</si>
  <si>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</si>
  <si>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</si>
  <si>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</si>
  <si>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</si>
  <si>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</si>
  <si>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</si>
  <si>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</si>
  <si>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</si>
  <si>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</si>
  <si>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</si>
  <si>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</si>
  <si>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</si>
  <si>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</si>
  <si>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</si>
  <si>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</si>
  <si>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</si>
  <si>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</si>
  <si>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</si>
  <si>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</si>
  <si>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</si>
  <si>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</si>
  <si>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</si>
  <si>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</si>
  <si>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</si>
  <si>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</si>
  <si>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</si>
  <si>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</si>
  <si>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</si>
  <si>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</si>
  <si>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</si>
  <si>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</si>
  <si>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</si>
  <si>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</si>
  <si>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</si>
  <si>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</si>
  <si>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</si>
  <si>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</si>
  <si>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</si>
  <si>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</si>
  <si>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</si>
  <si>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</si>
  <si>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</si>
  <si>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</si>
  <si>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</si>
  <si>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</si>
  <si>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</si>
  <si>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</si>
  <si>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</si>
  <si>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</si>
  <si>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</si>
  <si>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</si>
  <si>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</si>
  <si>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</si>
  <si>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</si>
  <si>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</si>
  <si>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</si>
  <si>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</si>
  <si>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</si>
  <si>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</si>
  <si>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</si>
  <si>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</si>
  <si>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</si>
  <si>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</si>
  <si>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</si>
  <si>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</si>
  <si>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</si>
  <si>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</si>
  <si>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</si>
  <si>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</si>
  <si>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</si>
  <si>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</si>
  <si>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</si>
  <si>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</si>
  <si>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</si>
  <si>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</si>
  <si>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</si>
  <si>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</si>
  <si>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</si>
  <si>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</si>
  <si>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</si>
  <si>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</si>
  <si>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</si>
  <si>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</si>
  <si>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</si>
  <si>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</si>
  <si>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</si>
  <si>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</si>
  <si>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</si>
  <si>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</si>
  <si>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</si>
  <si>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</si>
  <si>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</si>
  <si>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</si>
  <si>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</si>
  <si>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</si>
  <si>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</si>
  <si>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</si>
  <si>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</si>
  <si>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</si>
  <si>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</si>
  <si>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</si>
  <si>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</si>
  <si>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</si>
  <si>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</si>
  <si>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</si>
  <si>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</si>
  <si>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</si>
  <si>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</si>
  <si>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</si>
  <si>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</si>
  <si>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</si>
  <si>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</si>
  <si>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</si>
  <si>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</si>
  <si>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</si>
  <si>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</si>
  <si>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</si>
  <si>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</si>
  <si>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</si>
  <si>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</si>
  <si>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</si>
  <si>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</si>
  <si>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</si>
  <si>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</si>
  <si>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</si>
  <si>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</si>
  <si>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</si>
  <si>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</si>
  <si>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</si>
  <si>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</si>
  <si>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</si>
  <si>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</si>
  <si>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</si>
  <si>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</si>
  <si>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</si>
  <si>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</si>
  <si>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</si>
  <si>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</si>
  <si>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</si>
  <si>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</si>
  <si>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</si>
  <si>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</si>
  <si>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</si>
  <si>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</si>
  <si>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</si>
  <si>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</si>
  <si>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</si>
  <si>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</si>
  <si>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</si>
  <si>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</si>
  <si>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</si>
  <si>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</si>
  <si>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</si>
  <si>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</si>
  <si>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</si>
  <si>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</si>
  <si>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</si>
  <si>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</si>
  <si>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</si>
  <si>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</si>
  <si>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</si>
  <si>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</si>
  <si>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</si>
  <si>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</si>
  <si>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</si>
  <si>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</si>
  <si>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</si>
  <si>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</si>
  <si>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</si>
  <si>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</si>
  <si>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</si>
  <si>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</si>
  <si>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</si>
  <si>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</si>
  <si>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</si>
  <si>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</si>
  <si>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</si>
  <si>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</si>
  <si>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</si>
  <si>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</si>
  <si>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</si>
  <si>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</si>
  <si>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</si>
  <si>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</si>
  <si>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</si>
  <si>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</si>
  <si>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</si>
  <si>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</si>
  <si>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</si>
  <si>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</si>
  <si>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</si>
  <si>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</si>
  <si>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</si>
  <si>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</si>
  <si>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</si>
  <si>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</si>
  <si>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</si>
  <si>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</si>
  <si>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</si>
  <si>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</si>
  <si>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</si>
  <si>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</si>
  <si>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</si>
  <si>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</si>
  <si>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</si>
  <si>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</si>
  <si>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</si>
  <si>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</si>
  <si>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</si>
  <si>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</si>
  <si>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</si>
  <si>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</si>
  <si>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</si>
  <si>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</si>
  <si>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</si>
  <si>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</si>
  <si>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</si>
  <si>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</si>
  <si>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</si>
  <si>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</si>
  <si>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</si>
  <si>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</si>
  <si>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</si>
  <si>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</si>
  <si>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</si>
  <si>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</si>
  <si>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</si>
  <si>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</si>
  <si>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</si>
  <si>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</si>
  <si>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</si>
  <si>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</si>
  <si>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</si>
  <si>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</si>
  <si>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</si>
  <si>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</si>
  <si>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</si>
  <si>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</si>
  <si>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</si>
  <si>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</si>
  <si>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</si>
  <si>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</si>
  <si>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</si>
  <si>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</si>
  <si>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</si>
  <si>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</si>
  <si>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</si>
  <si>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</si>
  <si>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</si>
  <si>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</si>
  <si>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</si>
  <si>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</si>
  <si>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</si>
  <si>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</si>
  <si>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</si>
  <si>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</si>
  <si>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</si>
  <si>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</si>
  <si>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</si>
  <si>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</si>
  <si>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</si>
  <si>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</si>
  <si>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</si>
  <si>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</si>
  <si>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</si>
  <si>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</si>
  <si>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</si>
  <si>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</si>
  <si>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</si>
  <si>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</si>
  <si>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</si>
  <si>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</si>
  <si>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</si>
  <si>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</si>
  <si>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</si>
  <si>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</si>
  <si>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</si>
  <si>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</si>
  <si>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</si>
  <si>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</si>
  <si>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</si>
  <si>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</si>
  <si>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</si>
  <si>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</si>
  <si>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</si>
  <si>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</si>
  <si>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</si>
  <si>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</si>
  <si>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</si>
  <si>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</si>
  <si>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</si>
  <si>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</si>
  <si>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</si>
  <si>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</si>
  <si>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</si>
  <si>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</si>
  <si>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</si>
  <si>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</si>
  <si>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</si>
  <si>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</si>
  <si>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</si>
  <si>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</si>
  <si>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</si>
  <si>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</si>
  <si>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</si>
  <si>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</si>
  <si>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</si>
  <si>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</si>
  <si>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</si>
  <si>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</si>
  <si>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</si>
  <si>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</si>
  <si>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</si>
  <si>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</si>
  <si>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</si>
  <si>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</si>
  <si>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</si>
  <si>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</si>
  <si>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</si>
  <si>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</si>
  <si>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</si>
  <si>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</si>
  <si>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</si>
  <si>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</si>
  <si>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</si>
  <si>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</si>
  <si>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</si>
  <si>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</si>
  <si>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</si>
  <si>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</si>
  <si>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</si>
  <si>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</si>
  <si>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</si>
  <si>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</si>
  <si>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</si>
  <si>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</si>
  <si>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</si>
  <si>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</si>
  <si>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</si>
  <si>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</si>
  <si>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</si>
  <si>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</si>
  <si>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</si>
  <si>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</si>
  <si>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</si>
  <si>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</si>
  <si>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</si>
  <si>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</si>
  <si>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</si>
  <si>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</si>
  <si>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</si>
  <si>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</si>
  <si>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</si>
  <si>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</si>
  <si>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</si>
  <si>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</si>
  <si>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</si>
  <si>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</si>
  <si>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</si>
  <si>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</si>
  <si>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</si>
  <si>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</si>
  <si>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</si>
  <si>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</si>
  <si>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</si>
  <si>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</si>
  <si>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</si>
  <si>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</si>
  <si>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</si>
  <si>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</si>
  <si>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</si>
  <si>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</si>
  <si>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</si>
  <si>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</si>
  <si>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</si>
  <si>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</si>
  <si>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</si>
  <si>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</si>
  <si>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</si>
  <si>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</si>
  <si>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</si>
  <si>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</si>
  <si>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</si>
  <si>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</si>
  <si>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</si>
  <si>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</si>
  <si>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</si>
  <si>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</si>
  <si>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</si>
  <si>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</si>
  <si>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</si>
  <si>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</si>
  <si>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</si>
  <si>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</si>
  <si>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</si>
  <si>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</si>
  <si>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</si>
  <si>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</si>
  <si>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</si>
  <si>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</si>
  <si>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</si>
  <si>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</si>
  <si>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</si>
  <si>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</si>
  <si>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</si>
  <si>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</si>
  <si>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</si>
  <si>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</si>
  <si>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</si>
  <si>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</si>
  <si>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</si>
  <si>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</si>
  <si>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</si>
  <si>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</si>
  <si>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</si>
  <si>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</si>
  <si>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</si>
  <si>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</si>
  <si>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</si>
  <si>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</si>
  <si>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</si>
  <si>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</si>
  <si>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</si>
  <si>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</si>
  <si>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</si>
  <si>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</si>
  <si>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</si>
  <si>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</si>
  <si>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</si>
  <si>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</si>
  <si>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</si>
  <si>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</si>
  <si>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</si>
  <si>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</si>
  <si>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</si>
  <si>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</si>
  <si>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</si>
  <si>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</si>
  <si>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</si>
  <si>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</si>
  <si>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</si>
  <si>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</si>
  <si>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</si>
  <si>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</si>
  <si>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</si>
  <si>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</si>
  <si>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</si>
  <si>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</si>
  <si>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</si>
  <si>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</si>
  <si>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</si>
  <si>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</si>
  <si>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</si>
  <si>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</si>
  <si>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</si>
  <si>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</si>
  <si>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</si>
  <si>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</si>
  <si>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</si>
  <si>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</si>
  <si>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</si>
  <si>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</si>
  <si>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</si>
  <si>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</si>
  <si>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</si>
  <si>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</si>
  <si>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</si>
  <si>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</si>
  <si>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</si>
  <si>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</si>
  <si>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</si>
  <si>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</si>
  <si>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</si>
  <si>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</si>
  <si>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</si>
  <si>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</si>
  <si>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</si>
  <si>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</si>
  <si>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</si>
  <si>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</si>
  <si>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</si>
  <si>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</si>
  <si>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</si>
  <si>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</si>
  <si>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</si>
  <si>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</si>
  <si>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</si>
  <si>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</si>
  <si>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</si>
  <si>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</si>
  <si>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</si>
  <si>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</si>
  <si>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</si>
  <si>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</si>
  <si>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</si>
  <si>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</si>
  <si>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</si>
  <si>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</si>
  <si>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</si>
  <si>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</si>
  <si>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</si>
  <si>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</si>
  <si>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</si>
  <si>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</si>
  <si>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</si>
  <si>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</si>
  <si>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</si>
  <si>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</si>
  <si>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</si>
  <si>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</si>
  <si>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</si>
  <si>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</si>
  <si>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</si>
  <si>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</si>
  <si>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</si>
  <si>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</si>
  <si>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</si>
  <si>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</si>
  <si>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</si>
  <si>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</si>
  <si>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</si>
  <si>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</si>
  <si>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</si>
  <si>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</si>
  <si>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</si>
  <si>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</si>
  <si>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</si>
  <si>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</si>
  <si>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</si>
  <si>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</si>
  <si>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</si>
  <si>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</si>
  <si>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</si>
  <si>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</si>
  <si>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</si>
  <si>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</si>
  <si>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</si>
  <si>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</si>
  <si>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</si>
  <si>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</si>
  <si>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</si>
  <si>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</si>
  <si>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</si>
  <si>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</si>
  <si>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</si>
  <si>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</si>
  <si>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</si>
  <si>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</si>
  <si>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</si>
  <si>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</si>
  <si>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</si>
  <si>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</si>
  <si>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</si>
  <si>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</si>
  <si>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</si>
  <si>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</si>
  <si>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</si>
  <si>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</si>
  <si>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</si>
  <si>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</si>
  <si>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</si>
  <si>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</si>
  <si>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</si>
  <si>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</si>
  <si>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</si>
  <si>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</si>
  <si>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</si>
  <si>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</si>
  <si>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</si>
  <si>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</si>
  <si>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</si>
  <si>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</si>
  <si>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</si>
  <si>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</si>
  <si>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</si>
  <si>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</si>
  <si>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</si>
  <si>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</si>
  <si>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</si>
  <si>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</si>
  <si>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</si>
  <si>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</si>
  <si>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</si>
  <si>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</si>
  <si>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</si>
  <si>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</si>
  <si>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</si>
  <si>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</si>
  <si>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</si>
  <si>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</si>
  <si>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</si>
  <si>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</si>
  <si>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</si>
  <si>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</si>
  <si>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</si>
  <si>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</si>
  <si>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</si>
  <si>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</si>
  <si>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</si>
  <si>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</si>
  <si>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</si>
  <si>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</si>
  <si>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</si>
  <si>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</si>
  <si>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</si>
  <si>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</si>
  <si>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</si>
  <si>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</si>
  <si>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</si>
  <si>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</si>
  <si>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</si>
  <si>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</si>
  <si>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</si>
  <si>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</si>
  <si>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</si>
  <si>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</si>
  <si>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</si>
  <si>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</si>
  <si>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</si>
  <si>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</si>
  <si>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</si>
  <si>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</si>
  <si>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</si>
  <si>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</si>
  <si>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</si>
  <si>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</si>
  <si>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</si>
  <si>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</si>
  <si>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</si>
  <si>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</si>
  <si>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</si>
  <si>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</si>
  <si>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</si>
  <si>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</si>
  <si>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</si>
  <si>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</si>
  <si>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</si>
  <si>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</si>
  <si>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</si>
  <si>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</si>
  <si>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</si>
  <si>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</si>
  <si>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</si>
  <si>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</si>
  <si>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</si>
  <si>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</si>
  <si>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</si>
  <si>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</si>
  <si>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</si>
  <si>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</si>
  <si>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</si>
  <si>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</si>
  <si>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</si>
  <si>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</si>
  <si>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</si>
  <si>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</si>
  <si>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</si>
  <si>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</si>
  <si>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</si>
  <si>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</si>
  <si>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</si>
  <si>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</si>
  <si>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</si>
  <si>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</si>
  <si>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</si>
  <si>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</si>
  <si>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</si>
  <si>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</si>
  <si>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</si>
  <si>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</si>
  <si>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</si>
  <si>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</si>
  <si>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</si>
  <si>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</si>
  <si>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</si>
  <si>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</si>
  <si>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</si>
  <si>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</si>
  <si>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</si>
  <si>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</si>
  <si>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</si>
  <si>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</si>
  <si>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</si>
  <si>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</si>
  <si>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</si>
  <si>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</si>
  <si>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</si>
  <si>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</si>
  <si>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</si>
  <si>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</si>
  <si>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</si>
  <si>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</si>
  <si>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</si>
  <si>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</si>
  <si>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</si>
  <si>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</si>
  <si>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</si>
  <si>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</si>
  <si>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</si>
  <si>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</si>
  <si>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</si>
  <si>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</si>
  <si>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</si>
  <si>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</si>
  <si>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</si>
  <si>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</si>
  <si>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</si>
  <si>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</si>
  <si>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</si>
  <si>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</si>
  <si>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</si>
  <si>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</si>
  <si>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</si>
  <si>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</si>
  <si>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</si>
  <si>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</si>
  <si>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</si>
  <si>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</si>
  <si>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</si>
  <si>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</si>
  <si>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</si>
  <si>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</si>
  <si>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</si>
  <si>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</si>
  <si>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</si>
  <si>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</si>
  <si>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</si>
  <si>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</si>
  <si>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</si>
  <si>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</si>
  <si>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</si>
  <si>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</si>
  <si>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</si>
  <si>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</si>
  <si>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</si>
  <si>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</si>
  <si>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</si>
  <si>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</si>
  <si>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</si>
  <si>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</si>
  <si>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</si>
  <si>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</si>
  <si>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</si>
  <si>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</si>
  <si>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</si>
  <si>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</si>
  <si>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</si>
  <si>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</si>
  <si>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</si>
  <si>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</si>
  <si>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</si>
  <si>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</si>
  <si>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</si>
  <si>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</si>
  <si>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</si>
  <si>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</si>
  <si>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</si>
  <si>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</si>
  <si>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</si>
  <si>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</si>
  <si>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</si>
  <si>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</si>
  <si>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</si>
  <si>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</si>
  <si>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</si>
  <si>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</si>
  <si>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</si>
  <si>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</si>
  <si>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</si>
  <si>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</si>
  <si>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</si>
  <si>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</si>
  <si>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</si>
  <si>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</si>
  <si>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</si>
  <si>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</si>
  <si>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</si>
  <si>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</si>
  <si>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</si>
  <si>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</si>
  <si>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</si>
  <si>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</si>
  <si>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</si>
  <si>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</si>
  <si>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</si>
  <si>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</si>
  <si>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</si>
  <si>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</si>
  <si>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</si>
  <si>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</si>
  <si>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</si>
  <si>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</si>
  <si>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</si>
  <si>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</si>
  <si>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</si>
  <si>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</si>
  <si>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</si>
  <si>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</si>
  <si>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</si>
  <si>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</si>
  <si>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</si>
  <si>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</si>
  <si>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</si>
  <si>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</si>
  <si>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</si>
  <si>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</si>
  <si>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</si>
  <si>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</si>
  <si>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</si>
  <si>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</si>
  <si>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</si>
  <si>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</si>
  <si>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</si>
  <si>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</si>
  <si>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</si>
  <si>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</si>
  <si>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</si>
  <si>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</si>
  <si>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</si>
  <si>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</si>
  <si>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</si>
  <si>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</si>
  <si>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</si>
  <si>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</si>
  <si>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</si>
  <si>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</si>
  <si>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</si>
  <si>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</si>
  <si>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</si>
  <si>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</si>
  <si>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</si>
  <si>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</si>
  <si>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</si>
  <si>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</si>
  <si>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</si>
  <si>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</si>
  <si>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</si>
  <si>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</si>
  <si>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</si>
  <si>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</si>
  <si>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</si>
  <si>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</si>
  <si>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</si>
  <si>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</si>
  <si>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</si>
  <si>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</si>
  <si>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</si>
  <si>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</si>
  <si>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</si>
  <si>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</si>
  <si>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</si>
  <si>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</si>
  <si>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</si>
  <si>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</si>
  <si>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</si>
  <si>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</si>
  <si>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</si>
  <si>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</si>
  <si>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</si>
  <si>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</si>
  <si>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</si>
  <si>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</si>
  <si>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</si>
  <si>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</si>
  <si>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</si>
  <si>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</si>
  <si>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</si>
  <si>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</si>
  <si>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</si>
  <si>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</si>
  <si>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</si>
  <si>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</si>
  <si>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</si>
  <si>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</si>
  <si>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</si>
  <si>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</si>
  <si>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</si>
  <si>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</si>
  <si>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</si>
  <si>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</si>
  <si>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</si>
  <si>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</si>
  <si>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</si>
  <si>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</si>
  <si>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</si>
  <si>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</si>
  <si>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</si>
  <si>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</si>
  <si>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</si>
  <si>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</si>
  <si>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</si>
  <si>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</si>
  <si>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</si>
  <si>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</si>
  <si>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</si>
  <si>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</si>
  <si>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</si>
  <si>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</si>
  <si>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</si>
  <si>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</si>
  <si>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</si>
  <si>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</si>
  <si>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</si>
  <si>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</si>
  <si>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</si>
  <si>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</si>
  <si>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</si>
  <si>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</si>
  <si>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</si>
  <si>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</si>
  <si>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</si>
  <si>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</si>
  <si>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</si>
  <si>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</si>
  <si>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</si>
  <si>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</si>
  <si>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</si>
  <si>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</si>
  <si>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</si>
  <si>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</si>
  <si>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</si>
  <si>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</si>
  <si>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</si>
  <si>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</si>
  <si>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</si>
  <si>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</si>
  <si>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</si>
  <si>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</si>
  <si>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</si>
  <si>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</si>
  <si>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</si>
  <si>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</si>
  <si>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</si>
  <si>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</si>
  <si>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</si>
  <si>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</si>
  <si>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</si>
  <si>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</si>
  <si>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</si>
  <si>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</si>
  <si>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</si>
  <si>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</si>
  <si>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</si>
  <si>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</si>
  <si>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</si>
  <si>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</si>
  <si>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</si>
  <si>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</si>
  <si>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</si>
  <si>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</si>
  <si>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</si>
  <si>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</si>
  <si>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</si>
  <si>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</si>
  <si>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</si>
  <si>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</si>
  <si>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</si>
  <si>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</si>
  <si>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</si>
  <si>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</si>
  <si>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</si>
  <si>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</si>
  <si>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</si>
  <si>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</si>
  <si>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</si>
  <si>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</si>
  <si>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</si>
  <si>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</si>
  <si>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</si>
  <si>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</si>
  <si>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</si>
  <si>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</si>
  <si>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</si>
  <si>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</si>
  <si>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</si>
  <si>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</si>
  <si>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</si>
  <si>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</si>
  <si>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</si>
  <si>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</si>
  <si>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</si>
  <si>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</si>
  <si>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</si>
  <si>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</si>
  <si>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</si>
  <si>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</si>
  <si>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</si>
  <si>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</si>
  <si>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</si>
  <si>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</si>
  <si>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</si>
  <si>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</si>
  <si>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</si>
  <si>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</si>
  <si>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</si>
  <si>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</si>
  <si>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</si>
  <si>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</si>
  <si>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</si>
  <si>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</si>
  <si>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</si>
  <si>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</si>
  <si>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</si>
  <si>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</si>
  <si>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</si>
  <si>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</si>
  <si>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</si>
  <si>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</si>
  <si>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</si>
  <si>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</si>
  <si>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</si>
  <si>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</si>
  <si>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</si>
  <si>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</si>
  <si>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</si>
  <si>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</si>
  <si>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</si>
  <si>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</si>
  <si>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</si>
  <si>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</si>
  <si>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</si>
  <si>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</si>
  <si>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</si>
  <si>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</si>
  <si>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</si>
  <si>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</si>
  <si>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</si>
  <si>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</si>
  <si>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</si>
  <si>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</si>
  <si>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</si>
  <si>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</si>
  <si>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</si>
  <si>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</si>
  <si>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</si>
  <si>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</si>
  <si>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</si>
  <si>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</si>
  <si>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</si>
  <si>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</si>
  <si>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</si>
  <si>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</si>
  <si>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</si>
  <si>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</si>
  <si>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</si>
  <si>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</si>
  <si>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</si>
  <si>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</si>
  <si>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</si>
  <si>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</si>
  <si>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</si>
  <si>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</si>
  <si>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</si>
  <si>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</si>
  <si>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</si>
  <si>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</si>
  <si>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</si>
  <si>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</si>
  <si>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</si>
  <si>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</si>
  <si>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</si>
  <si>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</si>
  <si>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</si>
  <si>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</si>
  <si>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</si>
  <si>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</si>
  <si>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</si>
  <si>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</si>
  <si>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</si>
  <si>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</si>
  <si>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</si>
  <si>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</si>
  <si>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</si>
  <si>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</si>
  <si>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</si>
  <si>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</si>
  <si>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</si>
  <si>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</si>
  <si>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</si>
  <si>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</si>
  <si>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</si>
  <si>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</si>
  <si>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</si>
  <si>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</si>
  <si>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</si>
  <si>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</si>
  <si>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</si>
  <si>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</si>
  <si>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</si>
  <si>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</si>
  <si>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</si>
  <si>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</si>
  <si>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</si>
  <si>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</si>
  <si>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</si>
  <si>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</si>
  <si>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</si>
  <si>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</si>
  <si>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</si>
  <si>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</si>
  <si>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</si>
  <si>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</si>
  <si>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</si>
  <si>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</si>
  <si>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</si>
  <si>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</si>
  <si>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</si>
  <si>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</si>
  <si>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</si>
  <si>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</si>
  <si>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</si>
  <si>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</si>
  <si>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</si>
  <si>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</si>
  <si>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</si>
  <si>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</si>
  <si>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</si>
  <si>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</si>
  <si>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</si>
  <si>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</si>
  <si>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</si>
  <si>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</si>
  <si>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</si>
  <si>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</si>
  <si>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</si>
  <si>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</si>
  <si>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</si>
  <si>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</si>
  <si>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</si>
  <si>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</si>
  <si>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</si>
  <si>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</si>
  <si>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</si>
  <si>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</si>
  <si>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</si>
  <si>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</si>
  <si>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</si>
  <si>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</si>
  <si>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</si>
  <si>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</si>
  <si>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</si>
  <si>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</si>
  <si>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</si>
  <si>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</si>
  <si>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</si>
  <si>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</si>
  <si>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</si>
  <si>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</si>
  <si>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</si>
  <si>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</si>
  <si>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</si>
  <si>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</si>
  <si>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</si>
  <si>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</si>
  <si>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</si>
  <si>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</si>
  <si>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</si>
  <si>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</si>
  <si>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</si>
  <si>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</si>
  <si>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</si>
  <si>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</si>
  <si>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</si>
  <si>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</si>
  <si>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</si>
  <si>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</si>
  <si>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</si>
  <si>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</si>
  <si>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</si>
  <si>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</si>
  <si>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</si>
  <si>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</si>
  <si>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</si>
  <si>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</si>
  <si>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</si>
  <si>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</si>
  <si>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</si>
  <si>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</si>
  <si>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</si>
  <si>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</si>
  <si>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</si>
  <si>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</si>
  <si>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</si>
  <si>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</si>
  <si>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</si>
  <si>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</si>
  <si>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</si>
  <si>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</si>
  <si>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</si>
  <si>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</si>
  <si>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</si>
  <si>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</si>
  <si>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</si>
  <si>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</si>
  <si>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</si>
  <si>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</si>
  <si>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</si>
  <si>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</si>
  <si>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</si>
  <si>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</si>
  <si>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</si>
  <si>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</si>
  <si>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</si>
  <si>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</si>
  <si>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</si>
  <si>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</si>
  <si>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</si>
  <si>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</si>
  <si>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</si>
  <si>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</si>
  <si>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</si>
  <si>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</si>
  <si>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</si>
  <si>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</si>
  <si>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</si>
  <si>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</si>
  <si>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</si>
  <si>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</si>
  <si>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</si>
  <si>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</si>
  <si>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</si>
  <si>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</si>
  <si>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</si>
  <si>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</si>
  <si>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</si>
  <si>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</si>
  <si>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</si>
  <si>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</si>
  <si>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</si>
  <si>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</si>
  <si>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</si>
  <si>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</si>
  <si>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</si>
  <si>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</si>
  <si>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</si>
  <si>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</si>
  <si>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</si>
  <si>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</si>
  <si>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</si>
  <si>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</si>
  <si>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</si>
  <si>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</si>
  <si>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</si>
  <si>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</si>
  <si>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</si>
  <si>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</si>
  <si>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</si>
  <si>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</si>
  <si>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</si>
  <si>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</si>
  <si>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</si>
  <si>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</si>
  <si>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</si>
  <si>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</si>
  <si>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</si>
  <si>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</si>
  <si>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</si>
  <si>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</si>
  <si>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</si>
  <si>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</si>
  <si>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</si>
  <si>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</si>
  <si>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</si>
  <si>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</si>
  <si>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</si>
  <si>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</si>
  <si>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</si>
  <si>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</si>
  <si>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</si>
  <si>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</si>
  <si>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</si>
  <si>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</si>
  <si>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</si>
  <si>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</si>
  <si>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</si>
  <si>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</si>
  <si>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</si>
  <si>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</si>
  <si>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</si>
  <si>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</si>
  <si>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</si>
  <si>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</si>
  <si>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</si>
  <si>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</si>
  <si>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</si>
  <si>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</si>
  <si>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</si>
  <si>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</si>
  <si>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</si>
  <si>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</si>
  <si>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</si>
  <si>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</si>
  <si>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</si>
  <si>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</si>
  <si>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</si>
  <si>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</si>
  <si>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</si>
  <si>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</si>
  <si>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</si>
  <si>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</si>
  <si>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</si>
  <si>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</si>
  <si>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</si>
  <si>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</si>
  <si>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</si>
  <si>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</si>
  <si>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</si>
  <si>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</si>
  <si>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</si>
  <si>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</si>
  <si>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</si>
  <si>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</si>
  <si>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</si>
  <si>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</si>
  <si>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</si>
  <si>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</si>
  <si>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</si>
  <si>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</si>
  <si>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</si>
  <si>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</si>
  <si>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</si>
  <si>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</si>
  <si>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</si>
  <si>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</si>
  <si>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</si>
  <si>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</si>
  <si>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</si>
  <si>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</si>
  <si>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</si>
  <si>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</si>
  <si>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</si>
  <si>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</si>
  <si>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</si>
  <si>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</si>
  <si>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</si>
  <si>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</si>
  <si>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</si>
  <si>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</si>
  <si>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</si>
  <si>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</si>
  <si>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</si>
  <si>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</si>
  <si>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</si>
  <si>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</si>
  <si>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</si>
  <si>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</si>
  <si>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</si>
  <si>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</si>
  <si>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</si>
  <si>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</si>
  <si>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</si>
  <si>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</si>
  <si>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</si>
  <si>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</si>
  <si>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</si>
  <si>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</si>
  <si>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</si>
  <si>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</si>
  <si>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</si>
  <si>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</si>
  <si>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</si>
  <si>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</si>
  <si>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</si>
  <si>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</si>
  <si>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</si>
  <si>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</si>
  <si>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</si>
  <si>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</si>
  <si>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</si>
  <si>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</si>
  <si>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</si>
  <si>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</si>
  <si>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</si>
  <si>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</si>
  <si>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</si>
  <si>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</si>
  <si>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</si>
  <si>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</si>
  <si>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</si>
  <si>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</si>
  <si>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</si>
  <si>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</si>
  <si>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</si>
  <si>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</si>
  <si>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</si>
  <si>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</si>
  <si>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</si>
  <si>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</si>
  <si>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</si>
  <si>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</si>
  <si>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</si>
  <si>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</si>
  <si>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</si>
  <si>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</si>
  <si>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</si>
  <si>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</si>
  <si>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</si>
  <si>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</si>
  <si>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</si>
  <si>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</si>
  <si>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</si>
  <si>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</si>
  <si>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</si>
  <si>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</si>
  <si>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</si>
  <si>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</si>
  <si>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</si>
  <si>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</si>
  <si>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</si>
  <si>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</si>
  <si>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</si>
  <si>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</si>
  <si>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</si>
  <si>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</si>
  <si>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</si>
  <si>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</si>
  <si>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</si>
  <si>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</si>
  <si>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</si>
  <si>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</si>
  <si>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</si>
  <si>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</si>
  <si>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</si>
  <si>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</si>
  <si>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</si>
  <si>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</si>
  <si>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</si>
  <si>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</si>
  <si>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</si>
  <si>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</si>
  <si>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</si>
  <si>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</si>
  <si>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</si>
  <si>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</si>
  <si>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</si>
  <si>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</si>
  <si>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</si>
  <si>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</si>
  <si>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</si>
  <si>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</si>
  <si>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</si>
  <si>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</si>
  <si>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</si>
  <si>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</si>
  <si>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</si>
  <si>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</si>
  <si>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</si>
  <si>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</si>
  <si>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</si>
  <si>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</si>
  <si>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</si>
  <si>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</si>
  <si>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</si>
  <si>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</si>
  <si>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</si>
  <si>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</si>
  <si>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</si>
  <si>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</si>
  <si>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</si>
  <si>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</si>
  <si>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</si>
  <si>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</si>
  <si>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</si>
  <si>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</si>
  <si>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</si>
  <si>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</si>
  <si>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</si>
  <si>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</si>
  <si>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</si>
  <si>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</si>
  <si>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</si>
  <si>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</si>
  <si>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</si>
  <si>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</si>
  <si>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</si>
  <si>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</si>
  <si>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</si>
  <si>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</si>
  <si>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</si>
  <si>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</si>
  <si>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</si>
  <si>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</si>
  <si>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</si>
  <si>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</si>
  <si>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</si>
  <si>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</si>
  <si>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</si>
  <si>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</si>
  <si>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</si>
  <si>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</si>
  <si>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</si>
  <si>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</si>
  <si>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</si>
  <si>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</si>
  <si>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</si>
  <si>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</si>
  <si>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</si>
  <si>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</si>
  <si>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</si>
  <si>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</si>
  <si>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</si>
  <si>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</si>
  <si>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</si>
  <si>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</si>
  <si>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</si>
  <si>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</si>
  <si>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</si>
  <si>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</si>
  <si>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</si>
  <si>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</si>
  <si>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</si>
  <si>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</si>
  <si>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</si>
  <si>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</si>
  <si>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</si>
  <si>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</si>
  <si>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</si>
  <si>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</si>
  <si>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</si>
  <si>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</si>
  <si>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</si>
  <si>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</si>
  <si>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</si>
  <si>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</si>
  <si>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</si>
  <si>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</si>
  <si>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</si>
  <si>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</si>
  <si>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</si>
  <si>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</si>
  <si>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</si>
  <si>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</si>
  <si>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</si>
  <si>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</si>
  <si>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</si>
  <si>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</si>
  <si>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</si>
  <si>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</si>
  <si>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</si>
  <si>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</si>
  <si>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</si>
  <si>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</si>
  <si>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</si>
  <si>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</si>
  <si>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</si>
  <si>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</si>
  <si>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</si>
  <si>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</si>
  <si>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</si>
  <si>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</si>
  <si>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</si>
  <si>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</si>
  <si>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</si>
  <si>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</si>
  <si>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</si>
  <si>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</si>
  <si>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</si>
  <si>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</si>
  <si>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</si>
  <si>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</si>
  <si>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</si>
  <si>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</si>
  <si>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</si>
  <si>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</si>
  <si>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</si>
  <si>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</si>
  <si>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</si>
  <si>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</si>
  <si>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</si>
  <si>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</si>
  <si>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</si>
  <si>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</si>
  <si>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</si>
  <si>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</si>
  <si>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</si>
  <si>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</si>
  <si>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</si>
  <si>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</si>
  <si>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</si>
  <si>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</si>
  <si>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</si>
  <si>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</si>
  <si>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</si>
  <si>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</si>
  <si>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</si>
  <si>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</si>
  <si>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</si>
  <si>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</si>
  <si>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</si>
  <si>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</si>
  <si>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</si>
  <si>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</si>
  <si>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</si>
  <si>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</si>
  <si>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</si>
  <si>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</si>
  <si>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</si>
  <si>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</si>
  <si>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</si>
  <si>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</si>
  <si>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</si>
  <si>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</si>
  <si>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</si>
  <si>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</si>
  <si>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</si>
  <si>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</si>
  <si>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</si>
  <si>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</si>
  <si>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</si>
  <si>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</si>
  <si>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</si>
  <si>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</si>
  <si>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</si>
  <si>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</si>
  <si>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</si>
  <si>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</si>
  <si>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</si>
  <si>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</si>
  <si>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</si>
  <si>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</si>
  <si>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</si>
  <si>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</si>
  <si>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</si>
  <si>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</si>
  <si>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</si>
  <si>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</si>
  <si>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</si>
  <si>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</si>
  <si>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</si>
  <si>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</si>
  <si>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</si>
  <si>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</si>
  <si>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</si>
  <si>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</si>
  <si>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</si>
  <si>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</si>
  <si>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</si>
  <si>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</si>
  <si>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</si>
  <si>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</si>
  <si>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</si>
  <si>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</si>
  <si>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</si>
  <si>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</si>
  <si>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</si>
  <si>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</si>
  <si>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</si>
  <si>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</si>
  <si>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</si>
  <si>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</si>
  <si>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</si>
  <si>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</si>
  <si>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</si>
  <si>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</si>
  <si>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</si>
  <si>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</si>
  <si>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</si>
  <si>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</si>
  <si>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</si>
  <si>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</si>
  <si>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</si>
  <si>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</si>
  <si>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</si>
  <si>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</si>
  <si>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</si>
  <si>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</si>
  <si>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</si>
  <si>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</si>
  <si>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</si>
  <si>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</si>
  <si>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</si>
  <si>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</si>
  <si>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</si>
  <si>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</si>
  <si>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</si>
  <si>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</si>
  <si>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</si>
  <si>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</si>
  <si>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</si>
  <si>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</si>
  <si>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</si>
  <si>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</si>
  <si>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</si>
  <si>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</si>
  <si>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</si>
  <si>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</si>
  <si>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</si>
  <si>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</si>
  <si>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</si>
  <si>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</si>
  <si>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</si>
  <si>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</si>
  <si>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</si>
  <si>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</si>
  <si>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</si>
  <si>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</si>
  <si>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</si>
  <si>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</si>
  <si>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</si>
  <si>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</si>
  <si>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</si>
  <si>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</si>
  <si>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</si>
  <si>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</si>
  <si>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</si>
  <si>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</si>
  <si>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</si>
  <si>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</si>
  <si>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</si>
  <si>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</si>
  <si>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</si>
  <si>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</si>
  <si>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</si>
  <si>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</si>
  <si>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</si>
  <si>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</si>
  <si>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</si>
  <si>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</si>
  <si>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</si>
  <si>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</si>
  <si>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</si>
  <si>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</si>
  <si>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</si>
  <si>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</si>
  <si>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</si>
  <si>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</si>
  <si>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</si>
  <si>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</si>
  <si>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</si>
  <si>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</si>
  <si>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</si>
  <si>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</si>
  <si>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</si>
  <si>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</si>
  <si>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</si>
  <si>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</si>
  <si>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</si>
  <si>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</si>
  <si>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</si>
  <si>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</si>
  <si>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</si>
  <si>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</si>
  <si>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</si>
  <si>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</si>
  <si>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</si>
  <si>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</si>
  <si>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</si>
  <si>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</si>
  <si>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</si>
  <si>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</si>
  <si>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</si>
  <si>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</si>
  <si>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</si>
  <si>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</si>
  <si>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</si>
  <si>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</si>
  <si>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</si>
  <si>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</si>
  <si>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</si>
  <si>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</si>
  <si>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</si>
  <si>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</si>
  <si>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</si>
  <si>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</si>
  <si>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</si>
  <si>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</si>
  <si>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</si>
  <si>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</si>
  <si>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</si>
  <si>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</si>
  <si>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</si>
  <si>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</si>
  <si>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</si>
  <si>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</si>
  <si>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</si>
  <si>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</si>
  <si>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</si>
  <si>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</si>
  <si>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</si>
  <si>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</si>
  <si>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</si>
  <si>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</si>
  <si>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</si>
  <si>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</si>
  <si>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</si>
  <si>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</si>
  <si>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</si>
  <si>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</si>
  <si>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</si>
  <si>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</si>
  <si>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</si>
  <si>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</si>
  <si>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</si>
  <si>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</si>
  <si>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</si>
  <si>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</si>
  <si>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</si>
  <si>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</si>
  <si>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</si>
  <si>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</si>
  <si>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</si>
  <si>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</si>
  <si>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</si>
  <si>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</si>
  <si>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</si>
  <si>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</si>
  <si>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</si>
  <si>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</si>
  <si>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</si>
  <si>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</si>
  <si>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</si>
  <si>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</si>
  <si>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</si>
  <si>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</si>
  <si>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</si>
  <si>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</si>
  <si>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</si>
  <si>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</si>
  <si>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</si>
  <si>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</si>
  <si>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</si>
  <si>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</si>
  <si>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</si>
  <si>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</si>
  <si>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</si>
  <si>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</si>
  <si>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</si>
  <si>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</si>
  <si>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</si>
  <si>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</si>
  <si>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</si>
  <si>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</si>
  <si>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</si>
  <si>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</si>
  <si>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</si>
  <si>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</si>
  <si>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</si>
  <si>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</si>
  <si>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</si>
  <si>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</si>
  <si>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</si>
  <si>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</si>
  <si>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</si>
  <si>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</si>
  <si>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</si>
  <si>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</si>
  <si>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</si>
  <si>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</si>
  <si>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</si>
  <si>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</si>
  <si>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</si>
  <si>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</si>
  <si>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</si>
  <si>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</si>
  <si>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</si>
  <si>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</si>
  <si>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</si>
  <si>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</si>
  <si>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</si>
  <si>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</si>
  <si>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</si>
  <si>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</si>
  <si>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</si>
  <si>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</si>
  <si>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</si>
  <si>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</si>
  <si>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</si>
  <si>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</si>
  <si>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</si>
  <si>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</si>
  <si>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</si>
  <si>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</si>
  <si>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</si>
  <si>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</si>
  <si>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</si>
  <si>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</si>
  <si>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</si>
  <si>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</si>
  <si>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</si>
  <si>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</si>
  <si>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</si>
  <si>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</si>
  <si>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</si>
  <si>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</si>
  <si>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</si>
  <si>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</si>
  <si>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</si>
  <si>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</si>
  <si>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</si>
  <si>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</si>
  <si>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</si>
  <si>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</si>
  <si>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</si>
  <si>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</si>
  <si>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</si>
  <si>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</si>
  <si>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</si>
  <si>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</si>
  <si>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</si>
  <si>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</si>
  <si>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</si>
  <si>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</si>
  <si>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</si>
  <si>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</si>
  <si>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</si>
  <si>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</si>
  <si>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</si>
  <si>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</si>
  <si>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</si>
  <si>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</si>
  <si>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</si>
  <si>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</si>
  <si>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</si>
  <si>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</si>
  <si>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</si>
  <si>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</si>
  <si>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</si>
  <si>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</si>
  <si>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</si>
  <si>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</si>
  <si>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</si>
  <si>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</si>
  <si>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</si>
  <si>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</si>
  <si>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</si>
  <si>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</si>
  <si>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</si>
  <si>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</si>
  <si>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</si>
  <si>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</si>
  <si>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</si>
  <si>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</si>
  <si>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</si>
  <si>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</si>
  <si>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</si>
  <si>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</si>
  <si>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</si>
  <si>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</si>
  <si>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</si>
  <si>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</si>
  <si>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</si>
  <si>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</si>
  <si>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</si>
  <si>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</si>
  <si>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</si>
  <si>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</si>
  <si>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</si>
  <si>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</si>
  <si>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</si>
  <si>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</si>
  <si>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</si>
  <si>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</si>
  <si>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</si>
  <si>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</si>
  <si>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</si>
  <si>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</si>
  <si>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</si>
  <si>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</si>
  <si>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</si>
  <si>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</si>
  <si>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</si>
  <si>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</si>
  <si>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</si>
  <si>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</si>
  <si>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</si>
  <si>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</si>
  <si>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</si>
  <si>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</si>
  <si>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</si>
  <si>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</si>
  <si>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</si>
  <si>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</si>
  <si>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</si>
  <si>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</si>
  <si>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</si>
  <si>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</si>
  <si>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</si>
  <si>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</si>
  <si>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</si>
  <si>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</si>
  <si>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</si>
  <si>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</si>
  <si>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</si>
  <si>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</si>
  <si>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</si>
  <si>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</si>
  <si>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</si>
  <si>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</si>
  <si>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</si>
  <si>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</si>
  <si>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</si>
  <si>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</si>
  <si>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</si>
  <si>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</si>
  <si>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</si>
  <si>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</si>
  <si>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</si>
  <si>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</si>
  <si>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</si>
  <si>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</si>
  <si>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</si>
  <si>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</si>
  <si>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</si>
  <si>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</si>
  <si>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</si>
  <si>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</si>
  <si>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</si>
  <si>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</si>
  <si>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</si>
  <si>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</si>
  <si>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</si>
  <si>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</si>
  <si>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</si>
  <si>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</si>
  <si>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</si>
  <si>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</si>
  <si>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</si>
  <si>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</si>
  <si>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</si>
  <si>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</si>
  <si>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</si>
  <si>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</si>
  <si>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</si>
  <si>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</si>
  <si>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</si>
  <si>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</si>
  <si>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</si>
  <si>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</si>
  <si>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</si>
  <si>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</si>
  <si>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</si>
  <si>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</si>
  <si>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</si>
  <si>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</si>
  <si>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</si>
  <si>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</si>
  <si>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</si>
  <si>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</si>
  <si>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</si>
  <si>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</si>
  <si>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</si>
  <si>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</si>
  <si>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</si>
  <si>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</si>
  <si>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</si>
  <si>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</si>
  <si>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</si>
  <si>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</si>
  <si>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</si>
  <si>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</si>
  <si>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</si>
  <si>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</si>
  <si>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</si>
  <si>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</si>
  <si>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</si>
  <si>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</si>
  <si>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</si>
  <si>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</si>
  <si>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</si>
  <si>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</si>
  <si>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</si>
  <si>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</si>
  <si>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</si>
  <si>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</si>
  <si>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</si>
  <si>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</si>
  <si>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</si>
  <si>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</si>
  <si>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</si>
  <si>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</si>
  <si>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</si>
  <si>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</si>
  <si>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</si>
  <si>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</si>
  <si>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</si>
  <si>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</si>
  <si>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</si>
  <si>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</si>
  <si>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</si>
  <si>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</si>
  <si>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</si>
  <si>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</si>
  <si>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</si>
  <si>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</si>
  <si>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</si>
  <si>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</si>
  <si>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</si>
  <si>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</si>
  <si>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</si>
  <si>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</si>
  <si>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</si>
  <si>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</si>
  <si>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</si>
  <si>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</si>
  <si>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</si>
  <si>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</si>
  <si>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</si>
  <si>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</si>
  <si>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</si>
  <si>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</si>
  <si>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</si>
  <si>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</si>
  <si>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</si>
  <si>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</si>
  <si>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</si>
  <si>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</si>
  <si>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</si>
  <si>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</si>
  <si>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</si>
  <si>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</si>
  <si>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</si>
  <si>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</si>
  <si>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</si>
  <si>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</si>
  <si>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</si>
  <si>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</si>
  <si>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</si>
  <si>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</si>
  <si>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</si>
  <si>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</si>
  <si>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</si>
  <si>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</si>
  <si>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</si>
  <si>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</si>
  <si>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</si>
  <si>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</si>
  <si>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</si>
  <si>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</si>
  <si>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</si>
  <si>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</si>
  <si>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</si>
  <si>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</si>
  <si>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</si>
  <si>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</si>
  <si>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</si>
  <si>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</si>
  <si>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</si>
  <si>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</si>
  <si>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</si>
  <si>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</si>
  <si>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</si>
  <si>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</si>
  <si>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</si>
  <si>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</si>
  <si>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</si>
  <si>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</si>
  <si>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</si>
  <si>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</si>
  <si>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</si>
  <si>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</si>
  <si>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</si>
  <si>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</si>
  <si>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</si>
  <si>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</si>
  <si>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</si>
  <si>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</si>
  <si>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</si>
  <si>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</si>
  <si>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</si>
  <si>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</si>
  <si>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</si>
  <si>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</si>
  <si>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</si>
  <si>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</si>
  <si>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</si>
  <si>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</si>
  <si>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</si>
  <si>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</si>
  <si>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</si>
  <si>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</si>
  <si>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</si>
  <si>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</si>
  <si>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</si>
  <si>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</si>
  <si>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</si>
  <si>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</si>
  <si>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</si>
  <si>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</si>
  <si>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</si>
  <si>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</si>
  <si>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</si>
  <si>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</si>
  <si>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</si>
  <si>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</si>
  <si>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</si>
  <si>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</si>
  <si>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</si>
  <si>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</si>
  <si>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</si>
  <si>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</si>
  <si>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</si>
  <si>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</si>
  <si>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</si>
  <si>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</si>
  <si>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</si>
  <si>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</si>
  <si>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</si>
  <si>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</si>
  <si>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</si>
  <si>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</si>
  <si>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</si>
  <si>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</si>
  <si>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</si>
  <si>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</si>
  <si>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</si>
  <si>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</si>
  <si>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</si>
  <si>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</si>
  <si>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</si>
  <si>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</si>
  <si>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</si>
  <si>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</si>
  <si>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</si>
  <si>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</si>
  <si>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</si>
  <si>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</si>
  <si>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</si>
  <si>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</si>
  <si>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</si>
  <si>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</si>
  <si>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</si>
  <si>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</si>
  <si>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</si>
  <si>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</si>
  <si>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</si>
  <si>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</si>
  <si>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</si>
  <si>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</si>
  <si>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</si>
  <si>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</si>
  <si>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</si>
  <si>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</si>
  <si>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</si>
  <si>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</si>
  <si>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</si>
  <si>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</si>
  <si>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</si>
  <si>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</si>
  <si>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</si>
  <si>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</si>
  <si>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</si>
  <si>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</si>
  <si>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</si>
  <si>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</si>
  <si>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</si>
  <si>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</si>
  <si>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</si>
  <si>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</si>
  <si>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</si>
  <si>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</si>
  <si>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</si>
  <si>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</si>
  <si>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</si>
  <si>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</si>
  <si>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</si>
  <si>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</si>
  <si>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</si>
  <si>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</si>
  <si>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</si>
  <si>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</si>
  <si>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</si>
  <si>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</si>
  <si>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</si>
  <si>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</si>
  <si>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</si>
  <si>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</si>
  <si>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</si>
  <si>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</si>
  <si>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</si>
  <si>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</si>
  <si>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</si>
  <si>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</si>
  <si>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</si>
  <si>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</si>
  <si>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</si>
  <si>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</si>
  <si>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</si>
  <si>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</si>
  <si>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</si>
  <si>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</si>
  <si>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</si>
  <si>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</si>
  <si>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</si>
  <si>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</si>
  <si>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</si>
  <si>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</si>
  <si>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</si>
  <si>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</si>
  <si>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</si>
  <si>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</si>
  <si>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</si>
  <si>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</si>
  <si>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</si>
  <si>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</si>
  <si>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</si>
  <si>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</si>
  <si>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</si>
  <si>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</si>
  <si>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</si>
  <si>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</si>
  <si>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</si>
  <si>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</si>
  <si>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</si>
  <si>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</si>
  <si>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</si>
  <si>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</si>
  <si>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</si>
  <si>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</si>
  <si>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</si>
  <si>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</si>
  <si>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</si>
  <si>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</si>
  <si>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</si>
  <si>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</si>
  <si>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</si>
  <si>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</si>
  <si>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</si>
  <si>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</si>
  <si>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</si>
  <si>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</si>
  <si>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</si>
  <si>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</si>
  <si>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</si>
  <si>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</si>
  <si>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</si>
  <si>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</si>
  <si>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</si>
  <si>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</si>
  <si>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</si>
  <si>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</si>
  <si>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</si>
  <si>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</si>
  <si>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</si>
  <si>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</si>
  <si>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</si>
  <si>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</si>
  <si>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</si>
  <si>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</si>
  <si>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</si>
  <si>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</si>
  <si>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</si>
  <si>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</si>
  <si>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</si>
  <si>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</si>
  <si>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</si>
  <si>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</si>
  <si>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</si>
  <si>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</si>
  <si>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</si>
  <si>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</si>
  <si>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</si>
  <si>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</si>
  <si>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</si>
  <si>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</si>
  <si>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</si>
  <si>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</si>
  <si>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</si>
  <si>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</si>
  <si>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</si>
  <si>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</si>
  <si>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</si>
  <si>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</si>
  <si>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</si>
  <si>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</si>
  <si>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</si>
  <si>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</si>
  <si>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</si>
  <si>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</si>
  <si>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</si>
  <si>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</si>
  <si>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</si>
  <si>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</si>
  <si>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</si>
  <si>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</si>
  <si>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</si>
  <si>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</si>
  <si>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</si>
  <si>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</si>
  <si>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</si>
  <si>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</si>
  <si>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</si>
  <si>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</si>
  <si>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</si>
  <si>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</si>
  <si>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</si>
  <si>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</si>
  <si>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</si>
  <si>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</si>
  <si>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</si>
  <si>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</si>
  <si>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</si>
  <si>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</si>
  <si>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</si>
  <si>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</si>
  <si>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</si>
  <si>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</si>
  <si>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</si>
  <si>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</si>
  <si>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</si>
  <si>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</si>
  <si>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</si>
  <si>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</si>
  <si>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</si>
  <si>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</si>
  <si>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</si>
  <si>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</si>
  <si>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</si>
  <si>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</si>
  <si>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</si>
  <si>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</si>
  <si>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</si>
  <si>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</si>
  <si>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</si>
  <si>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</si>
  <si>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</si>
  <si>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</si>
  <si>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</si>
  <si>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</si>
  <si>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</si>
  <si>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</si>
  <si>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</si>
  <si>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</si>
  <si>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</si>
  <si>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</si>
  <si>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</si>
  <si>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</si>
  <si>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</si>
  <si>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</si>
  <si>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</si>
  <si>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</si>
  <si>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</si>
  <si>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</si>
  <si>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</si>
  <si>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</si>
  <si>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</si>
  <si>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</si>
  <si>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</si>
  <si>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</si>
  <si>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</si>
  <si>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</si>
  <si>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</si>
  <si>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</si>
  <si>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</si>
  <si>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</si>
  <si>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</si>
  <si>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</si>
  <si>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</si>
  <si>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</si>
  <si>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</si>
  <si>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</si>
  <si>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</si>
  <si>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</si>
  <si>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</si>
  <si>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</si>
  <si>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</si>
  <si>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</si>
  <si>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</si>
  <si>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</si>
  <si>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</si>
  <si>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</si>
  <si>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</si>
  <si>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</si>
  <si>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</si>
  <si>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</si>
  <si>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</si>
  <si>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</si>
  <si>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</si>
  <si>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</si>
  <si>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</si>
  <si>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</si>
  <si>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</si>
  <si>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</si>
  <si>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</si>
  <si>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</si>
  <si>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</si>
  <si>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</si>
  <si>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</si>
  <si>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</si>
  <si>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</si>
  <si>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</si>
  <si>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</si>
  <si>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</si>
  <si>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</si>
  <si>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</si>
  <si>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</si>
  <si>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</si>
  <si>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</si>
  <si>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</si>
  <si>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</si>
  <si>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</si>
  <si>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</si>
  <si>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</si>
  <si>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</si>
  <si>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</si>
  <si>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</si>
  <si>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</si>
  <si>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</si>
  <si>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</si>
  <si>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</si>
  <si>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</si>
  <si>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</si>
  <si>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</si>
  <si>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</si>
  <si>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</si>
  <si>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</si>
  <si>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</si>
  <si>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</si>
  <si>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</si>
  <si>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</si>
  <si>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</si>
  <si>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</si>
  <si>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</si>
  <si>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</si>
  <si>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</si>
  <si>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</si>
  <si>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</si>
  <si>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</si>
  <si>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</si>
  <si>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</si>
  <si>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</si>
  <si>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</si>
  <si>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</si>
  <si>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</si>
  <si>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</si>
  <si>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</si>
  <si>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</si>
  <si>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</si>
  <si>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</si>
  <si>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</si>
  <si>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</si>
  <si>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</si>
  <si>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</si>
  <si>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</si>
  <si>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</si>
  <si>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</si>
  <si>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</si>
  <si>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</si>
  <si>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</si>
  <si>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</si>
  <si>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</si>
  <si>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</si>
  <si>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</si>
  <si>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</si>
  <si>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</si>
  <si>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</si>
  <si>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</si>
  <si>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</si>
  <si>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</si>
  <si>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</si>
  <si>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</si>
  <si>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</si>
  <si>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</si>
  <si>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</si>
  <si>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</si>
  <si>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</si>
  <si>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</si>
  <si>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</si>
  <si>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</si>
  <si>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</si>
  <si>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</si>
  <si>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</si>
  <si>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</si>
  <si>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</si>
  <si>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</si>
  <si>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</si>
  <si>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</si>
  <si>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</si>
  <si>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</si>
  <si>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</si>
  <si>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</si>
  <si>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</si>
  <si>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</si>
  <si>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</si>
  <si>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</si>
  <si>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</si>
  <si>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</si>
  <si>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</si>
  <si>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</si>
  <si>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</si>
  <si>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</si>
  <si>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</si>
  <si>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</si>
  <si>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</si>
  <si>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</si>
  <si>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</si>
  <si>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</si>
  <si>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</si>
  <si>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</si>
  <si>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</si>
  <si>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</si>
  <si>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</si>
  <si>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</si>
  <si>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</si>
  <si>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</si>
  <si>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</si>
  <si>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</si>
  <si>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</si>
  <si>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</si>
  <si>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</si>
  <si>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</si>
  <si>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</si>
  <si>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</si>
  <si>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</si>
  <si>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</si>
  <si>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</si>
  <si>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</si>
  <si>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</si>
  <si>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</si>
  <si>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</si>
  <si>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</si>
  <si>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</si>
  <si>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</si>
  <si>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</si>
  <si>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</si>
  <si>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</si>
  <si>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</si>
  <si>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</si>
  <si>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</si>
  <si>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</si>
  <si>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</si>
  <si>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</si>
  <si>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</si>
  <si>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</si>
  <si>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</si>
  <si>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</si>
  <si>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</si>
  <si>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</si>
  <si>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</si>
  <si>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</si>
  <si>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</si>
  <si>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</si>
  <si>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</si>
  <si>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</si>
  <si>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</si>
  <si>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</si>
  <si>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</si>
  <si>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</si>
  <si>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</si>
  <si>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</si>
  <si>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</si>
  <si>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</si>
  <si>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</si>
  <si>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</si>
  <si>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</si>
  <si>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</si>
  <si>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</si>
  <si>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</si>
  <si>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</si>
  <si>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</si>
  <si>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</si>
  <si>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</si>
  <si>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</si>
  <si>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</si>
  <si>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</si>
  <si>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</si>
  <si>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</si>
  <si>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</si>
  <si>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</si>
  <si>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</si>
  <si>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</si>
  <si>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</si>
  <si>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</si>
  <si>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</si>
  <si>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</si>
  <si>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</si>
  <si>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</si>
  <si>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</si>
  <si>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</si>
  <si>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</si>
  <si>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</si>
  <si>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</si>
  <si>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</si>
  <si>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</si>
  <si>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</si>
  <si>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</si>
  <si>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</si>
  <si>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</si>
  <si>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</si>
  <si>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</si>
  <si>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</si>
  <si>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</si>
  <si>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</si>
  <si>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</si>
  <si>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</si>
  <si>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</si>
  <si>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</si>
  <si>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</si>
  <si>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</si>
  <si>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</si>
  <si>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</si>
  <si>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</si>
  <si>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</si>
  <si>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</si>
  <si>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</si>
  <si>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</si>
  <si>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</si>
  <si>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</si>
  <si>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</si>
  <si>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</si>
  <si>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</si>
  <si>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</si>
  <si>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</si>
  <si>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</si>
  <si>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</si>
  <si>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</si>
  <si>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</si>
  <si>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</si>
  <si>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</si>
  <si>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</si>
  <si>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</si>
  <si>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</si>
  <si>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</si>
  <si>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</si>
  <si>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</si>
  <si>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</si>
  <si>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</si>
  <si>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</si>
  <si>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</si>
  <si>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</si>
  <si>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</si>
  <si>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</si>
  <si>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</si>
  <si>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</si>
  <si>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</si>
  <si>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</si>
  <si>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</si>
  <si>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</si>
  <si>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</si>
  <si>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</si>
  <si>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</si>
  <si>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</si>
  <si>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</si>
  <si>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</si>
  <si>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</si>
  <si>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</si>
  <si>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</si>
  <si>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</si>
  <si>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</si>
  <si>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</si>
  <si>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</si>
  <si>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</si>
  <si>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</si>
  <si>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</si>
  <si>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</si>
  <si>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</si>
  <si>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</si>
  <si>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</si>
  <si>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</si>
  <si>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</si>
  <si>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</si>
  <si>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</si>
  <si>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</si>
  <si>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</si>
  <si>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</si>
  <si>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</si>
  <si>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</si>
  <si>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</si>
  <si>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</si>
  <si>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</si>
  <si>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</si>
  <si>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</si>
  <si>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</si>
  <si>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</si>
  <si>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</si>
  <si>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</si>
  <si>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</si>
  <si>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</si>
  <si>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</si>
  <si>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</si>
  <si>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</si>
  <si>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</si>
  <si>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</si>
  <si>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</si>
  <si>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</si>
  <si>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</si>
  <si>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</si>
  <si>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</si>
  <si>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</si>
  <si>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</si>
  <si>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</si>
  <si>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</si>
  <si>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</si>
  <si>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</si>
  <si>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</si>
  <si>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</si>
  <si>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</si>
  <si>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</si>
  <si>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</si>
  <si>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</si>
  <si>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</si>
  <si>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</si>
  <si>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</si>
  <si>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</si>
  <si>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</si>
  <si>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</si>
  <si>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</si>
  <si>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</si>
  <si>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</si>
  <si>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</si>
  <si>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</si>
  <si>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</si>
  <si>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</si>
  <si>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</si>
  <si>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</si>
  <si>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</si>
  <si>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</si>
  <si>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</si>
  <si>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</si>
  <si>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</si>
  <si>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</si>
  <si>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</si>
  <si>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</si>
  <si>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</si>
  <si>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</si>
  <si>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</si>
  <si>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</si>
  <si>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</si>
  <si>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</si>
  <si>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</si>
  <si>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</si>
  <si>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</si>
  <si>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</si>
  <si>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</si>
  <si>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</si>
  <si>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</si>
  <si>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</si>
  <si>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</si>
  <si>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</si>
  <si>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</si>
  <si>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</si>
  <si>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</si>
  <si>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</si>
  <si>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</si>
  <si>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</si>
  <si>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</si>
  <si>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</si>
  <si>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</si>
  <si>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</si>
  <si>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</si>
  <si>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</si>
  <si>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</si>
  <si>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</si>
  <si>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</si>
  <si>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</si>
  <si>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</si>
  <si>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</si>
  <si>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</si>
  <si>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</si>
  <si>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</si>
  <si>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</si>
  <si>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</si>
  <si>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</si>
  <si>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</si>
  <si>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</si>
  <si>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</si>
  <si>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</si>
  <si>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</si>
  <si>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</si>
  <si>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</si>
  <si>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</si>
  <si>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</si>
  <si>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</si>
  <si>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</si>
  <si>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</si>
  <si>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</si>
  <si>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</si>
  <si>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</si>
  <si>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</si>
  <si>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</si>
  <si>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</si>
  <si>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</si>
  <si>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</si>
  <si>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</si>
  <si>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</si>
  <si>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</si>
  <si>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</si>
  <si>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</si>
  <si>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</si>
  <si>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</si>
  <si>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</si>
  <si>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</si>
  <si>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</si>
  <si>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</si>
  <si>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</si>
  <si>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</si>
  <si>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</si>
  <si>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</si>
  <si>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</si>
  <si>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</si>
  <si>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</si>
  <si>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</si>
  <si>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</si>
  <si>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</si>
  <si>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</si>
  <si>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</si>
  <si>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</si>
  <si>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</si>
  <si>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</si>
  <si>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</si>
  <si>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</si>
  <si>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</si>
  <si>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</si>
  <si>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</si>
  <si>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</si>
  <si>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</si>
  <si>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</si>
  <si>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</si>
  <si>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</si>
  <si>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</si>
  <si>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</si>
  <si>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</si>
  <si>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</si>
  <si>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</si>
  <si>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</si>
  <si>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</si>
  <si>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</si>
  <si>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</si>
  <si>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</si>
  <si>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</si>
  <si>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</si>
  <si>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</si>
  <si>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</si>
  <si>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</si>
  <si>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</si>
  <si>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</si>
  <si>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</si>
  <si>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</si>
  <si>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</si>
  <si>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</si>
  <si>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</si>
  <si>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</si>
  <si>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</si>
  <si>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</si>
  <si>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</si>
  <si>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</si>
  <si>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</si>
  <si>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</si>
  <si>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</si>
  <si>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</si>
  <si>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</si>
  <si>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</si>
  <si>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</si>
  <si>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</si>
  <si>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</si>
  <si>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</si>
  <si>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</si>
  <si>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</si>
  <si>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</si>
  <si>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</si>
  <si>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</si>
  <si>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</si>
  <si>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</si>
  <si>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</si>
  <si>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</si>
  <si>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</si>
  <si>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</si>
  <si>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</si>
  <si>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</si>
  <si>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</si>
  <si>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</si>
  <si>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</si>
  <si>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</si>
  <si>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</si>
  <si>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</si>
  <si>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</si>
  <si>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</si>
  <si>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</si>
  <si>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</si>
  <si>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</si>
  <si>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</si>
  <si>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</si>
  <si>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</si>
  <si>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</si>
  <si>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</si>
  <si>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</si>
  <si>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</si>
  <si>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</si>
  <si>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</si>
  <si>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</si>
  <si>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</si>
  <si>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</si>
  <si>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</si>
  <si>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</si>
  <si>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</si>
  <si>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</si>
  <si>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</si>
  <si>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</si>
  <si>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</si>
  <si>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</si>
  <si>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</si>
  <si>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</si>
  <si>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</si>
  <si>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</si>
  <si>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</si>
  <si>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</si>
  <si>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</si>
  <si>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</si>
  <si>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</si>
  <si>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</si>
  <si>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</si>
  <si>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</si>
  <si>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</si>
  <si>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</si>
  <si>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</si>
  <si>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</si>
  <si>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</si>
  <si>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</si>
  <si>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</si>
  <si>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</si>
  <si>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</si>
  <si>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</si>
  <si>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</si>
  <si>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</si>
  <si>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</si>
  <si>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</si>
  <si>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</si>
  <si>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</si>
  <si>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</si>
  <si>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</si>
  <si>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</si>
  <si>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</si>
  <si>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</si>
  <si>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</si>
  <si>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</si>
  <si>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</si>
  <si>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</si>
  <si>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</si>
  <si>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</si>
  <si>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</si>
  <si>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</si>
  <si>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</si>
  <si>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</si>
  <si>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</si>
  <si>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</si>
  <si>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</si>
  <si>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</si>
  <si>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</si>
  <si>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</si>
  <si>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</si>
  <si>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</si>
  <si>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</si>
  <si>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</si>
  <si>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</si>
  <si>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</si>
  <si>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</si>
  <si>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</si>
  <si>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</si>
  <si>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</si>
  <si>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</si>
  <si>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</si>
  <si>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</si>
  <si>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</si>
  <si>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</si>
  <si>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</si>
  <si>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</si>
  <si>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</si>
  <si>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</si>
  <si>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</si>
  <si>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</si>
  <si>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</si>
  <si>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</si>
  <si>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</si>
  <si>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</si>
  <si>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</si>
  <si>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</si>
  <si>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</si>
  <si>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</si>
  <si>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</si>
  <si>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</si>
  <si>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</si>
  <si>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</si>
  <si>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</si>
  <si>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</si>
  <si>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</si>
  <si>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</si>
  <si>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</si>
  <si>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</si>
  <si>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</si>
  <si>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</si>
  <si>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</si>
  <si>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</si>
  <si>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</si>
  <si>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</si>
  <si>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</si>
  <si>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</si>
  <si>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</si>
  <si>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</si>
  <si>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</si>
  <si>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</si>
  <si>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</si>
  <si>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</si>
  <si>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</si>
  <si>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</si>
  <si>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</si>
  <si>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</si>
  <si>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</si>
  <si>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</si>
  <si>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</si>
  <si>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</si>
  <si>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</si>
  <si>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</si>
  <si>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</si>
  <si>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</si>
  <si>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</si>
  <si>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</si>
  <si>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</si>
  <si>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</si>
  <si>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</si>
  <si>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</si>
  <si>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</si>
  <si>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</si>
  <si>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</si>
  <si>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</si>
  <si>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</si>
  <si>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</si>
  <si>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</si>
  <si>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</si>
  <si>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</si>
  <si>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</si>
  <si>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</si>
  <si>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</si>
  <si>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</si>
  <si>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</si>
  <si>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</si>
  <si>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</si>
  <si>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</si>
  <si>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</si>
  <si>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</si>
  <si>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</si>
  <si>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</si>
  <si>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</si>
  <si>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</si>
  <si>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</si>
  <si>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</si>
  <si>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</si>
  <si>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</si>
  <si>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</si>
  <si>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</si>
  <si>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</si>
  <si>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</si>
  <si>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</si>
  <si>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</si>
  <si>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</si>
  <si>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</si>
  <si>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</si>
  <si>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</si>
  <si>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</si>
  <si>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</si>
  <si>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</si>
  <si>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</si>
  <si>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</si>
  <si>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</si>
  <si>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</si>
  <si>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</si>
  <si>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</si>
  <si>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</si>
  <si>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</si>
  <si>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</si>
  <si>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</si>
  <si>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</si>
  <si>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</si>
  <si>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</si>
  <si>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</si>
  <si>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</si>
  <si>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</si>
  <si>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</si>
  <si>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</si>
  <si>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</si>
  <si>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</si>
  <si>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</si>
  <si>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</si>
  <si>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</si>
  <si>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</si>
  <si>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</si>
  <si>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</si>
  <si>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</si>
  <si>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</si>
  <si>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</si>
  <si>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</si>
  <si>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</si>
  <si>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</si>
  <si>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</si>
  <si>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</si>
  <si>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</si>
  <si>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</si>
  <si>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</si>
  <si>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</si>
  <si>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</si>
  <si>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</si>
  <si>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</si>
  <si>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</si>
  <si>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</si>
  <si>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</si>
  <si>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</si>
  <si>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</si>
  <si>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</si>
  <si>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</si>
  <si>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</si>
  <si>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</si>
  <si>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</si>
  <si>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</si>
  <si>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</si>
  <si>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</si>
  <si>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</si>
  <si>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</si>
  <si>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</si>
  <si>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</si>
  <si>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</si>
  <si>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</si>
  <si>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</si>
  <si>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</si>
  <si>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</si>
  <si>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</si>
  <si>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</si>
  <si>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</si>
  <si>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</si>
  <si>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</si>
  <si>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</si>
  <si>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</si>
  <si>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</si>
  <si>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</si>
  <si>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</si>
  <si>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</si>
  <si>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</si>
  <si>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</si>
  <si>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</si>
  <si>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</si>
  <si>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</si>
  <si>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</si>
  <si>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</si>
  <si>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</si>
  <si>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</si>
  <si>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</si>
  <si>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</si>
  <si>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</si>
  <si>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</si>
  <si>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</si>
  <si>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</si>
  <si>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</si>
  <si>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</si>
  <si>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</si>
  <si>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</si>
  <si>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</si>
  <si>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</si>
  <si>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</si>
  <si>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</si>
  <si>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</si>
  <si>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</si>
  <si>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</si>
  <si>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</si>
  <si>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</si>
  <si>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</si>
  <si>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</si>
  <si>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</si>
  <si>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</si>
  <si>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</si>
  <si>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</si>
  <si>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</si>
  <si>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</si>
  <si>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</si>
  <si>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</si>
  <si>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</si>
  <si>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</si>
  <si>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</si>
  <si>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</si>
  <si>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</si>
  <si>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</si>
  <si>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</si>
  <si>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</si>
  <si>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</si>
  <si>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</si>
  <si>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</si>
  <si>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</si>
  <si>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</si>
  <si>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</si>
  <si>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</si>
  <si>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</si>
  <si>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</si>
  <si>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</si>
  <si>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</si>
  <si>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</si>
  <si>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</si>
  <si>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</si>
  <si>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</si>
  <si>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</si>
  <si>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</si>
  <si>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</si>
  <si>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</si>
  <si>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</si>
  <si>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</si>
  <si>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</si>
  <si>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</si>
  <si>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</si>
  <si>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</si>
  <si>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</si>
  <si>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</si>
  <si>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</si>
  <si>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</si>
  <si>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</si>
  <si>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</si>
  <si>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</si>
  <si>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</si>
  <si>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</si>
  <si>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</si>
  <si>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</si>
  <si>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</si>
  <si>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</si>
  <si>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</si>
  <si>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</si>
  <si>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</si>
  <si>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</si>
  <si>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</si>
  <si>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</si>
  <si>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</si>
  <si>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</si>
  <si>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</si>
  <si>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</si>
  <si>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</si>
  <si>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</si>
  <si>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</si>
  <si>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</si>
  <si>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</si>
  <si>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</si>
  <si>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</si>
  <si>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</si>
  <si>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</si>
  <si>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</si>
  <si>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</si>
  <si>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</si>
  <si>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</si>
  <si>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</si>
  <si>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</si>
  <si>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</si>
  <si>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</si>
  <si>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</si>
  <si>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</si>
  <si>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</si>
  <si>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</si>
  <si>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</si>
  <si>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</si>
  <si>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</si>
  <si>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</si>
  <si>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</si>
  <si>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</si>
  <si>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</si>
  <si>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</si>
  <si>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</si>
  <si>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</si>
  <si>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</si>
  <si>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</si>
  <si>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</si>
  <si>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</si>
  <si>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</si>
  <si>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</si>
  <si>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</si>
  <si>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</si>
  <si>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</si>
  <si>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</si>
  <si>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</si>
  <si>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</si>
  <si>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</si>
  <si>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</si>
  <si>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</si>
  <si>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</si>
  <si>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</si>
  <si>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</si>
  <si>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</si>
  <si>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</si>
  <si>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</si>
  <si>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</si>
  <si>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</si>
  <si>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</si>
  <si>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</si>
  <si>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</si>
  <si>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</si>
  <si>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</si>
  <si>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</si>
  <si>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</si>
  <si>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</si>
  <si>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</si>
  <si>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</si>
  <si>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</si>
  <si>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</si>
  <si>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</si>
  <si>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</si>
  <si>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</si>
  <si>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</si>
  <si>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</si>
  <si>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</si>
  <si>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</si>
  <si>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</si>
  <si>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</si>
  <si>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</si>
  <si>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</si>
  <si>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</si>
  <si>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</si>
  <si>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</si>
  <si>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</si>
  <si>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</si>
  <si>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</si>
  <si>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</si>
  <si>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</si>
  <si>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</si>
  <si>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</si>
  <si>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</si>
  <si>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</si>
  <si>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</si>
  <si>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</si>
  <si>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</si>
  <si>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</si>
  <si>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</si>
  <si>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</si>
  <si>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</si>
  <si>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</si>
  <si>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</si>
  <si>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</si>
  <si>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</si>
  <si>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</si>
  <si>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</si>
  <si>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</si>
  <si>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</si>
  <si>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</si>
  <si>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</si>
  <si>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</si>
  <si>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</si>
  <si>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</si>
  <si>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</si>
  <si>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</si>
  <si>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</si>
  <si>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</si>
  <si>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</si>
  <si>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</si>
  <si>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</si>
  <si>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</si>
  <si>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</si>
  <si>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</si>
  <si>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</si>
  <si>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</si>
  <si>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</si>
  <si>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</si>
  <si>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</si>
  <si>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</si>
  <si>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</si>
  <si>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</si>
  <si>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</si>
  <si>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</si>
  <si>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</si>
  <si>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</si>
  <si>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</si>
  <si>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</si>
  <si>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</si>
  <si>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</si>
  <si>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</si>
  <si>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</si>
  <si>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</si>
  <si>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</si>
  <si>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</si>
  <si>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</si>
  <si>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</si>
  <si>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</si>
  <si>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</si>
  <si>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</si>
  <si>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</si>
  <si>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</si>
  <si>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</si>
  <si>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</si>
  <si>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</si>
  <si>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</si>
  <si>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</si>
  <si>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</si>
  <si>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</si>
  <si>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</si>
  <si>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</si>
  <si>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</si>
  <si>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</si>
  <si>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</si>
  <si>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</si>
  <si>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</si>
  <si>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</si>
  <si>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</si>
  <si>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</si>
  <si>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</si>
  <si>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</si>
  <si>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</si>
  <si>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</si>
  <si>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</si>
  <si>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</si>
  <si>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</si>
  <si>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</si>
  <si>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</si>
  <si>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</si>
  <si>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</si>
  <si>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</si>
  <si>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</si>
  <si>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</si>
  <si>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</si>
  <si>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</si>
  <si>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</si>
  <si>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</si>
  <si>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</si>
  <si>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</si>
  <si>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</si>
  <si>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</si>
  <si>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</si>
  <si>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</si>
  <si>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</si>
  <si>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</si>
  <si>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</si>
  <si>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</si>
  <si>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</si>
  <si>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</si>
  <si>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</si>
  <si>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</si>
  <si>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</si>
  <si>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</si>
  <si>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</si>
  <si>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</si>
  <si>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</si>
  <si>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</si>
  <si>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</si>
  <si>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</si>
  <si>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</si>
  <si>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</si>
  <si>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</si>
  <si>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</si>
  <si>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</si>
  <si>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</si>
  <si>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</si>
  <si>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</si>
  <si>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</si>
  <si>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</si>
  <si>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</si>
  <si>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</si>
  <si>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</si>
  <si>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</si>
  <si>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</si>
  <si>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</si>
  <si>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</si>
  <si>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</si>
  <si>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</si>
  <si>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</si>
  <si>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</si>
  <si>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</si>
  <si>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</si>
  <si>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</si>
  <si>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</si>
  <si>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</si>
  <si>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</si>
  <si>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</si>
  <si>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</si>
  <si>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</si>
  <si>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</si>
  <si>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</si>
  <si>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</si>
  <si>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</si>
  <si>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</si>
  <si>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</si>
  <si>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</si>
  <si>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</si>
  <si>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</si>
  <si>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</si>
  <si>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</si>
  <si>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</si>
  <si>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</si>
  <si>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</si>
  <si>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</si>
  <si>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</si>
  <si>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</si>
  <si>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</si>
  <si>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</si>
  <si>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</si>
  <si>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</si>
  <si>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</si>
  <si>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</si>
  <si>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</si>
  <si>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</si>
  <si>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</si>
  <si>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</si>
  <si>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</si>
  <si>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</si>
  <si>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</si>
  <si>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</si>
  <si>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</si>
  <si>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</si>
  <si>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</si>
  <si>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</si>
  <si>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</si>
  <si>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</si>
  <si>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</si>
  <si>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</si>
  <si>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</si>
  <si>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</si>
  <si>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</si>
  <si>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</si>
  <si>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</si>
  <si>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</si>
  <si>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</si>
  <si>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</si>
  <si>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</si>
  <si>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</si>
  <si>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</si>
  <si>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</si>
  <si>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</si>
  <si>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</si>
  <si>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</si>
  <si>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</si>
  <si>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</si>
  <si>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</si>
  <si>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</si>
  <si>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</si>
  <si>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</si>
  <si>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</si>
  <si>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</si>
  <si>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</si>
  <si>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</si>
  <si>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</si>
  <si>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</si>
  <si>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</si>
  <si>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</si>
  <si>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</si>
  <si>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</si>
  <si>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</si>
  <si>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</si>
  <si>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</si>
  <si>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</si>
  <si>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</si>
  <si>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</si>
  <si>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</si>
  <si>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</si>
  <si>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</si>
  <si>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</si>
  <si>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</si>
  <si>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</si>
  <si>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</si>
  <si>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</si>
  <si>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</si>
  <si>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</si>
  <si>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</si>
  <si>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</si>
  <si>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</si>
  <si>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</si>
  <si>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</si>
  <si>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</si>
  <si>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</si>
  <si>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</si>
  <si>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</si>
  <si>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</si>
  <si>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</si>
  <si>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</si>
  <si>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</si>
  <si>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</si>
  <si>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</si>
  <si>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</si>
  <si>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</si>
  <si>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</si>
  <si>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</si>
  <si>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</si>
  <si>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</si>
  <si>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</si>
  <si>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</si>
  <si>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</si>
  <si>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</si>
  <si>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</si>
  <si>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</si>
  <si>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</si>
  <si>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</si>
  <si>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</si>
  <si>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</si>
  <si>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</si>
  <si>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</si>
  <si>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</si>
  <si>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</si>
  <si>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</si>
  <si>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</si>
  <si>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</si>
  <si>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</si>
  <si>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</si>
  <si>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</si>
  <si>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</si>
  <si>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</si>
  <si>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</si>
  <si>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</si>
  <si>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</si>
  <si>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</si>
  <si>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</si>
  <si>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</si>
  <si>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</si>
  <si>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</si>
  <si>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</si>
  <si>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</si>
  <si>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</si>
  <si>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</si>
  <si>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</si>
  <si>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</si>
  <si>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</si>
  <si>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</si>
  <si>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</si>
  <si>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</si>
  <si>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</si>
  <si>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</si>
  <si>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</si>
  <si>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</si>
  <si>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</si>
  <si>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</si>
  <si>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</si>
  <si>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</si>
  <si>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</si>
  <si>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</si>
  <si>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</si>
  <si>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</si>
  <si>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</si>
  <si>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</si>
  <si>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</si>
  <si>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</si>
  <si>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</si>
  <si>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</si>
  <si>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</si>
  <si>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</si>
  <si>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</si>
  <si>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</si>
  <si>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</si>
  <si>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</si>
  <si>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</si>
  <si>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</si>
  <si>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</si>
  <si>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</si>
  <si>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</si>
  <si>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</si>
  <si>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</si>
  <si>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</si>
  <si>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</si>
  <si>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</si>
  <si>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</si>
  <si>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</si>
  <si>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</si>
  <si>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</si>
  <si>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</si>
  <si>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</si>
  <si>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</si>
  <si>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</si>
  <si>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</si>
  <si>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</si>
  <si>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</si>
  <si>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</si>
  <si>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</si>
  <si>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</si>
  <si>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</si>
  <si>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</si>
  <si>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</si>
  <si>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</si>
  <si>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</si>
  <si>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</si>
  <si>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</si>
  <si>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</si>
  <si>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</si>
  <si>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</si>
  <si>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</si>
  <si>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</si>
  <si>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</si>
  <si>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</si>
  <si>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</si>
  <si>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</si>
  <si>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</si>
  <si>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</si>
  <si>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</si>
  <si>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</si>
  <si>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</si>
  <si>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</si>
  <si>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</si>
  <si>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</si>
  <si>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</si>
  <si>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</si>
  <si>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</si>
  <si>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</si>
  <si>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</si>
  <si>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</si>
  <si>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</si>
  <si>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</si>
  <si>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</si>
  <si>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</si>
  <si>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</si>
  <si>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</si>
  <si>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</si>
  <si>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</si>
  <si>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</si>
  <si>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</si>
  <si>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</si>
  <si>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</si>
  <si>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</si>
  <si>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</si>
  <si>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</si>
  <si>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</si>
  <si>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</si>
  <si>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</si>
  <si>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</si>
  <si>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</si>
  <si>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</si>
  <si>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</si>
  <si>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</si>
  <si>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</si>
  <si>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</si>
  <si>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</si>
  <si>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</si>
  <si>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</si>
  <si>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</si>
  <si>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</si>
  <si>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</si>
  <si>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</si>
  <si>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</si>
  <si>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</si>
  <si>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</si>
  <si>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</si>
  <si>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</si>
  <si>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</si>
  <si>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</si>
  <si>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</si>
  <si>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</si>
  <si>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</si>
  <si>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</si>
  <si>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</si>
  <si>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</si>
  <si>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</si>
  <si>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</si>
  <si>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</si>
  <si>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</si>
  <si>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</si>
  <si>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</si>
  <si>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</si>
  <si>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</si>
  <si>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</si>
  <si>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</si>
  <si>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</si>
  <si>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</si>
  <si>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</si>
  <si>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</si>
  <si>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</si>
  <si>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</si>
  <si>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</si>
  <si>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</si>
  <si>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</si>
  <si>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</si>
  <si>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</si>
  <si>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</si>
  <si>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</si>
  <si>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</si>
  <si>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</si>
  <si>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</si>
  <si>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</si>
  <si>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</si>
  <si>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</si>
  <si>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</si>
  <si>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</si>
  <si>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</si>
  <si>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</si>
  <si>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</si>
  <si>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</si>
  <si>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</si>
  <si>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</si>
  <si>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</si>
  <si>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</si>
  <si>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</si>
  <si>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</si>
  <si>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</si>
  <si>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</si>
  <si>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</si>
  <si>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</si>
  <si>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</si>
  <si>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</si>
  <si>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</si>
  <si>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</si>
  <si>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</si>
  <si>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</si>
  <si>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</si>
  <si>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</si>
  <si>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</si>
  <si>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</si>
  <si>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</si>
  <si>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</si>
  <si>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</si>
  <si>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</si>
  <si>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</si>
  <si>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</si>
  <si>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</si>
  <si>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</si>
  <si>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</si>
  <si>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</si>
  <si>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</si>
  <si>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</si>
  <si>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</si>
  <si>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</si>
  <si>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</si>
  <si>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</si>
  <si>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</si>
  <si>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</si>
  <si>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</si>
  <si>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</si>
  <si>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</si>
  <si>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</si>
  <si>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</si>
  <si>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</si>
  <si>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</si>
  <si>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</si>
  <si>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</si>
  <si>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</si>
  <si>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</si>
  <si>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</si>
  <si>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</si>
  <si>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</si>
  <si>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</si>
  <si>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</si>
  <si>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</si>
  <si>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</si>
  <si>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</si>
  <si>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</si>
  <si>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</si>
  <si>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</si>
  <si>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</si>
  <si>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</si>
  <si>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</si>
  <si>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</si>
  <si>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</si>
  <si>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</si>
  <si>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</si>
  <si>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</si>
  <si>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</si>
  <si>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</si>
  <si>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</si>
  <si>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</si>
  <si>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</si>
  <si>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</si>
  <si>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</si>
  <si>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</si>
  <si>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</si>
  <si>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</si>
  <si>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</si>
  <si>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</si>
  <si>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</si>
  <si>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</si>
  <si>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</si>
  <si>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</si>
  <si>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</si>
  <si>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</si>
  <si>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</si>
  <si>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</si>
  <si>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</si>
  <si>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</si>
  <si>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</si>
  <si>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</si>
  <si>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</si>
  <si>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</si>
  <si>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</si>
  <si>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</si>
  <si>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</si>
  <si>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</si>
  <si>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</si>
  <si>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</si>
  <si>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</si>
  <si>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</si>
  <si>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</si>
  <si>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</si>
  <si>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</si>
  <si>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</si>
  <si>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</si>
  <si>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</si>
  <si>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</si>
  <si>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</si>
  <si>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</si>
  <si>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</si>
  <si>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</si>
  <si>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</si>
  <si>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</si>
  <si>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</si>
  <si>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</si>
  <si>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</si>
  <si>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</si>
  <si>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</si>
  <si>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</si>
  <si>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</si>
  <si>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</si>
  <si>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</si>
  <si>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</si>
  <si>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</si>
  <si>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</si>
  <si>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</si>
  <si>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</si>
  <si>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</si>
  <si>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</si>
  <si>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</si>
  <si>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</si>
  <si>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</si>
  <si>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</si>
  <si>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</si>
  <si>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</si>
  <si>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</si>
  <si>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</si>
  <si>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</si>
  <si>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</si>
  <si>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</si>
  <si>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</si>
  <si>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</si>
  <si>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</si>
  <si>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</si>
  <si>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</si>
  <si>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</si>
  <si>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</si>
  <si>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</si>
  <si>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</si>
  <si>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</si>
  <si>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</si>
  <si>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</si>
  <si>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</si>
  <si>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</si>
  <si>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</si>
  <si>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</si>
  <si>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</si>
  <si>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</si>
  <si>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</si>
  <si>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</si>
  <si>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</si>
  <si>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</si>
  <si>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</si>
  <si>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</si>
  <si>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</si>
  <si>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</si>
  <si>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</si>
  <si>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</si>
  <si>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</si>
  <si>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</si>
  <si>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</si>
  <si>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</si>
  <si>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</si>
  <si>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</si>
  <si>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</si>
  <si>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</si>
  <si>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</si>
  <si>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</si>
  <si>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</si>
  <si>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</si>
  <si>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</si>
  <si>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</si>
  <si>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</si>
  <si>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</si>
  <si>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</si>
  <si>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</si>
  <si>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</si>
  <si>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</si>
  <si>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</si>
  <si>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</si>
  <si>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</si>
  <si>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</si>
  <si>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</si>
  <si>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</si>
  <si>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</si>
  <si>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</si>
  <si>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</si>
  <si>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</si>
  <si>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</si>
  <si>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</si>
  <si>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</si>
  <si>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</si>
  <si>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</si>
  <si>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</si>
  <si>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</si>
  <si>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</si>
  <si>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</si>
  <si>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</si>
  <si>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</si>
  <si>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</si>
  <si>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</si>
  <si>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</si>
  <si>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</si>
  <si>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</si>
  <si>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</si>
  <si>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</si>
  <si>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</si>
  <si>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</si>
  <si>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</si>
  <si>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</si>
  <si>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</si>
  <si>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</si>
  <si>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</si>
  <si>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</si>
  <si>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</si>
  <si>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</si>
  <si>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</si>
  <si>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</si>
  <si>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</si>
  <si>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</si>
  <si>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</si>
  <si>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</si>
  <si>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</si>
  <si>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</si>
  <si>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</si>
  <si>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</si>
  <si>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</si>
  <si>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</si>
  <si>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</si>
  <si>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</si>
  <si>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</si>
  <si>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</si>
  <si>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</si>
  <si>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</si>
  <si>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</si>
  <si>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</si>
  <si>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</si>
  <si>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</si>
  <si>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</si>
  <si>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</si>
  <si>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</si>
  <si>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</si>
  <si>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</si>
  <si>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</si>
  <si>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</si>
  <si>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</si>
  <si>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</si>
  <si>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</si>
  <si>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</si>
  <si>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</si>
  <si>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</si>
  <si>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</si>
  <si>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</si>
  <si>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</si>
  <si>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</si>
  <si>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</si>
  <si>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</si>
  <si>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</si>
  <si>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</si>
  <si>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</si>
  <si>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</si>
  <si>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</si>
  <si>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</si>
  <si>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</si>
  <si>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</si>
  <si>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</si>
  <si>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</si>
  <si>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</si>
  <si>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</si>
  <si>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</si>
  <si>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</si>
  <si>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</si>
  <si>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</si>
  <si>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</si>
  <si>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</si>
  <si>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</si>
  <si>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</si>
  <si>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</si>
  <si>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</si>
  <si>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</si>
  <si>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</si>
  <si>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</si>
  <si>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</si>
  <si>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</si>
  <si>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</si>
  <si>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</si>
  <si>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</si>
  <si>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</si>
  <si>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</si>
  <si>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</si>
  <si>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</si>
  <si>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</si>
  <si>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</si>
  <si>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</si>
  <si>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</si>
  <si>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</si>
  <si>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</si>
  <si>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</si>
  <si>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</si>
  <si>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</si>
  <si>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</si>
  <si>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</si>
  <si>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</si>
  <si>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</si>
  <si>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</si>
  <si>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</si>
  <si>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</si>
  <si>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</si>
  <si>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</si>
  <si>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</si>
  <si>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</si>
  <si>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</si>
  <si>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</si>
  <si>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</si>
  <si>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</si>
  <si>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</si>
  <si>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</si>
  <si>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</si>
  <si>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</si>
  <si>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</si>
  <si>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</si>
  <si>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</si>
  <si>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</si>
  <si>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</si>
  <si>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</si>
  <si>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</si>
  <si>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</si>
  <si>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</si>
  <si>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</si>
  <si>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</si>
  <si>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</si>
  <si>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</si>
  <si>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</si>
  <si>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</si>
  <si>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</si>
  <si>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</si>
  <si>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</si>
  <si>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</si>
  <si>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</si>
  <si>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</si>
  <si>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</si>
  <si>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</si>
  <si>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</si>
  <si>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</si>
  <si>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</si>
  <si>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</si>
  <si>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</si>
  <si>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</si>
  <si>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</si>
  <si>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</si>
  <si>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</si>
  <si>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</si>
  <si>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</si>
  <si>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</si>
  <si>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</si>
  <si>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</si>
  <si>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</si>
  <si>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</si>
  <si>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</si>
  <si>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</si>
  <si>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</si>
  <si>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</si>
  <si>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</si>
  <si>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</si>
  <si>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</si>
  <si>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</si>
  <si>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</si>
  <si>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</si>
  <si>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</si>
  <si>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</si>
  <si>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</si>
  <si>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</si>
  <si>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</si>
  <si>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</si>
  <si>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</si>
  <si>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</si>
  <si>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</si>
  <si>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</si>
  <si>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</si>
  <si>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</si>
  <si>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</si>
  <si>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</si>
  <si>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</si>
  <si>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</si>
  <si>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</si>
  <si>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</si>
  <si>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</si>
  <si>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</si>
  <si>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</si>
  <si>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</si>
  <si>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</si>
  <si>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</si>
  <si>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</si>
  <si>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</si>
  <si>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</si>
  <si>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</si>
  <si>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</si>
  <si>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</si>
  <si>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</si>
  <si>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</si>
  <si>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</si>
  <si>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</si>
  <si>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</si>
  <si>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</si>
  <si>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</si>
  <si>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</si>
  <si>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</si>
  <si>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</si>
  <si>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</si>
  <si>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</si>
  <si>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</si>
  <si>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</si>
  <si>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</si>
  <si>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</si>
  <si>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</si>
  <si>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</si>
  <si>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</si>
  <si>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</si>
  <si>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</si>
  <si>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</si>
  <si>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</si>
  <si>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</si>
  <si>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</si>
  <si>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</si>
  <si>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</si>
  <si>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</si>
  <si>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</si>
  <si>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</si>
  <si>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</si>
  <si>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</si>
  <si>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</si>
  <si>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</si>
  <si>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</si>
  <si>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</si>
  <si>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</si>
  <si>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</si>
  <si>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</si>
  <si>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</si>
  <si>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</si>
  <si>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</si>
  <si>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</si>
  <si>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</si>
  <si>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</si>
  <si>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</si>
  <si>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</si>
  <si>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</si>
  <si>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</si>
  <si>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</si>
  <si>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</si>
  <si>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</si>
  <si>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</si>
  <si>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</si>
  <si>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</si>
  <si>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</si>
  <si>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</si>
  <si>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</si>
  <si>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</si>
  <si>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</si>
  <si>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</si>
  <si>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</si>
  <si>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</si>
  <si>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</si>
  <si>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</si>
  <si>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</si>
  <si>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</si>
  <si>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</si>
  <si>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</si>
  <si>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</si>
  <si>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</si>
  <si>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</si>
  <si>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</si>
  <si>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</si>
  <si>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</si>
  <si>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</si>
  <si>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</si>
  <si>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</si>
  <si>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</si>
  <si>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</si>
  <si>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</si>
  <si>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</si>
  <si>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</si>
  <si>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</si>
  <si>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</si>
  <si>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</si>
  <si>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</si>
  <si>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</si>
  <si>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</si>
  <si>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</si>
  <si>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</si>
  <si>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</si>
  <si>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</si>
  <si>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</si>
  <si>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</si>
  <si>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</si>
  <si>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</si>
  <si>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</si>
  <si>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</si>
  <si>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</si>
  <si>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</si>
  <si>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</si>
  <si>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</si>
  <si>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</si>
  <si>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</si>
  <si>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</si>
  <si>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</si>
  <si>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</si>
  <si>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</si>
  <si>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</si>
  <si>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</si>
  <si>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</si>
  <si>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</si>
  <si>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</si>
  <si>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</si>
  <si>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</si>
  <si>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</si>
  <si>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</si>
  <si>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</si>
  <si>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</si>
  <si>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</si>
  <si>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</si>
  <si>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</si>
  <si>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</si>
  <si>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</si>
  <si>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</si>
  <si>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</si>
  <si>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</si>
  <si>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</si>
  <si>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</si>
  <si>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</si>
  <si>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</si>
  <si>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</si>
  <si>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</si>
  <si>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</si>
  <si>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</si>
  <si>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</si>
  <si>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</si>
  <si>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</si>
  <si>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</si>
  <si>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</si>
  <si>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</si>
  <si>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</si>
  <si>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</si>
  <si>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</si>
  <si>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</si>
  <si>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</si>
  <si>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</si>
  <si>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</si>
  <si>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</si>
  <si>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</si>
  <si>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</si>
  <si>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</si>
  <si>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</si>
  <si>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</si>
  <si>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</si>
  <si>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</si>
  <si>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</si>
  <si>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</si>
  <si>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</si>
  <si>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</si>
  <si>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</si>
  <si>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</si>
  <si>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</si>
  <si>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</si>
  <si>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</si>
  <si>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</si>
  <si>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</si>
  <si>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</si>
  <si>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</si>
  <si>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</si>
  <si>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</si>
  <si>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</si>
  <si>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</si>
  <si>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</si>
  <si>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</si>
  <si>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</si>
  <si>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</si>
  <si>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</si>
  <si>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</si>
  <si>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</si>
  <si>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</si>
  <si>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</si>
  <si>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</si>
  <si>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</si>
  <si>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</si>
  <si>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</si>
  <si>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</si>
  <si>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</si>
  <si>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</si>
  <si>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</si>
  <si>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</si>
  <si>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</si>
  <si>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</si>
  <si>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</si>
  <si>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</si>
  <si>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</si>
  <si>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</si>
  <si>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</si>
  <si>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</si>
  <si>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</si>
  <si>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</si>
  <si>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</si>
  <si>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</si>
  <si>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</si>
  <si>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</si>
  <si>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</si>
  <si>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</si>
  <si>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</si>
  <si>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</si>
  <si>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</si>
  <si>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</si>
  <si>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</si>
  <si>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</si>
  <si>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</si>
  <si>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</si>
  <si>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</si>
  <si>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</si>
  <si>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</si>
  <si>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</si>
  <si>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</si>
  <si>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</si>
  <si>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</si>
  <si>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</si>
  <si>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</si>
  <si>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</si>
  <si>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</si>
  <si>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</si>
  <si>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</si>
  <si>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</si>
  <si>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</si>
  <si>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</si>
  <si>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</si>
  <si>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</si>
  <si>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</si>
  <si>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</si>
  <si>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</si>
  <si>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</si>
  <si>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</si>
  <si>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</si>
  <si>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</si>
  <si>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</si>
  <si>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</si>
  <si>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</si>
  <si>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</si>
  <si>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</si>
  <si>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</si>
  <si>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</si>
  <si>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</si>
  <si>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</si>
  <si>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</si>
  <si>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</si>
  <si>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</si>
  <si>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</si>
  <si>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</si>
  <si>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</si>
  <si>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</si>
  <si>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</si>
  <si>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</si>
  <si>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</si>
  <si>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</si>
  <si>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</si>
  <si>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</si>
  <si>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</si>
  <si>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</si>
  <si>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</si>
  <si>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</si>
  <si>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</si>
  <si>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</si>
  <si>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</si>
  <si>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</si>
  <si>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</si>
  <si>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</si>
  <si>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</si>
  <si>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</si>
  <si>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</si>
  <si>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</si>
  <si>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</si>
  <si>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</si>
  <si>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</si>
  <si>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</si>
  <si>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</si>
  <si>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</si>
  <si>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</si>
  <si>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</si>
  <si>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</si>
  <si>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</si>
  <si>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</si>
  <si>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</si>
  <si>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</si>
  <si>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</si>
  <si>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</si>
  <si>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</si>
  <si>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</si>
  <si>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</si>
  <si>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</si>
  <si>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</si>
  <si>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</si>
  <si>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</si>
  <si>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</si>
  <si>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</si>
  <si>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</si>
  <si>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</si>
  <si>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</si>
  <si>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</si>
  <si>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</si>
  <si>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</si>
  <si>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</si>
  <si>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</si>
  <si>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</si>
  <si>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</si>
  <si>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</si>
  <si>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</si>
  <si>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</si>
  <si>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</si>
  <si>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</si>
  <si>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</si>
  <si>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</si>
  <si>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</si>
  <si>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</si>
  <si>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</si>
  <si>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</si>
  <si>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</si>
  <si>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</si>
  <si>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</si>
  <si>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</si>
  <si>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</si>
  <si>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</si>
  <si>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</si>
  <si>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</si>
  <si>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</si>
  <si>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</si>
  <si>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</si>
  <si>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</si>
  <si>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</si>
  <si>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</si>
  <si>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</si>
  <si>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</si>
  <si>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</si>
  <si>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</si>
  <si>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</si>
  <si>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</si>
  <si>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</si>
  <si>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</si>
  <si>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</si>
  <si>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</si>
  <si>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</si>
  <si>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</si>
  <si>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</si>
  <si>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</si>
  <si>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</si>
  <si>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</si>
  <si>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</si>
  <si>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</si>
  <si>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</si>
  <si>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</si>
  <si>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</si>
  <si>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</si>
  <si>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</si>
  <si>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</si>
  <si>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</si>
  <si>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</si>
  <si>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</si>
  <si>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</si>
  <si>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</si>
  <si>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</si>
  <si>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</si>
  <si>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</si>
  <si>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</si>
  <si>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</si>
  <si>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</si>
  <si>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</si>
  <si>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</si>
  <si>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</si>
  <si>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</si>
  <si>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</si>
  <si>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</si>
  <si>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</si>
  <si>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</si>
  <si>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</si>
  <si>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</si>
  <si>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</si>
  <si>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</si>
  <si>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</si>
  <si>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</si>
  <si>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</si>
  <si>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</si>
  <si>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</si>
  <si>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</si>
  <si>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</si>
  <si>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</si>
  <si>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</si>
  <si>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</si>
  <si>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</si>
  <si>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</si>
  <si>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</si>
  <si>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</si>
  <si>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</si>
  <si>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</si>
  <si>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</si>
  <si>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</si>
  <si>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</si>
  <si>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</si>
  <si>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</si>
  <si>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</si>
  <si>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</si>
  <si>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</si>
  <si>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</si>
  <si>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</si>
  <si>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</si>
  <si>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</si>
  <si>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</si>
  <si>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</si>
  <si>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</si>
  <si>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</si>
  <si>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</si>
  <si>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</si>
  <si>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</si>
  <si>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</si>
  <si>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</si>
  <si>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</si>
  <si>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</si>
  <si>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</si>
  <si>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</si>
  <si>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</si>
  <si>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</si>
  <si>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</si>
  <si>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</si>
  <si>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</si>
  <si>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</si>
  <si>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</si>
  <si>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</si>
  <si>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</si>
  <si>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</si>
  <si>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</si>
  <si>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</si>
  <si>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</si>
  <si>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</si>
  <si>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</si>
  <si>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</si>
  <si>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</si>
  <si>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</si>
  <si>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</si>
  <si>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</si>
  <si>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</si>
  <si>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</si>
  <si>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</si>
  <si>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</si>
  <si>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</si>
  <si>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</si>
  <si>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</si>
  <si>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</si>
  <si>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</si>
  <si>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</si>
  <si>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</si>
  <si>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</si>
  <si>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</si>
  <si>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</si>
  <si>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</si>
  <si>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</si>
  <si>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</si>
  <si>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</si>
  <si>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</si>
  <si>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</si>
  <si>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</si>
  <si>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</si>
  <si>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</si>
  <si>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</si>
  <si>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</si>
  <si>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</si>
  <si>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</si>
  <si>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</si>
  <si>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</si>
  <si>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</si>
  <si>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</si>
  <si>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</si>
  <si>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</si>
  <si>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</si>
  <si>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</si>
  <si>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</si>
  <si>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</si>
  <si>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</si>
  <si>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</si>
  <si>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</si>
  <si>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</si>
  <si>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</si>
  <si>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</si>
  <si>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</si>
  <si>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</si>
  <si>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</si>
  <si>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</si>
  <si>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</si>
  <si>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</si>
  <si>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</si>
  <si>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</si>
  <si>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</si>
  <si>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</si>
  <si>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</si>
  <si>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</si>
  <si>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</si>
  <si>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</si>
  <si>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</si>
  <si>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</si>
  <si>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</si>
  <si>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</si>
  <si>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</si>
  <si>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</si>
  <si>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</si>
  <si>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</si>
  <si>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</si>
  <si>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</si>
  <si>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</si>
  <si>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</si>
  <si>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</si>
  <si>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</si>
  <si>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</si>
  <si>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</si>
  <si>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</si>
  <si>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</si>
  <si>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</si>
  <si>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</si>
  <si>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</si>
  <si>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</si>
  <si>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</si>
  <si>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</si>
  <si>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</si>
  <si>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</si>
  <si>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</si>
  <si>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</si>
  <si>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</si>
  <si>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</si>
  <si>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</si>
  <si>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</si>
  <si>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</si>
  <si>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</si>
  <si>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</si>
  <si>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</si>
  <si>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</si>
  <si>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</si>
  <si>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</si>
  <si>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</si>
  <si>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</si>
  <si>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</si>
  <si>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</si>
  <si>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</si>
  <si>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</si>
  <si>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</si>
  <si>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</si>
  <si>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</si>
  <si>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</si>
  <si>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</si>
  <si>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</si>
  <si>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</si>
  <si>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</si>
  <si>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</si>
  <si>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</si>
  <si>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</si>
  <si>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</si>
  <si>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</si>
  <si>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</si>
  <si>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</si>
  <si>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</si>
  <si>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</si>
  <si>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</si>
  <si>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</si>
  <si>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</si>
  <si>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</si>
  <si>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</si>
  <si>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</si>
  <si>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</si>
  <si>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</si>
  <si>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</si>
  <si>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</si>
  <si>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</si>
  <si>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</si>
  <si>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</si>
  <si>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</si>
  <si>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</si>
  <si>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</si>
  <si>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</si>
  <si>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</si>
  <si>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</si>
  <si>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</si>
  <si>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</si>
  <si>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</si>
  <si>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</si>
  <si>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</si>
  <si>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</si>
  <si>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</si>
  <si>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</si>
  <si>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</si>
  <si>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</si>
  <si>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</si>
  <si>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</si>
  <si>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</si>
  <si>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</si>
  <si>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</si>
  <si>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</si>
  <si>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</si>
  <si>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</si>
  <si>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</si>
  <si>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</si>
  <si>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</si>
  <si>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</si>
  <si>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</si>
  <si>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</si>
  <si>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</si>
  <si>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</si>
  <si>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</si>
  <si>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</si>
  <si>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</si>
  <si>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</si>
  <si>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</si>
  <si>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</si>
  <si>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</si>
  <si>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</si>
  <si>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</si>
  <si>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</si>
  <si>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</si>
  <si>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</si>
  <si>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</si>
  <si>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</si>
  <si>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</si>
  <si>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</si>
  <si>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</si>
  <si>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</si>
  <si>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</si>
  <si>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</si>
  <si>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</si>
  <si>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</si>
  <si>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</si>
  <si>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</si>
  <si>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</si>
  <si>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</si>
  <si>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</si>
  <si>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</si>
  <si>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</si>
  <si>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</si>
  <si>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</si>
  <si>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</si>
  <si>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</si>
  <si>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</si>
  <si>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</si>
  <si>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</si>
  <si>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</si>
  <si>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</si>
  <si>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</si>
  <si>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</si>
  <si>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</si>
  <si>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</si>
  <si>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</si>
  <si>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</si>
  <si>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</si>
  <si>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</si>
  <si>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</si>
  <si>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</si>
  <si>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</si>
  <si>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</si>
  <si>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</si>
  <si>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</si>
  <si>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</si>
  <si>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</si>
  <si>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</si>
  <si>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</si>
  <si>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</si>
  <si>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</si>
  <si>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</si>
  <si>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</si>
  <si>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</si>
  <si>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</si>
  <si>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</si>
  <si>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</si>
  <si>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</si>
  <si>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</si>
  <si>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</si>
  <si>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</si>
  <si>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</si>
  <si>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</si>
  <si>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</si>
  <si>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</si>
  <si>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</si>
  <si>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</si>
  <si>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</si>
  <si>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</si>
  <si>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</si>
  <si>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</si>
  <si>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</si>
  <si>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</si>
  <si>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</si>
  <si>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</si>
  <si>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</si>
  <si>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</si>
  <si>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</si>
  <si>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</si>
  <si>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</si>
  <si>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</si>
  <si>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</si>
  <si>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</si>
  <si>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</si>
  <si>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</si>
  <si>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</si>
  <si>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</si>
  <si>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</si>
  <si>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</si>
  <si>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</si>
  <si>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</si>
  <si>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</si>
  <si>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</si>
  <si>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</si>
  <si>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</si>
  <si>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</si>
  <si>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</si>
  <si>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</si>
  <si>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</si>
  <si>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</si>
  <si>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</si>
  <si>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</si>
  <si>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</si>
  <si>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</si>
  <si>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</si>
  <si>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</si>
  <si>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</si>
  <si>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</si>
  <si>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</si>
  <si>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</si>
  <si>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</si>
  <si>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</si>
  <si>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</si>
  <si>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</si>
  <si>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</si>
  <si>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</si>
  <si>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</si>
  <si>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</si>
  <si>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</si>
  <si>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</si>
  <si>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</si>
  <si>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</si>
  <si>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</si>
  <si>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</si>
  <si>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</si>
  <si>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</si>
  <si>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</si>
  <si>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</si>
  <si>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</si>
  <si>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</si>
  <si>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</si>
  <si>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</si>
  <si>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</si>
  <si>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</si>
  <si>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</si>
  <si>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</si>
  <si>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</si>
  <si>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</si>
  <si>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</si>
  <si>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</si>
  <si>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</si>
  <si>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</si>
  <si>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</si>
  <si>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</si>
  <si>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</si>
  <si>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</si>
  <si>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</si>
  <si>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</si>
  <si>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</si>
  <si>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</si>
  <si>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</si>
  <si>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</si>
  <si>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</si>
  <si>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</si>
  <si>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</si>
  <si>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</si>
  <si>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</si>
  <si>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</si>
  <si>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</si>
  <si>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</si>
  <si>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</si>
  <si>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</si>
  <si>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</si>
  <si>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</si>
  <si>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</si>
  <si>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</si>
  <si>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</si>
  <si>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</si>
  <si>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</si>
  <si>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</si>
  <si>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</si>
  <si>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</si>
  <si>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</si>
  <si>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</si>
  <si>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</si>
  <si>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</si>
  <si>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</si>
  <si>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</si>
  <si>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</si>
  <si>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</si>
  <si>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</si>
  <si>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</si>
  <si>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</si>
  <si>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</si>
  <si>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</si>
  <si>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</si>
  <si>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</si>
  <si>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</si>
  <si>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</si>
  <si>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</si>
  <si>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</si>
  <si>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</si>
  <si>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</si>
  <si>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</si>
  <si>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</si>
  <si>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</si>
  <si>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</si>
  <si>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</si>
  <si>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</si>
  <si>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</si>
  <si>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</si>
  <si>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</si>
  <si>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</si>
  <si>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</si>
  <si>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</si>
  <si>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</si>
  <si>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</si>
  <si>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</si>
  <si>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</si>
  <si>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</si>
  <si>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</si>
  <si>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</si>
  <si>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</si>
  <si>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</si>
  <si>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</si>
  <si>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</si>
  <si>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</si>
  <si>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</si>
  <si>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</si>
  <si>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</si>
  <si>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</si>
  <si>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</si>
  <si>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</si>
  <si>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</si>
  <si>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</si>
  <si>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</si>
  <si>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</si>
  <si>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</si>
  <si>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</si>
  <si>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</si>
  <si>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</si>
  <si>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</si>
  <si>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</si>
  <si>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</si>
  <si>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</si>
  <si>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</si>
  <si>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</si>
  <si>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</si>
  <si>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</si>
  <si>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</si>
  <si>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</si>
  <si>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</si>
  <si>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</si>
  <si>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</si>
  <si>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</si>
  <si>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</si>
  <si>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</si>
  <si>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</si>
  <si>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</si>
  <si>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</si>
  <si>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</si>
  <si>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</si>
  <si>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</si>
  <si>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</si>
  <si>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</si>
  <si>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</si>
  <si>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</si>
  <si>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</si>
  <si>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</si>
  <si>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</si>
  <si>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</si>
  <si>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</si>
  <si>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</si>
  <si>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</si>
  <si>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</si>
  <si>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</si>
  <si>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</si>
  <si>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</si>
  <si>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</si>
  <si>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</si>
  <si>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</si>
  <si>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</si>
  <si>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</si>
  <si>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</si>
  <si>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</si>
  <si>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</si>
  <si>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</si>
  <si>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</si>
  <si>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</si>
  <si>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</si>
  <si>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</si>
  <si>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</si>
  <si>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</si>
  <si>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</si>
  <si>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</si>
  <si>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</si>
  <si>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</si>
  <si>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</si>
  <si>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</si>
  <si>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</si>
  <si>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</si>
  <si>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</si>
  <si>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</si>
  <si>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</si>
  <si>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</si>
  <si>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</si>
  <si>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</si>
  <si>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</si>
  <si>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</si>
  <si>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</si>
  <si>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</si>
  <si>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</si>
  <si>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</si>
  <si>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</si>
  <si>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</si>
  <si>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</si>
  <si>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</si>
  <si>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</si>
  <si>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</si>
  <si>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</si>
  <si>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</si>
  <si>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</si>
  <si>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</si>
  <si>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</si>
  <si>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</si>
  <si>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</si>
  <si>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</si>
  <si>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</si>
  <si>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</si>
  <si>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</si>
  <si>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</si>
  <si>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</si>
  <si>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</si>
  <si>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</si>
  <si>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</si>
  <si>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</si>
  <si>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</si>
  <si>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</si>
  <si>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</si>
  <si>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</si>
  <si>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</si>
  <si>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</si>
  <si>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</si>
  <si>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</si>
  <si>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</si>
  <si>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</si>
  <si>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</si>
  <si>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</si>
  <si>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</si>
  <si>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</si>
  <si>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</si>
  <si>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</si>
  <si>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</si>
  <si>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</si>
  <si>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</si>
  <si>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</si>
  <si>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</si>
  <si>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</si>
  <si>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</si>
  <si>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</si>
  <si>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</si>
  <si>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</si>
  <si>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</si>
  <si>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</si>
  <si>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</si>
  <si>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</si>
  <si>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</si>
  <si>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</si>
  <si>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</si>
  <si>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</si>
  <si>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</si>
  <si>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</si>
  <si>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</si>
  <si>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</si>
  <si>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</si>
  <si>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</si>
  <si>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</si>
  <si>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</si>
  <si>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</si>
  <si>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</si>
  <si>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</si>
  <si>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</si>
  <si>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</si>
  <si>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</si>
  <si>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</si>
  <si>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</si>
  <si>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</si>
  <si>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</si>
  <si>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</si>
  <si>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</si>
  <si>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</si>
  <si>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</si>
  <si>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</si>
  <si>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</si>
  <si>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</si>
  <si>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</si>
  <si>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</si>
  <si>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</si>
  <si>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</si>
  <si>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</si>
  <si>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</si>
  <si>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</si>
  <si>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</si>
  <si>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</si>
  <si>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</si>
  <si>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</si>
  <si>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</si>
  <si>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</si>
  <si>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</si>
  <si>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</si>
  <si>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</si>
  <si>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</si>
  <si>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</si>
  <si>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</si>
  <si>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</si>
  <si>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</si>
  <si>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</si>
  <si>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</si>
  <si>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</si>
  <si>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</si>
  <si>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</si>
  <si>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</si>
  <si>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</si>
  <si>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</si>
  <si>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</si>
  <si>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</si>
  <si>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</si>
  <si>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</si>
  <si>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</si>
  <si>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</si>
  <si>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</si>
  <si>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</si>
  <si>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</si>
  <si>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</si>
  <si>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</si>
  <si>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</si>
  <si>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</si>
  <si>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</si>
  <si>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</si>
  <si>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</si>
  <si>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</si>
  <si>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</si>
  <si>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</si>
  <si>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</si>
  <si>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</si>
  <si>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</si>
  <si>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</si>
  <si>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</si>
  <si>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</si>
  <si>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</si>
  <si>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</si>
  <si>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</si>
  <si>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</si>
  <si>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</si>
  <si>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</si>
  <si>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</si>
  <si>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</si>
  <si>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</si>
  <si>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</si>
  <si>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</si>
  <si>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</si>
  <si>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</si>
  <si>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</si>
  <si>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</si>
  <si>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</si>
  <si>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</si>
  <si>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</si>
  <si>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</si>
  <si>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</si>
  <si>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</si>
  <si>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</si>
  <si>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</si>
  <si>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</si>
  <si>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</si>
  <si>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</si>
  <si>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</si>
  <si>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</si>
  <si>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</si>
  <si>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</si>
  <si>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</si>
  <si>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</si>
  <si>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</si>
  <si>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</si>
  <si>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</si>
  <si>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</si>
  <si>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</si>
  <si>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</si>
  <si>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</si>
  <si>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</si>
  <si>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</si>
  <si>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</si>
  <si>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</si>
  <si>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</si>
  <si>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</si>
  <si>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</si>
  <si>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</si>
  <si>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</si>
  <si>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</si>
  <si>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</si>
  <si>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</si>
  <si>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</si>
  <si>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</si>
  <si>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</si>
  <si>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</si>
  <si>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</si>
  <si>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</si>
  <si>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</si>
  <si>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</si>
  <si>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</si>
  <si>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</si>
  <si>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</si>
  <si>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</si>
  <si>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</si>
  <si>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</si>
  <si>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</si>
  <si>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</si>
  <si>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</si>
  <si>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</si>
  <si>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</si>
  <si>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</si>
  <si>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</si>
  <si>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</si>
  <si>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</si>
  <si>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</si>
  <si>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</si>
  <si>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</si>
  <si>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</si>
  <si>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</si>
  <si>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</si>
  <si>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</si>
  <si>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</si>
  <si>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</si>
  <si>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</si>
  <si>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</si>
  <si>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</si>
  <si>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</si>
  <si>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</si>
  <si>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</si>
  <si>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</si>
  <si>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</si>
  <si>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</si>
  <si>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</si>
  <si>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</si>
  <si>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</si>
  <si>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</si>
  <si>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</si>
  <si>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</si>
  <si>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</si>
  <si>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</si>
  <si>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</si>
  <si>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</si>
  <si>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</si>
  <si>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</si>
  <si>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</si>
  <si>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</si>
  <si>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</si>
  <si>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</si>
  <si>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</si>
  <si>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</si>
  <si>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</si>
  <si>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</si>
  <si>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</si>
  <si>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</si>
  <si>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</si>
  <si>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</si>
  <si>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</si>
  <si>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</si>
  <si>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</si>
  <si>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</si>
  <si>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</si>
  <si>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</si>
  <si>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</si>
  <si>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</si>
  <si>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</si>
  <si>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</si>
  <si>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</si>
  <si>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</si>
  <si>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</si>
  <si>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</si>
  <si>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</si>
  <si>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</si>
  <si>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</si>
  <si>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</si>
  <si>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</si>
  <si>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</si>
  <si>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</si>
  <si>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</si>
  <si>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</si>
  <si>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</si>
  <si>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</si>
  <si>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</si>
  <si>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</si>
  <si>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</si>
  <si>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</si>
  <si>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</si>
  <si>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</si>
  <si>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</si>
  <si>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</si>
  <si>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</si>
  <si>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</si>
  <si>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</si>
  <si>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</si>
  <si>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</si>
  <si>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</si>
  <si>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</si>
  <si>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</si>
  <si>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</si>
  <si>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</si>
  <si>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</si>
  <si>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</si>
  <si>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</si>
  <si>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</si>
  <si>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</si>
  <si>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</si>
  <si>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</si>
  <si>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</si>
  <si>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</si>
  <si>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</si>
  <si>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</si>
  <si>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</si>
  <si>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</si>
  <si>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</si>
  <si>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</si>
  <si>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</si>
  <si>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</si>
  <si>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</si>
  <si>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</si>
  <si>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</si>
  <si>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</si>
  <si>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</si>
  <si>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</si>
  <si>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</si>
  <si>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</si>
  <si>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</si>
  <si>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</si>
  <si>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</si>
  <si>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</si>
  <si>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</si>
  <si>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</si>
  <si>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</si>
  <si>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</si>
  <si>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</si>
  <si>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</si>
  <si>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</si>
  <si>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</si>
  <si>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</si>
  <si>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</si>
  <si>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</si>
  <si>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</si>
  <si>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</si>
  <si>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</si>
  <si>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</si>
  <si>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</si>
  <si>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</si>
  <si>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</si>
  <si>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</si>
  <si>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</si>
  <si>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</si>
  <si>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</si>
  <si>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</si>
  <si>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</si>
  <si>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</si>
  <si>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</si>
  <si>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</si>
  <si>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</si>
  <si>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</si>
  <si>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</si>
  <si>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</si>
  <si>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</si>
  <si>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</si>
  <si>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</si>
  <si>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</si>
  <si>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</si>
  <si>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</si>
  <si>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</si>
  <si>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</si>
  <si>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</si>
  <si>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</si>
  <si>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</si>
  <si>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</si>
  <si>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</si>
  <si>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</si>
  <si>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</si>
  <si>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</si>
  <si>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</si>
  <si>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</si>
  <si>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</si>
  <si>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</si>
  <si>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</si>
  <si>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</si>
  <si>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</si>
  <si>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</si>
  <si>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</si>
  <si>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</si>
  <si>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</si>
  <si>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</si>
  <si>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</si>
  <si>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</si>
  <si>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</si>
  <si>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</si>
  <si>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</si>
  <si>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</si>
  <si>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</si>
  <si>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</si>
  <si>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</si>
  <si>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</si>
  <si>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</si>
  <si>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</si>
  <si>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</si>
  <si>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</si>
  <si>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</si>
  <si>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</si>
  <si>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</si>
  <si>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</si>
  <si>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</si>
  <si>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</si>
  <si>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</si>
  <si>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</si>
  <si>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</si>
  <si>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</si>
  <si>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</si>
  <si>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</si>
  <si>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</si>
  <si>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</si>
  <si>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</si>
  <si>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</si>
  <si>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</si>
  <si>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</si>
  <si>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</si>
  <si>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</si>
  <si>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</si>
  <si>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</si>
  <si>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</si>
  <si>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</si>
  <si>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</si>
  <si>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</si>
  <si>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</si>
  <si>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</si>
  <si>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</si>
  <si>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</si>
  <si>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</si>
  <si>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</si>
  <si>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</si>
  <si>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</si>
  <si>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</si>
  <si>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</si>
  <si>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</si>
  <si>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</si>
  <si>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</si>
  <si>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</si>
  <si>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</si>
  <si>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</si>
  <si>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</si>
  <si>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</si>
  <si>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</si>
  <si>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</si>
  <si>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</si>
  <si>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</si>
  <si>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</si>
  <si>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</si>
  <si>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</si>
  <si>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</si>
  <si>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</si>
  <si>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</si>
  <si>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</si>
  <si>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</si>
  <si>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</si>
  <si>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</si>
  <si>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</si>
  <si>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</si>
  <si>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</si>
  <si>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</si>
  <si>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</si>
  <si>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</si>
  <si>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</si>
  <si>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</si>
  <si>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</si>
  <si>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</si>
  <si>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</si>
  <si>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</si>
  <si>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</si>
  <si>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</si>
  <si>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</si>
  <si>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</si>
  <si>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</si>
  <si>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</si>
  <si>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</si>
  <si>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</si>
  <si>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</si>
  <si>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</si>
  <si>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</si>
  <si>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</si>
  <si>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</si>
  <si>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</si>
  <si>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</si>
  <si>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</si>
  <si>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</si>
  <si>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</si>
  <si>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</si>
  <si>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</si>
  <si>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</si>
  <si>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</si>
  <si>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</si>
  <si>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</si>
  <si>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</si>
  <si>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</si>
  <si>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</si>
  <si>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</si>
  <si>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</si>
  <si>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</si>
  <si>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</si>
  <si>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</si>
  <si>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</si>
  <si>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</si>
  <si>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</si>
  <si>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</si>
  <si>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</si>
  <si>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</si>
  <si>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</si>
  <si>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</si>
  <si>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</si>
  <si>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</si>
  <si>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</si>
  <si>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</si>
  <si>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</si>
  <si>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</si>
  <si>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</si>
  <si>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</si>
  <si>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</si>
  <si>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</si>
  <si>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</si>
  <si>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</si>
  <si>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</si>
  <si>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</si>
  <si>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</si>
  <si>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</si>
  <si>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</si>
  <si>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</si>
  <si>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</si>
  <si>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</si>
  <si>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</si>
  <si>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</si>
  <si>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</si>
  <si>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</si>
  <si>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</si>
  <si>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</si>
  <si>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</si>
  <si>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</si>
  <si>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</si>
  <si>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</si>
  <si>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</si>
  <si>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</si>
  <si>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</si>
  <si>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</si>
  <si>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</si>
  <si>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</si>
  <si>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</si>
  <si>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</si>
  <si>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</si>
  <si>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</si>
  <si>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</si>
  <si>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</si>
  <si>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</si>
  <si>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</si>
  <si>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</si>
  <si>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</si>
  <si>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</si>
  <si>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</si>
  <si>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</si>
  <si>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</si>
  <si>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</si>
  <si>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</si>
  <si>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</si>
  <si>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</si>
  <si>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</si>
  <si>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</si>
  <si>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</si>
  <si>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</si>
  <si>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</si>
  <si>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</si>
  <si>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</si>
  <si>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</si>
  <si>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</si>
  <si>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</si>
  <si>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</si>
  <si>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</si>
  <si>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</si>
  <si>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</si>
  <si>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</si>
  <si>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</si>
  <si>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</si>
  <si>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</si>
  <si>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</si>
  <si>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</si>
  <si>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</si>
  <si>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</si>
  <si>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</si>
  <si>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</si>
  <si>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</si>
  <si>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</si>
  <si>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</si>
  <si>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</si>
  <si>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</si>
  <si>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</si>
  <si>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</si>
  <si>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</si>
  <si>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</si>
  <si>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</si>
  <si>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</si>
  <si>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</si>
  <si>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</si>
  <si>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</si>
  <si>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</si>
  <si>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</si>
  <si>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</si>
  <si>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</si>
  <si>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</si>
  <si>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</si>
  <si>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</si>
  <si>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</si>
  <si>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</si>
  <si>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</si>
  <si>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</si>
  <si>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</si>
  <si>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</si>
  <si>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</si>
  <si>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</si>
  <si>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</si>
  <si>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</si>
  <si>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</si>
  <si>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</si>
  <si>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</si>
  <si>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</si>
  <si>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</si>
  <si>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</si>
  <si>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</si>
  <si>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</si>
  <si>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</si>
  <si>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</si>
  <si>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</si>
  <si>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</si>
  <si>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</si>
  <si>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</si>
  <si>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</si>
  <si>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</si>
  <si>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</si>
  <si>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</si>
  <si>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</si>
  <si>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</si>
  <si>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</si>
  <si>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</si>
  <si>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</si>
  <si>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</si>
  <si>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</si>
  <si>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</si>
  <si>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</si>
  <si>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</si>
  <si>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</si>
  <si>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</si>
  <si>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</si>
  <si>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</si>
  <si>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</si>
  <si>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</si>
  <si>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</si>
  <si>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</si>
  <si>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</si>
  <si>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</si>
  <si>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</si>
  <si>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</si>
  <si>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</si>
  <si>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</si>
  <si>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</si>
  <si>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</si>
  <si>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</si>
  <si>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</si>
  <si>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</si>
  <si>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</si>
  <si>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</si>
  <si>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</si>
  <si>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</si>
  <si>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</si>
  <si>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</si>
  <si>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</si>
  <si>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</si>
  <si>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</si>
  <si>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</si>
  <si>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</si>
  <si>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</si>
  <si>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</si>
  <si>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</si>
  <si>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</si>
  <si>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</si>
  <si>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</si>
  <si>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</si>
  <si>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</si>
  <si>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</si>
  <si>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</si>
  <si>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</si>
  <si>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</si>
  <si>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</si>
  <si>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</si>
  <si>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</si>
  <si>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</si>
  <si>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</si>
  <si>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</si>
  <si>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</si>
  <si>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</si>
  <si>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</si>
  <si>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</si>
  <si>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</si>
  <si>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</si>
  <si>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</si>
  <si>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</si>
  <si>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</si>
  <si>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</si>
  <si>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</si>
  <si>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</si>
  <si>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</si>
  <si>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</si>
  <si>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</si>
  <si>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</si>
  <si>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</si>
  <si>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</si>
  <si>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</si>
  <si>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</si>
  <si>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</si>
  <si>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</si>
  <si>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</si>
  <si>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</si>
  <si>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</si>
  <si>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</si>
  <si>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</si>
  <si>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</si>
  <si>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</si>
  <si>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</si>
  <si>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</si>
  <si>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</si>
  <si>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</si>
  <si>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</si>
  <si>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</si>
  <si>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</si>
  <si>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</si>
  <si>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</si>
  <si>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</si>
  <si>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</si>
  <si>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</si>
  <si>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</si>
  <si>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</si>
  <si>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</si>
  <si>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</si>
  <si>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</si>
  <si>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</si>
  <si>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</si>
  <si>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</si>
  <si>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</si>
  <si>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</si>
  <si>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</si>
  <si>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</si>
  <si>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</si>
  <si>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</si>
  <si>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</si>
  <si>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</si>
  <si>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</si>
  <si>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</si>
  <si>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</si>
  <si>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</si>
  <si>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</si>
  <si>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</si>
  <si>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</si>
  <si>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</si>
  <si>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</si>
  <si>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</si>
  <si>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</si>
  <si>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</si>
  <si>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</si>
  <si>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</si>
  <si>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</si>
  <si>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</si>
  <si>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</si>
  <si>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</si>
  <si>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</si>
  <si>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</si>
  <si>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</si>
  <si>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</si>
  <si>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</si>
  <si>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</si>
  <si>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</si>
  <si>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</si>
  <si>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</si>
  <si>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</si>
  <si>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</si>
  <si>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</si>
  <si>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</si>
  <si>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</si>
  <si>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</si>
  <si>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</si>
  <si>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</si>
  <si>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</si>
  <si>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</si>
  <si>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</si>
  <si>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</si>
  <si>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</si>
  <si>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</si>
  <si>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</si>
  <si>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</si>
  <si>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</si>
  <si>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</si>
  <si>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</si>
  <si>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</si>
  <si>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</si>
  <si>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</si>
  <si>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</si>
  <si>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</si>
  <si>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</si>
  <si>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</si>
  <si>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</si>
  <si>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</si>
  <si>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</si>
  <si>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</si>
  <si>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</si>
  <si>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</si>
  <si>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</si>
  <si>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</si>
  <si>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</si>
  <si>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</si>
  <si>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</si>
  <si>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</si>
  <si>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</si>
  <si>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</si>
  <si>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</si>
  <si>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</si>
  <si>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</si>
  <si>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</si>
  <si>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</si>
  <si>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</si>
  <si>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</si>
  <si>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</si>
  <si>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</si>
  <si>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</si>
  <si>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</si>
  <si>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</si>
  <si>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</si>
  <si>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</si>
  <si>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</si>
  <si>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</si>
  <si>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</si>
  <si>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</si>
  <si>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</si>
  <si>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</si>
  <si>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</si>
  <si>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</si>
  <si>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</si>
  <si>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</si>
  <si>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</si>
  <si>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</si>
  <si>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</si>
  <si>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</si>
  <si>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</si>
  <si>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</si>
  <si>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</si>
  <si>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</si>
  <si>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</si>
  <si>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</si>
  <si>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</si>
  <si>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</si>
  <si>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</si>
  <si>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</si>
  <si>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</si>
  <si>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</si>
  <si>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</si>
  <si>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</si>
  <si>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</si>
  <si>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</si>
  <si>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</si>
  <si>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</si>
  <si>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</si>
  <si>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</si>
  <si>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</si>
  <si>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</si>
  <si>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</si>
  <si>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</si>
  <si>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</si>
  <si>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</si>
  <si>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</si>
  <si>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</si>
  <si>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</si>
  <si>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</si>
  <si>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</si>
  <si>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</si>
  <si>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</si>
  <si>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</si>
  <si>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</si>
  <si>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</si>
  <si>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</si>
  <si>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</si>
  <si>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</si>
  <si>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</si>
  <si>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</si>
  <si>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</si>
  <si>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</si>
  <si>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</si>
  <si>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</si>
  <si>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</si>
  <si>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</si>
  <si>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</si>
  <si>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</si>
  <si>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</si>
  <si>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</si>
  <si>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</si>
  <si>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</si>
  <si>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</si>
  <si>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</si>
  <si>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</si>
  <si>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</si>
  <si>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</si>
  <si>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</si>
  <si>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</si>
  <si>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</si>
  <si>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</si>
  <si>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</si>
  <si>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</si>
  <si>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</si>
  <si>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</si>
  <si>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</si>
  <si>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</si>
  <si>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</si>
  <si>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</si>
  <si>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</si>
  <si>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</si>
  <si>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</si>
  <si>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</si>
  <si>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</si>
  <si>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</si>
  <si>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</si>
  <si>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</si>
  <si>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</si>
  <si>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</si>
  <si>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</si>
  <si>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</si>
  <si>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</si>
  <si>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</si>
  <si>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</si>
  <si>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</si>
  <si>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</si>
  <si>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</si>
  <si>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</si>
  <si>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</si>
  <si>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</si>
  <si>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</si>
  <si>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</si>
  <si>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</si>
  <si>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</si>
  <si>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</si>
  <si>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</si>
  <si>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</si>
  <si>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</si>
  <si>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</si>
  <si>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</si>
  <si>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</si>
  <si>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</si>
  <si>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</si>
  <si>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</si>
  <si>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</si>
  <si>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</si>
  <si>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</si>
  <si>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</si>
  <si>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</si>
  <si>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</si>
  <si>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</si>
  <si>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</si>
  <si>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</si>
  <si>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</si>
  <si>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</si>
  <si>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</si>
  <si>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</si>
  <si>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</si>
  <si>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</si>
  <si>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</si>
  <si>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</si>
  <si>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</si>
  <si>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</si>
  <si>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</si>
  <si>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</si>
  <si>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</si>
  <si>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</si>
  <si>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</si>
  <si>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</si>
  <si>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</si>
  <si>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</si>
  <si>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</si>
  <si>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</si>
  <si>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</si>
  <si>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</si>
  <si>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</si>
  <si>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</si>
  <si>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</si>
  <si>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</si>
  <si>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</si>
  <si>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</si>
  <si>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</si>
  <si>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</si>
  <si>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</si>
  <si>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</si>
  <si>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</si>
  <si>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</si>
  <si>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</si>
  <si>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</si>
  <si>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</si>
  <si>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</si>
  <si>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</si>
  <si>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</si>
  <si>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</si>
  <si>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</si>
  <si>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</si>
  <si>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</si>
  <si>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</si>
  <si>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</si>
  <si>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</si>
  <si>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</si>
  <si>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</si>
  <si>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</si>
  <si>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</si>
  <si>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</si>
  <si>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</si>
  <si>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</si>
  <si>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</si>
  <si>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</si>
  <si>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</si>
  <si>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</si>
  <si>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</si>
  <si>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</si>
  <si>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</si>
  <si>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</si>
  <si>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</si>
  <si>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</si>
  <si>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</si>
  <si>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</si>
  <si>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</si>
  <si>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</si>
  <si>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</si>
  <si>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</si>
  <si>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</si>
  <si>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</si>
  <si>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</si>
  <si>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</si>
  <si>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</si>
  <si>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</si>
  <si>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</si>
  <si>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</si>
  <si>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</si>
  <si>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</si>
  <si>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</si>
  <si>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</si>
  <si>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</si>
  <si>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</si>
  <si>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</si>
  <si>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</si>
  <si>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</si>
  <si>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</si>
  <si>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</si>
  <si>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</si>
  <si>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</si>
  <si>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</si>
  <si>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</si>
  <si>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</si>
  <si>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</si>
  <si>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</si>
  <si>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</si>
  <si>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</si>
  <si>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</si>
  <si>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</si>
  <si>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</si>
  <si>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</si>
  <si>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</si>
  <si>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</si>
  <si>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</si>
  <si>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</si>
  <si>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</si>
  <si>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</si>
  <si>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</si>
  <si>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</si>
  <si>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</si>
  <si>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</si>
  <si>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</si>
  <si>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</si>
  <si>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</si>
  <si>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</si>
  <si>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</si>
  <si>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</si>
  <si>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</si>
  <si>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</si>
  <si>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</si>
  <si>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</si>
  <si>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</si>
  <si>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</si>
  <si>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</si>
  <si>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</si>
  <si>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</si>
  <si>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</si>
  <si>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</si>
  <si>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</si>
  <si>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</si>
  <si>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</si>
  <si>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</si>
  <si>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</si>
  <si>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</si>
  <si>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</si>
  <si>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</si>
  <si>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</si>
  <si>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</si>
  <si>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</si>
  <si>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</si>
  <si>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</si>
  <si>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</si>
  <si>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</si>
  <si>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</si>
  <si>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</si>
  <si>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</si>
  <si>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</si>
  <si>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</si>
  <si>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</si>
  <si>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</si>
  <si>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</si>
  <si>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</si>
  <si>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</si>
  <si>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</si>
  <si>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</si>
  <si>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</si>
  <si>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</si>
  <si>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</si>
  <si>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</si>
  <si>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</si>
  <si>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</si>
  <si>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</si>
  <si>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</si>
  <si>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</si>
  <si>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</si>
  <si>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</si>
  <si>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</si>
  <si>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</si>
  <si>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</si>
  <si>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</si>
  <si>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</si>
  <si>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</si>
  <si>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</si>
  <si>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</si>
  <si>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</si>
  <si>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</si>
  <si>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</si>
  <si>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</si>
  <si>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</si>
  <si>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</si>
  <si>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</si>
  <si>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</si>
  <si>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</si>
  <si>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</si>
  <si>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</si>
  <si>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</si>
  <si>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</si>
  <si>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</si>
  <si>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</si>
  <si>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</si>
  <si>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</si>
  <si>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</si>
  <si>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</si>
  <si>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</si>
  <si>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</si>
  <si>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</si>
  <si>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</si>
  <si>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</si>
  <si>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</si>
  <si>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</si>
  <si>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</si>
  <si>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</si>
  <si>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</si>
  <si>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</si>
  <si>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</si>
  <si>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</si>
  <si>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</si>
  <si>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</si>
  <si>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</si>
  <si>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</si>
  <si>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</si>
  <si>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</si>
  <si>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</si>
  <si>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</si>
  <si>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</si>
  <si>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</si>
  <si>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</si>
  <si>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</si>
  <si>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</si>
  <si>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</si>
  <si>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</si>
  <si>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</si>
  <si>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</si>
  <si>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</si>
  <si>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</si>
  <si>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</si>
  <si>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</si>
  <si>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</si>
  <si>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</si>
  <si>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</si>
  <si>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</si>
  <si>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</si>
  <si>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</si>
  <si>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</si>
  <si>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</si>
  <si>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</si>
  <si>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</si>
  <si>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</si>
  <si>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</si>
  <si>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</si>
  <si>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</si>
  <si>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</si>
  <si>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</si>
  <si>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</si>
  <si>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</si>
  <si>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</si>
  <si>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</si>
  <si>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</si>
  <si>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</si>
  <si>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</si>
  <si>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</si>
  <si>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</si>
  <si>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</si>
  <si>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</si>
  <si>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</si>
  <si>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</si>
  <si>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</si>
  <si>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</si>
  <si>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</si>
  <si>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</si>
  <si>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</si>
  <si>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</si>
  <si>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</si>
  <si>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</si>
  <si>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</si>
  <si>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</si>
  <si>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</si>
  <si>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</si>
  <si>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</si>
  <si>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</si>
  <si>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</si>
  <si>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</si>
  <si>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</si>
  <si>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</si>
  <si>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</si>
  <si>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</si>
  <si>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</si>
  <si>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</si>
  <si>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</si>
  <si>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</si>
  <si>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</si>
  <si>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</si>
  <si>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</si>
  <si>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</si>
  <si>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</si>
  <si>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</si>
  <si>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</si>
  <si>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</si>
  <si>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</si>
  <si>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</si>
  <si>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</si>
  <si>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</si>
  <si>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</si>
  <si>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</si>
  <si>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</si>
  <si>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</si>
  <si>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</si>
  <si>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</si>
  <si>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</si>
  <si>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</si>
  <si>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</si>
  <si>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</si>
  <si>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</si>
  <si>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</si>
  <si>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</si>
  <si>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</si>
  <si>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</si>
  <si>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</si>
  <si>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</si>
  <si>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</si>
  <si>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</si>
  <si>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</si>
  <si>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</si>
  <si>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</si>
  <si>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</si>
  <si>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</si>
  <si>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</si>
  <si>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</si>
  <si>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</si>
  <si>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</si>
  <si>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</si>
  <si>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</si>
  <si>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</si>
  <si>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</si>
  <si>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</si>
  <si>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</si>
  <si>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</si>
  <si>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</si>
  <si>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</si>
  <si>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</si>
  <si>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</si>
  <si>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</si>
  <si>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</si>
  <si>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</si>
  <si>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</si>
  <si>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</si>
  <si>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</si>
  <si>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</si>
  <si>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</si>
  <si>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</si>
  <si>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</si>
  <si>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</si>
  <si>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</si>
  <si>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</si>
  <si>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</si>
  <si>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</si>
  <si>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</si>
  <si>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</si>
  <si>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</si>
  <si>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</si>
  <si>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</si>
  <si>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</si>
  <si>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</si>
  <si>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</si>
  <si>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</si>
  <si>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</si>
  <si>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</si>
  <si>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</si>
  <si>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</si>
  <si>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</si>
  <si>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</si>
  <si>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</si>
  <si>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</si>
  <si>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</si>
  <si>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 xml:space="preserve">          Total Sales</t>
  </si>
  <si>
    <r>
      <t xml:space="preserve">    </t>
    </r>
    <r>
      <rPr>
        <b/>
        <sz val="14"/>
        <color theme="1"/>
        <rFont val="Calibri"/>
        <family val="2"/>
        <scheme val="minor"/>
      </rPr>
      <t>Average Order Value</t>
    </r>
  </si>
  <si>
    <t>Maximum Sales</t>
  </si>
  <si>
    <t>Minimum Sales</t>
  </si>
  <si>
    <t>Total Orders Placed</t>
  </si>
  <si>
    <t>Name</t>
  </si>
  <si>
    <t>Ketan</t>
  </si>
  <si>
    <t>Ram</t>
  </si>
  <si>
    <t>Total Profit</t>
  </si>
  <si>
    <t>Total Net Revenue</t>
  </si>
  <si>
    <t>Total Order</t>
  </si>
  <si>
    <t>Marks</t>
  </si>
  <si>
    <t>Ajit</t>
  </si>
  <si>
    <t>Meena</t>
  </si>
  <si>
    <t>Seema</t>
  </si>
  <si>
    <t>Mayur</t>
  </si>
  <si>
    <t>Result</t>
  </si>
  <si>
    <t>Umesh</t>
  </si>
  <si>
    <t>Nitin</t>
  </si>
  <si>
    <t>Tina</t>
  </si>
  <si>
    <t>Marks2</t>
  </si>
  <si>
    <t>Marks3</t>
  </si>
  <si>
    <t>Marks4</t>
  </si>
  <si>
    <t>Product</t>
  </si>
  <si>
    <t>Sales</t>
  </si>
  <si>
    <t xml:space="preserve"> Profit</t>
  </si>
  <si>
    <t>A</t>
  </si>
  <si>
    <t>B</t>
  </si>
  <si>
    <t>C</t>
  </si>
  <si>
    <t>D</t>
  </si>
  <si>
    <t>E</t>
  </si>
  <si>
    <t>F</t>
  </si>
  <si>
    <t>Spend</t>
  </si>
  <si>
    <t>Years</t>
  </si>
  <si>
    <t>Total Amount after discount</t>
  </si>
  <si>
    <t>Ankit</t>
  </si>
  <si>
    <t>Hitesh</t>
  </si>
  <si>
    <t>Komal</t>
  </si>
  <si>
    <t>Ishan</t>
  </si>
  <si>
    <t>Total Amount based only on years</t>
  </si>
  <si>
    <t>Grades</t>
  </si>
  <si>
    <t>&gt;=90</t>
  </si>
  <si>
    <t>Excellent</t>
  </si>
  <si>
    <t>Good</t>
  </si>
  <si>
    <t>&gt;50</t>
  </si>
  <si>
    <t>Average</t>
  </si>
  <si>
    <t>&gt;40</t>
  </si>
  <si>
    <t>Very Good</t>
  </si>
  <si>
    <t>Else</t>
  </si>
  <si>
    <t>Fail</t>
  </si>
  <si>
    <t>&gt;=75</t>
  </si>
  <si>
    <t>Rohan</t>
  </si>
  <si>
    <t>N/A</t>
  </si>
  <si>
    <t>ISTEXT IS USED TO CHECK WHETHER CELL HAS TEXT</t>
  </si>
  <si>
    <t>ISNUMBER() IS USED TO CHECK WHETHER CELL HAS NUMBER</t>
  </si>
  <si>
    <t>Marks22</t>
  </si>
  <si>
    <t>Marks23</t>
  </si>
  <si>
    <t>Grade</t>
  </si>
  <si>
    <t>Marks24</t>
  </si>
  <si>
    <t>a</t>
  </si>
  <si>
    <t>ad</t>
  </si>
  <si>
    <t>value-1</t>
  </si>
  <si>
    <t>value-2</t>
  </si>
  <si>
    <t>value-1/value-2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</si>
</sst>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3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  <font>
      <sz val="14"/>
      <color theme="3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5" borderId="9" applyNumberFormat="0" applyFont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5" fillId="4" borderId="2" xfId="0" applyFont="1" applyFill="1" applyBorder="1"/>
    <xf numFmtId="0" fontId="4" fillId="4" borderId="2" xfId="0" applyFont="1" applyFill="1" applyBorder="1"/>
    <xf numFmtId="164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2" xfId="0" applyFont="1" applyBorder="1"/>
    <xf numFmtId="0" fontId="7" fillId="0" borderId="0" xfId="0" applyFont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11" xfId="0" applyFont="1" applyBorder="1"/>
    <xf numFmtId="0" fontId="6" fillId="0" borderId="8" xfId="0" applyFont="1" applyBorder="1"/>
    <xf numFmtId="0" fontId="8" fillId="5" borderId="5" xfId="1" applyFont="1" applyBorder="1"/>
    <xf numFmtId="0" fontId="8" fillId="5" borderId="10" xfId="1" applyFont="1" applyBorder="1"/>
    <xf numFmtId="0" fontId="8" fillId="5" borderId="6" xfId="1" applyFont="1" applyBorder="1"/>
    <xf numFmtId="0" fontId="6" fillId="0" borderId="0" xfId="0" applyFont="1"/>
    <xf numFmtId="0" fontId="5" fillId="0" borderId="3" xfId="0" applyFont="1" applyBorder="1"/>
    <xf numFmtId="0" fontId="5" fillId="0" borderId="5" xfId="0" applyFont="1" applyBorder="1"/>
    <xf numFmtId="0" fontId="5" fillId="0" borderId="10" xfId="0" applyFont="1" applyBorder="1"/>
    <xf numFmtId="0" fontId="5" fillId="0" borderId="6" xfId="0" applyFont="1" applyBorder="1"/>
    <xf numFmtId="0" fontId="5" fillId="0" borderId="7" xfId="0" applyFont="1" applyBorder="1"/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wrapText="1"/>
    </xf>
    <xf numFmtId="0" fontId="5" fillId="0" borderId="2" xfId="0" applyFont="1" applyBorder="1"/>
    <xf numFmtId="0" fontId="6" fillId="0" borderId="1" xfId="0" applyFont="1" applyBorder="1"/>
    <xf numFmtId="0" fontId="0" fillId="0" borderId="1" xfId="0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</cellXfs>
  <cellStyles count="2">
    <cellStyle name="Normal" xfId="0" builtinId="0"/>
    <cellStyle name="Note" xfId="1" builtinId="10"/>
  </cellStyles>
  <dxfs count="46">
    <dxf>
      <fill>
        <patternFill>
          <bgColor rgb="FFD2E6C4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ont>
        <color rgb="FFFFFF00"/>
      </font>
      <fill>
        <patternFill patternType="solid"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EB6B1D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B6B1D"/>
      <color rgb="FF9E5ECE"/>
      <color rgb="FFD2E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1" Type="http://customschemas.google.com/relationships/workbookmetadata" Target="metadata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D7C444-8184-4E20-A66B-994AC37B0CB4}" name="DMartData" displayName="DMartData" ref="A1:N15346" totalsRowShown="0" headerRowDxfId="25" dataDxfId="24">
  <autoFilter ref="A1:N15346" xr:uid="{BED7C444-8184-4E20-A66B-994AC37B0CB4}"/>
  <tableColumns count="14">
    <tableColumn id="1" xr3:uid="{684A5FD0-C2F4-468B-9DC0-D6250D3DDB40}" name="order_id" dataDxfId="23"/>
    <tableColumn id="2" xr3:uid="{FB9D96F5-C57D-4A5A-8D24-9B75540BE22C}" name="region" dataDxfId="22"/>
    <tableColumn id="3" xr3:uid="{4AA636A2-14F6-4A38-A10B-5F43CEB5D69F}" name="category" dataDxfId="21"/>
    <tableColumn id="4" xr3:uid="{66D24084-7C36-4BA8-B21E-AAE7FA99ABC0}" name="sales" dataDxfId="20"/>
    <tableColumn id="5" xr3:uid="{EA5AD482-BB86-443C-94C4-AB633182AAE5}" name="discount" dataDxfId="19"/>
    <tableColumn id="6" xr3:uid="{9D5C1E3B-C524-4D8A-8A83-8C4944B61015}" name="discount_value" dataDxfId="18">
      <calculatedColumnFormula>D2*E2</calculatedColumnFormula>
    </tableColumn>
    <tableColumn id="7" xr3:uid="{302D828A-A653-4C2F-8D00-4C615079E417}" name="net_revenue" dataDxfId="17">
      <calculatedColumnFormula>D2-F2</calculatedColumnFormula>
    </tableColumn>
    <tableColumn id="8" xr3:uid="{5B0E5E3D-695F-4660-93FC-0D6658AC81F0}" name="quantity" dataDxfId="16"/>
    <tableColumn id="9" xr3:uid="{6BBA1132-72F3-4290-8E31-95406F54BCC6}" name="order_date" dataDxfId="15"/>
    <tableColumn id="10" xr3:uid="{721C2EBB-1E9B-47E5-A5A7-B74E9539B40C}" name="delivery_date" dataDxfId="14"/>
    <tableColumn id="11" xr3:uid="{93E20CFF-A9D7-4115-8BEC-5FFA4A90E616}" name="customer_type" dataDxfId="13"/>
    <tableColumn id="12" xr3:uid="{925D9277-566C-4527-85A4-B5B01AA23CF7}" name="payment_mode" dataDxfId="12"/>
    <tableColumn id="13" xr3:uid="{4E781504-EC7A-4DEB-B4BB-B28E72581366}" name="profit" dataDxfId="11"/>
    <tableColumn id="14" xr3:uid="{51047039-AE02-4BC5-966D-DB415AE423B4}" name="city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651CE-F568-4F7E-AF60-1F25334C00B2}" name="Table1" displayName="Table1" ref="A1:I10" totalsRowShown="0" headerRowDxfId="45" headerRowBorderDxfId="44" tableBorderDxfId="43" totalsRowBorderDxfId="42" headerRowCellStyle="Note">
  <autoFilter ref="A1:I10" xr:uid="{51F651CE-F568-4F7E-AF60-1F25334C00B2}"/>
  <tableColumns count="9">
    <tableColumn id="1" xr3:uid="{C40F823E-F681-4933-B987-2AC2806BF5B6}" name="Name" dataDxfId="41"/>
    <tableColumn id="2" xr3:uid="{9AE10DD8-544A-4F0B-B7E4-8E204CDA3174}" name="Marks" dataDxfId="40"/>
    <tableColumn id="3" xr3:uid="{0A7841C9-1031-44C6-A702-8404114DF06B}" name="Result" dataDxfId="39">
      <calculatedColumnFormula>IF(B2&gt;=35,"Pass","Fail")</calculatedColumnFormula>
    </tableColumn>
    <tableColumn id="4" xr3:uid="{E9FF5059-A411-4405-9381-FCEB4A4B6D5B}" name="Marks2" dataDxfId="38"/>
    <tableColumn id="7" xr3:uid="{5A1FAE68-5B02-4024-9F73-9C19498236A6}" name="Marks22" dataDxfId="37"/>
    <tableColumn id="8" xr3:uid="{B702DB1F-ADB0-4572-80A1-93E191EFFFBE}" name="Marks23" dataDxfId="36"/>
    <tableColumn id="9" xr3:uid="{D4F9AEF9-7E83-4AD1-8D52-C4608270CC2A}" name="Marks24" dataDxfId="35"/>
    <tableColumn id="5" xr3:uid="{F20BF125-F5B7-4F2C-9FD3-B251E0243402}" name="Marks3" dataDxfId="34"/>
    <tableColumn id="6" xr3:uid="{15B48A12-637F-4A7A-BE93-D8FB743F7CC8}" name="Marks4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C13BE5-759A-47A0-B4AF-EAF4DC9880A9}" name="Table2" displayName="Table2" ref="A13:C19" totalsRowShown="0" headerRowDxfId="32" headerRowBorderDxfId="31" tableBorderDxfId="30" totalsRowBorderDxfId="29">
  <autoFilter ref="A13:C19" xr:uid="{7CC13BE5-759A-47A0-B4AF-EAF4DC9880A9}"/>
  <tableColumns count="3">
    <tableColumn id="1" xr3:uid="{FBFCD355-EA4E-44F1-85A1-04990FC4DCF2}" name="Product" dataDxfId="28"/>
    <tableColumn id="2" xr3:uid="{9E60EDF3-95A9-45D1-9FCA-24EFA0D81391}" name="Sales" dataDxfId="27"/>
    <tableColumn id="3" xr3:uid="{10D8CF43-B497-4C4F-9971-3FBD35FDD289}" name=" Profit" data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workbookViewId="0">
      <selection activeCell="G17" sqref="G17"/>
    </sheetView>
  </sheetViews>
  <sheetFormatPr defaultColWidth="14.44140625" defaultRowHeight="15" customHeight="1" x14ac:dyDescent="0.3"/>
  <cols>
    <col min="1" max="1" width="16.109375" customWidth="1"/>
    <col min="2" max="2" width="12.33203125" customWidth="1"/>
    <col min="3" max="3" width="25.109375" customWidth="1"/>
    <col min="4" max="4" width="16.44140625" customWidth="1"/>
    <col min="5" max="5" width="13.109375" customWidth="1"/>
    <col min="6" max="6" width="20.44140625" customWidth="1"/>
    <col min="7" max="7" width="19.88671875" customWidth="1"/>
    <col min="8" max="8" width="12.77734375" customWidth="1"/>
    <col min="9" max="9" width="15.77734375" customWidth="1"/>
    <col min="10" max="10" width="18.6640625" customWidth="1"/>
    <col min="11" max="11" width="20.109375" customWidth="1"/>
    <col min="12" max="12" width="20.6640625" customWidth="1"/>
    <col min="13" max="13" width="12.33203125" customWidth="1"/>
    <col min="14" max="14" width="14.33203125" customWidth="1"/>
    <col min="15" max="16" width="24.88671875" customWidth="1"/>
    <col min="17" max="17" width="26.5546875" customWidth="1"/>
    <col min="18" max="18" width="17.88671875" customWidth="1"/>
    <col min="19" max="19" width="18.66406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1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5">
      <c r="A4" s="2" t="s">
        <v>24</v>
      </c>
      <c r="B4" s="1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  <c r="P4" s="7" t="s">
        <v>15380</v>
      </c>
    </row>
    <row r="5" spans="1:18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  <c r="P5" s="9">
        <f>SUM(D2:D15346)</f>
        <v>39262877.519999973</v>
      </c>
    </row>
    <row r="6" spans="1:18" ht="14.25" customHeight="1" x14ac:dyDescent="0.3">
      <c r="A6" s="2" t="s">
        <v>30</v>
      </c>
      <c r="B6" s="1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P8" s="8" t="s">
        <v>15381</v>
      </c>
    </row>
    <row r="9" spans="1:18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  <c r="P9" s="9">
        <f>AVERAGE(G2:G15346)</f>
        <v>1915.1920821179576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P11" s="7" t="s">
        <v>15382</v>
      </c>
    </row>
    <row r="12" spans="1:18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P12" s="9">
        <f>MAX(D2:D15346)</f>
        <v>4999.87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  <c r="P14" s="7" t="s">
        <v>15383</v>
      </c>
    </row>
    <row r="15" spans="1:18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  <c r="P15" s="9">
        <f>MIN(D2:D1048576)</f>
        <v>100.1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6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  <c r="P17" s="7" t="s">
        <v>15384</v>
      </c>
    </row>
    <row r="18" spans="1:16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  <c r="P18" s="10">
        <f>COUNT(M2:M15346)</f>
        <v>15345</v>
      </c>
    </row>
    <row r="19" spans="1:16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6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  <c r="P20" s="2"/>
    </row>
    <row r="21" spans="1:16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  <c r="P21" s="7" t="s">
        <v>15388</v>
      </c>
    </row>
    <row r="22" spans="1:16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  <c r="P22" s="10">
        <f>SUM(profit)</f>
        <v>6872139.8099999921</v>
      </c>
    </row>
    <row r="23" spans="1:16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  <c r="P23" s="2"/>
    </row>
    <row r="24" spans="1:16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6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  <c r="P25" s="7" t="s">
        <v>15389</v>
      </c>
    </row>
    <row r="26" spans="1:16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  <c r="P26" s="10">
        <f>SUM(NetRevenue)</f>
        <v>29388622.500100061</v>
      </c>
    </row>
    <row r="27" spans="1:16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6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6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  <c r="P29" s="7" t="s">
        <v>15390</v>
      </c>
    </row>
    <row r="30" spans="1:16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  <c r="P30" s="10">
        <f>COUNT(profit)</f>
        <v>15345</v>
      </c>
    </row>
    <row r="31" spans="1:16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6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6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  <c r="P33" s="7" t="s">
        <v>15388</v>
      </c>
    </row>
    <row r="34" spans="1:16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  <c r="P34" s="10">
        <f>SUM(profit)</f>
        <v>6872139.8099999921</v>
      </c>
    </row>
    <row r="35" spans="1:16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6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6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6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6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6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6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6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6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6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6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6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6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6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9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si="137"/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ref="G4420:G4483" si="139">D4420-F4420</f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si="139"/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ref="G4484:G4547" si="141">D4484-F4484</f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si="141"/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ref="G4548:G4611" si="143">D4548-F4548</f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si="143"/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ref="G4612:G4675" si="145">D4612-F4612</f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si="145"/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ref="G4676:G4739" si="147">D4676-F4676</f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si="147"/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ref="G4740:G4803" si="149">D4740-F4740</f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si="149"/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ref="G4804:G4867" si="151">D4804-F4804</f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si="151"/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ref="G4868:G4931" si="153">D4868-F4868</f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si="153"/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ref="G4932:G4995" si="155">D4932-F4932</f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si="155"/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ref="G4996:G5059" si="157">D4996-F4996</f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si="157"/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ref="G5060:G5123" si="159">D5060-F5060</f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si="159"/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ref="G5124:G5187" si="161">D5124-F5124</f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si="161"/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ref="G5188:G5251" si="163">D5188-F5188</f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si="163"/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ref="G5252:G5315" si="165">D5252-F5252</f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si="165"/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ref="G5316:G5379" si="167">D5316-F5316</f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si="167"/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ref="G5380:G5443" si="169">D5380-F5380</f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si="169"/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ref="G5444:G5507" si="171">D5444-F5444</f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si="171"/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ref="G5508:G5571" si="173">D5508-F5508</f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si="173"/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ref="G5572:G5635" si="175">D5572-F5572</f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si="175"/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ref="G5636:G5699" si="177">D5636-F5636</f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si="177"/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ref="G5700:G5763" si="179">D5700-F5700</f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si="179"/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ref="G5764:G5827" si="181">D5764-F5764</f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si="181"/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ref="G5828:G5891" si="183">D5828-F5828</f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si="183"/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ref="G5892:G5955" si="185">D5892-F5892</f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si="185"/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ref="G5956:G6019" si="187">D5956-F5956</f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si="187"/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ref="G6020:G6083" si="189">D6020-F6020</f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si="189"/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ref="G6084:G6147" si="191">D6084-F6084</f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si="191"/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ref="G6148:G6211" si="193">D6148-F6148</f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si="193"/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ref="G6212:G6275" si="195">D6212-F6212</f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si="195"/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ref="G6276:G6339" si="197">D6276-F6276</f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si="197"/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ref="G6340:G6403" si="199">D6340-F6340</f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si="199"/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ref="G6404:G6467" si="201">D6404-F6404</f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si="201"/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ref="G6468:G6531" si="203">D6468-F6468</f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si="203"/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ref="G6532:G6595" si="205">D6532-F6532</f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si="205"/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ref="G6596:G6659" si="207">D6596-F6596</f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si="207"/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ref="G6660:G6723" si="209">D6660-F6660</f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si="209"/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ref="G6724:G6787" si="211">D6724-F6724</f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si="211"/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ref="G6788:G6851" si="213">D6788-F6788</f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si="213"/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ref="G6852:G6915" si="215">D6852-F6852</f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si="215"/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ref="G6916:G6979" si="217">D6916-F6916</f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si="217"/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ref="G6980:G7043" si="219">D6980-F6980</f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si="219"/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ref="G7044:G7107" si="221">D7044-F7044</f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si="221"/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ref="G7108:G7171" si="223">D7108-F7108</f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si="223"/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ref="G7172:G7235" si="225">D7172-F7172</f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si="225"/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ref="G7236:G7299" si="227">D7236-F7236</f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si="227"/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ref="G7300:G7363" si="229">D7300-F7300</f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si="229"/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ref="G7364:G7427" si="231">D7364-F7364</f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si="231"/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ref="G7428:G7491" si="233">D7428-F7428</f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si="233"/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ref="G7492:G7555" si="235">D7492-F7492</f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si="235"/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ref="G7556:G7619" si="237">D7556-F7556</f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si="237"/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ref="G7620:G7683" si="239">D7620-F7620</f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si="239"/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ref="G7684:G7747" si="241">D7684-F7684</f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si="241"/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ref="G7748:G7811" si="243">D7748-F7748</f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si="243"/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ref="G7812:G7875" si="245">D7812-F7812</f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si="245"/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ref="G7876:G7939" si="247">D7876-F7876</f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si="247"/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ref="G7940:G8003" si="249">D7940-F7940</f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si="249"/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ref="G8004:G8067" si="251">D8004-F8004</f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si="251"/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ref="G8068:G8131" si="253">D8068-F8068</f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si="253"/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ref="G8132:G8195" si="255">D8132-F8132</f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si="255"/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ref="G8196:G8259" si="257">D8196-F8196</f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si="257"/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ref="G8260:G8323" si="259">D8260-F8260</f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si="259"/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ref="G8324:G8387" si="261">D8324-F8324</f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si="261"/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ref="G8388:G8451" si="263">D8388-F8388</f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si="263"/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ref="G8452:G8515" si="265">D8452-F8452</f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si="265"/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ref="G8516:G8579" si="267">D8516-F8516</f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si="267"/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ref="G8580:G8643" si="269">D8580-F8580</f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si="269"/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ref="G8644:G8707" si="271">D8644-F8644</f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si="271"/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ref="G8708:G8771" si="273">D8708-F8708</f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si="273"/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ref="G8772:G8835" si="275">D8772-F8772</f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si="275"/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ref="G8836:G8899" si="277">D8836-F8836</f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si="277"/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ref="G8900:G8963" si="279">D8900-F8900</f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si="279"/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ref="G8964:G9027" si="281">D8964-F8964</f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si="281"/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ref="G9028:G9091" si="283">D9028-F9028</f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si="283"/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ref="G9092:G9155" si="285">D9092-F9092</f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si="285"/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ref="G9156:G9219" si="287">D9156-F9156</f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si="287"/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ref="G9220:G9283" si="289">D9220-F9220</f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si="289"/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ref="G9284:G9347" si="291">D9284-F9284</f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si="291"/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ref="G9348:G9411" si="293">D9348-F9348</f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si="293"/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ref="G9412:G9475" si="295">D9412-F9412</f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si="295"/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ref="G9476:G9539" si="297">D9476-F9476</f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si="297"/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ref="G9540:G9603" si="299">D9540-F9540</f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si="299"/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ref="G9604:G9667" si="301">D9604-F9604</f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si="301"/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ref="G9668:G9731" si="303">D9668-F9668</f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si="303"/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ref="G9732:G9795" si="305">D9732-F9732</f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si="305"/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ref="G9796:G9859" si="307">D9796-F9796</f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si="307"/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ref="G9860:G9923" si="309">D9860-F9860</f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si="309"/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ref="G9924:G9987" si="311">D9924-F9924</f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si="311"/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ref="G9988:G10051" si="313">D9988-F9988</f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si="313"/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ref="G10052:G10115" si="315">D10052-F10052</f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si="315"/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ref="G10116:G10179" si="317">D10116-F10116</f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si="317"/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ref="G10180:G10243" si="319">D10180-F10180</f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si="319"/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ref="G10244:G10307" si="321">D10244-F10244</f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si="321"/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ref="G10308:G10371" si="323">D10308-F10308</f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si="323"/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ref="G10372:G10435" si="325">D10372-F10372</f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si="325"/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ref="G10436:G10499" si="327">D10436-F10436</f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si="327"/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ref="G10500:G10563" si="329">D10500-F10500</f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si="329"/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ref="G10564:G10627" si="331">D10564-F10564</f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si="331"/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ref="G10628:G10691" si="333">D10628-F10628</f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si="333"/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ref="G10692:G10755" si="335">D10692-F10692</f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si="335"/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ref="G10756:G10819" si="337">D10756-F10756</f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si="337"/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ref="G10820:G10883" si="339">D10820-F10820</f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si="339"/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ref="G10884:G10947" si="341">D10884-F10884</f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si="341"/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ref="G10948:G11011" si="343">D10948-F10948</f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si="343"/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ref="G11012:G11075" si="345">D11012-F11012</f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si="345"/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ref="G11076:G11139" si="347">D11076-F11076</f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si="347"/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ref="G11140:G11203" si="349">D11140-F11140</f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si="349"/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ref="G11204:G11267" si="351">D11204-F11204</f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si="351"/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ref="G11268:G11331" si="353">D11268-F11268</f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si="353"/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ref="G11332:G11395" si="355">D11332-F11332</f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si="355"/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ref="G11396:G11459" si="357">D11396-F11396</f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si="357"/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ref="G11460:G11523" si="359">D11460-F11460</f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si="359"/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ref="G11524:G11587" si="361">D11524-F11524</f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si="361"/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ref="G11588:G11651" si="363">D11588-F11588</f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si="363"/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ref="G11652:G11715" si="365">D11652-F11652</f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si="365"/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ref="G11716:G11779" si="367">D11716-F11716</f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si="367"/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ref="G11780:G11843" si="369">D11780-F11780</f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si="369"/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ref="G11844:G11907" si="371">D11844-F11844</f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si="371"/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ref="G11908:G11971" si="373">D11908-F11908</f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si="373"/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ref="G11972:G12035" si="375">D11972-F11972</f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si="375"/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ref="G12036:G12099" si="377">D12036-F12036</f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si="377"/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ref="G12100:G12163" si="379">D12100-F12100</f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si="379"/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ref="G12164:G12227" si="381">D12164-F12164</f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si="381"/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ref="G12228:G12291" si="383">D12228-F12228</f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si="383"/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ref="G12292:G12355" si="385">D12292-F12292</f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si="385"/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ref="G12356:G12419" si="387">D12356-F12356</f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si="387"/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ref="G12420:G12483" si="389">D12420-F12420</f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si="389"/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ref="G12484:G12547" si="391">D12484-F12484</f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si="391"/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ref="G12548:G12611" si="393">D12548-F12548</f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si="393"/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ref="G12612:G12675" si="395">D12612-F12612</f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si="395"/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ref="G12676:G12739" si="397">D12676-F12676</f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si="397"/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ref="G12740:G12803" si="399">D12740-F12740</f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si="399"/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ref="G12804:G12867" si="401">D12804-F12804</f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si="401"/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ref="G12868:G12931" si="403">D12868-F12868</f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si="403"/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ref="G12932:G12995" si="405">D12932-F12932</f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si="405"/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ref="G12996:G13059" si="407">D12996-F12996</f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si="407"/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ref="G13060:G13123" si="409">D13060-F13060</f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si="409"/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ref="G13124:G13187" si="411">D13124-F13124</f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si="411"/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ref="G13188:G13251" si="413">D13188-F13188</f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si="413"/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ref="G13252:G13315" si="415">D13252-F13252</f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si="415"/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ref="G13316:G13379" si="417">D13316-F13316</f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si="417"/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ref="G13380:G13443" si="419">D13380-F13380</f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si="419"/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ref="G13444:G13507" si="421">D13444-F13444</f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si="421"/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ref="G13508:G13571" si="423">D13508-F13508</f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si="423"/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ref="G13572:G13635" si="425">D13572-F13572</f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si="425"/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ref="G13636:G13699" si="427">D13636-F13636</f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si="427"/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ref="G13700:G13763" si="429">D13700-F13700</f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si="429"/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ref="G13764:G13827" si="431">D13764-F13764</f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si="431"/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ref="G13828:G13891" si="433">D13828-F13828</f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si="433"/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ref="G13892:G13955" si="435">D13892-F13892</f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si="435"/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ref="G13956:G14019" si="437">D13956-F13956</f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si="437"/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ref="G14020:G14083" si="439">D14020-F14020</f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si="439"/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ref="G14084:G14147" si="441">D14084-F14084</f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si="441"/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ref="G14148:G14211" si="443">D14148-F14148</f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si="443"/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ref="G14212:G14275" si="445">D14212-F14212</f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si="445"/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ref="G14276:G14339" si="447">D14276-F14276</f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si="447"/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ref="G14340:G14403" si="449">D14340-F14340</f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si="449"/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ref="G14404:G14467" si="451">D14404-F14404</f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si="451"/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ref="G14468:G14531" si="453">D14468-F14468</f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si="453"/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ref="G14532:G14595" si="455">D14532-F14532</f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si="455"/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ref="G14596:G14659" si="457">D14596-F14596</f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si="457"/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ref="G14660:G14723" si="459">D14660-F14660</f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si="459"/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ref="G14724:G14787" si="461">D14724-F14724</f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si="461"/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ref="G14788:G14851" si="463">D14788-F14788</f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si="463"/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ref="G14852:G14915" si="465">D14852-F14852</f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si="465"/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ref="G14916:G14979" si="467">D14916-F14916</f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si="467"/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ref="G14980:G15043" si="469">D14980-F14980</f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si="469"/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ref="G15044:G15107" si="471">D15044-F15044</f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si="471"/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ref="G15108:G15171" si="473">D15108-F15108</f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si="473"/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ref="G15172:G15235" si="475">D15172-F15172</f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si="475"/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ref="G15236:G15299" si="477">D15236-F15236</f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si="477"/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ref="G15300:G15346" si="479">D15300-F15300</f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conditionalFormatting sqref="D1:D1048576">
    <cfRule type="top10" dxfId="9" priority="4" rank="10"/>
  </conditionalFormatting>
  <conditionalFormatting sqref="E1:E15346">
    <cfRule type="colorScale" priority="1">
      <colorScale>
        <cfvo type="num" val="0"/>
        <cfvo type="num" val="0.25"/>
        <cfvo type="num" val="0.5"/>
        <color rgb="FFF8696B"/>
        <color rgb="FFFFEB84"/>
        <color rgb="FF63BE7B"/>
      </colorScale>
    </cfRule>
  </conditionalFormatting>
  <conditionalFormatting sqref="F2:F15346">
    <cfRule type="cellIs" dxfId="8" priority="5" operator="greaterThan">
      <formula>1000</formula>
    </cfRule>
  </conditionalFormatting>
  <pageMargins left="0.7" right="0.7" top="0.75" bottom="0.75" header="0" footer="0"/>
  <pageSetup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9BDC1941-78B4-4135-B6BA-7E33C80962F0}">
            <x14:iconSet iconSet="3Triangles">
              <x14:cfvo type="percent">
                <xm:f>0</xm:f>
              </x14:cfvo>
              <x14:cfvo type="num">
                <xm:f>1000</xm:f>
              </x14:cfvo>
              <x14:cfvo type="num">
                <xm:f>4000</xm:f>
              </x14:cfvo>
            </x14:iconSet>
          </x14:cfRule>
          <xm:sqref>G2:G15346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78F0-D240-41FA-A6DA-2E4434AE5795}">
  <dimension ref="A1:Q43"/>
  <sheetViews>
    <sheetView tabSelected="1" workbookViewId="0">
      <selection activeCell="J39" sqref="J39"/>
    </sheetView>
  </sheetViews>
  <sheetFormatPr defaultRowHeight="14.4" x14ac:dyDescent="0.3"/>
  <cols>
    <col min="1" max="1" width="11.109375" customWidth="1"/>
    <col min="2" max="2" width="11.21875" customWidth="1"/>
    <col min="3" max="3" width="13" customWidth="1"/>
    <col min="4" max="4" width="11.77734375" customWidth="1"/>
    <col min="5" max="5" width="24.77734375" customWidth="1"/>
    <col min="6" max="7" width="23.44140625" customWidth="1"/>
    <col min="8" max="8" width="12.109375" customWidth="1"/>
    <col min="9" max="9" width="13.88671875" customWidth="1"/>
    <col min="10" max="10" width="22.5546875" customWidth="1"/>
  </cols>
  <sheetData>
    <row r="1" spans="1:9" ht="18" x14ac:dyDescent="0.35">
      <c r="A1" s="18" t="s">
        <v>15385</v>
      </c>
      <c r="B1" s="19" t="s">
        <v>15391</v>
      </c>
      <c r="C1" s="20" t="s">
        <v>15396</v>
      </c>
      <c r="D1" s="19" t="s">
        <v>15400</v>
      </c>
      <c r="E1" s="19" t="s">
        <v>15435</v>
      </c>
      <c r="F1" s="19" t="s">
        <v>15436</v>
      </c>
      <c r="G1" s="19" t="s">
        <v>15438</v>
      </c>
      <c r="H1" s="19" t="s">
        <v>15401</v>
      </c>
      <c r="I1" s="19" t="s">
        <v>15402</v>
      </c>
    </row>
    <row r="2" spans="1:9" ht="18" x14ac:dyDescent="0.35">
      <c r="A2" s="13" t="s">
        <v>15392</v>
      </c>
      <c r="B2" s="11">
        <v>35</v>
      </c>
      <c r="C2" s="14" t="str">
        <f>IF(B2&gt;=35,"Pass","Fail")</f>
        <v>Pass</v>
      </c>
      <c r="D2" s="21">
        <v>35</v>
      </c>
      <c r="E2" s="21"/>
      <c r="F2" s="21"/>
      <c r="G2" s="21"/>
      <c r="H2" s="21">
        <v>35</v>
      </c>
      <c r="I2" s="21">
        <v>35</v>
      </c>
    </row>
    <row r="3" spans="1:9" ht="18" x14ac:dyDescent="0.35">
      <c r="A3" s="13" t="s">
        <v>15393</v>
      </c>
      <c r="B3" s="11">
        <v>45</v>
      </c>
      <c r="C3" s="14" t="str">
        <f t="shared" ref="C3:C8" si="0">IF(B3&gt;=35,"Pass","Fail")</f>
        <v>Pass</v>
      </c>
      <c r="D3" s="21">
        <v>45</v>
      </c>
      <c r="E3" s="21"/>
      <c r="F3" s="21"/>
      <c r="G3" s="21"/>
      <c r="H3" s="21">
        <v>45</v>
      </c>
      <c r="I3" s="21">
        <v>45</v>
      </c>
    </row>
    <row r="4" spans="1:9" ht="18" x14ac:dyDescent="0.35">
      <c r="A4" s="13" t="s">
        <v>15394</v>
      </c>
      <c r="B4" s="11">
        <v>25</v>
      </c>
      <c r="C4" s="14" t="str">
        <f t="shared" si="0"/>
        <v>Fail</v>
      </c>
      <c r="D4" s="21">
        <v>25</v>
      </c>
      <c r="E4" s="21"/>
      <c r="F4" s="21"/>
      <c r="G4" s="21"/>
      <c r="H4" s="21">
        <v>25</v>
      </c>
      <c r="I4" s="21">
        <v>25</v>
      </c>
    </row>
    <row r="5" spans="1:9" ht="18" x14ac:dyDescent="0.35">
      <c r="A5" s="13" t="s">
        <v>15386</v>
      </c>
      <c r="B5" s="11">
        <v>32</v>
      </c>
      <c r="C5" s="14" t="str">
        <f t="shared" si="0"/>
        <v>Fail</v>
      </c>
      <c r="D5" s="21">
        <v>32</v>
      </c>
      <c r="E5" s="21"/>
      <c r="F5" s="21"/>
      <c r="G5" s="21"/>
      <c r="H5" s="21">
        <v>32</v>
      </c>
      <c r="I5" s="21">
        <v>32</v>
      </c>
    </row>
    <row r="6" spans="1:9" ht="18" x14ac:dyDescent="0.35">
      <c r="A6" s="13" t="s">
        <v>15395</v>
      </c>
      <c r="B6" s="11">
        <v>67</v>
      </c>
      <c r="C6" s="14" t="str">
        <f t="shared" si="0"/>
        <v>Pass</v>
      </c>
      <c r="D6" s="21">
        <v>67</v>
      </c>
      <c r="E6" s="21"/>
      <c r="F6" s="21"/>
      <c r="G6" s="21"/>
      <c r="H6" s="21">
        <v>67</v>
      </c>
      <c r="I6" s="21">
        <v>67</v>
      </c>
    </row>
    <row r="7" spans="1:9" ht="18" x14ac:dyDescent="0.35">
      <c r="A7" s="13" t="s">
        <v>15387</v>
      </c>
      <c r="B7" s="11">
        <v>79</v>
      </c>
      <c r="C7" s="14" t="str">
        <f t="shared" si="0"/>
        <v>Pass</v>
      </c>
      <c r="D7" s="21">
        <v>79</v>
      </c>
      <c r="E7" s="21"/>
      <c r="F7" s="21"/>
      <c r="G7" s="21"/>
      <c r="H7" s="21">
        <v>79</v>
      </c>
      <c r="I7" s="21">
        <v>79</v>
      </c>
    </row>
    <row r="8" spans="1:9" ht="18" x14ac:dyDescent="0.35">
      <c r="A8" s="15" t="s">
        <v>15397</v>
      </c>
      <c r="B8" s="16">
        <v>22</v>
      </c>
      <c r="C8" s="17" t="str">
        <f t="shared" si="0"/>
        <v>Fail</v>
      </c>
      <c r="D8" s="21">
        <v>22</v>
      </c>
      <c r="E8" s="21"/>
      <c r="F8" s="21"/>
      <c r="G8" s="21"/>
      <c r="H8" s="21">
        <v>22</v>
      </c>
      <c r="I8" s="21">
        <v>22</v>
      </c>
    </row>
    <row r="9" spans="1:9" ht="18" x14ac:dyDescent="0.35">
      <c r="A9" s="15" t="s">
        <v>15398</v>
      </c>
      <c r="B9" s="16">
        <v>55</v>
      </c>
      <c r="C9" s="17" t="str">
        <f>IF(B9&gt;=35,"Pass","Fail")</f>
        <v>Pass</v>
      </c>
      <c r="D9" s="21">
        <v>55</v>
      </c>
      <c r="E9" s="21"/>
      <c r="F9" s="21"/>
      <c r="G9" s="21"/>
      <c r="H9" s="21">
        <v>55</v>
      </c>
      <c r="I9" s="21">
        <v>55</v>
      </c>
    </row>
    <row r="10" spans="1:9" ht="18" x14ac:dyDescent="0.35">
      <c r="A10" s="15" t="s">
        <v>15399</v>
      </c>
      <c r="B10" s="16">
        <v>76</v>
      </c>
      <c r="C10" s="17" t="str">
        <f>IF(B10&gt;=35,"Pass","Fail")</f>
        <v>Pass</v>
      </c>
      <c r="D10" s="21">
        <v>76</v>
      </c>
      <c r="E10" s="21"/>
      <c r="F10" s="21"/>
      <c r="G10" s="21"/>
      <c r="H10" s="21">
        <v>100</v>
      </c>
      <c r="I10" s="21">
        <v>100</v>
      </c>
    </row>
    <row r="13" spans="1:9" ht="18" x14ac:dyDescent="0.35">
      <c r="A13" s="23" t="s">
        <v>15403</v>
      </c>
      <c r="B13" s="24" t="s">
        <v>15404</v>
      </c>
      <c r="C13" s="25" t="s">
        <v>15405</v>
      </c>
    </row>
    <row r="14" spans="1:9" ht="18" x14ac:dyDescent="0.35">
      <c r="A14" s="22" t="s">
        <v>15406</v>
      </c>
      <c r="B14" s="11">
        <v>400</v>
      </c>
      <c r="C14" s="14">
        <v>120</v>
      </c>
    </row>
    <row r="15" spans="1:9" ht="18" x14ac:dyDescent="0.35">
      <c r="A15" s="22" t="s">
        <v>15407</v>
      </c>
      <c r="B15" s="11">
        <v>900</v>
      </c>
      <c r="C15" s="14">
        <v>-20</v>
      </c>
    </row>
    <row r="16" spans="1:9" ht="18" x14ac:dyDescent="0.35">
      <c r="A16" s="22" t="s">
        <v>15408</v>
      </c>
      <c r="B16" s="11">
        <v>500</v>
      </c>
      <c r="C16" s="14">
        <v>230</v>
      </c>
    </row>
    <row r="17" spans="1:17" ht="18" x14ac:dyDescent="0.35">
      <c r="A17" s="22" t="s">
        <v>15409</v>
      </c>
      <c r="B17" s="11">
        <v>500</v>
      </c>
      <c r="C17" s="14">
        <v>-60</v>
      </c>
    </row>
    <row r="18" spans="1:17" ht="18" x14ac:dyDescent="0.35">
      <c r="A18" s="22" t="s">
        <v>15410</v>
      </c>
      <c r="B18" s="11">
        <v>700</v>
      </c>
      <c r="C18" s="14">
        <v>110</v>
      </c>
    </row>
    <row r="19" spans="1:17" ht="18" x14ac:dyDescent="0.35">
      <c r="A19" s="26" t="s">
        <v>15411</v>
      </c>
      <c r="B19" s="16">
        <v>900</v>
      </c>
      <c r="C19" s="17">
        <v>-150</v>
      </c>
    </row>
    <row r="22" spans="1:17" ht="72" x14ac:dyDescent="0.35">
      <c r="A22" s="27" t="s">
        <v>15385</v>
      </c>
      <c r="B22" s="27" t="s">
        <v>15412</v>
      </c>
      <c r="C22" s="27" t="s">
        <v>15413</v>
      </c>
      <c r="D22" s="27" t="s">
        <v>15414</v>
      </c>
      <c r="E22" s="27" t="s">
        <v>15419</v>
      </c>
      <c r="F22" s="27"/>
      <c r="G22" s="27"/>
    </row>
    <row r="23" spans="1:17" ht="18" x14ac:dyDescent="0.35">
      <c r="A23" s="28" t="s">
        <v>15415</v>
      </c>
      <c r="B23" s="28">
        <v>3500</v>
      </c>
      <c r="C23" s="28">
        <v>2</v>
      </c>
      <c r="D23" s="29">
        <f>IF(AND(B23&gt;=3000,C23&gt;=3),B23-(B23*0.1),B23)</f>
        <v>3500</v>
      </c>
      <c r="E23" s="11">
        <f>IF(C23&gt;3,0.9*B23,B23)</f>
        <v>3500</v>
      </c>
      <c r="F23" s="29"/>
      <c r="G23" s="29"/>
    </row>
    <row r="24" spans="1:17" ht="18" x14ac:dyDescent="0.35">
      <c r="A24" s="28" t="s">
        <v>15398</v>
      </c>
      <c r="B24" s="28">
        <v>2400</v>
      </c>
      <c r="C24" s="28">
        <v>4</v>
      </c>
      <c r="D24" s="29">
        <f t="shared" ref="D24:D28" si="1">IF(AND(B24&gt;=3000,C24&gt;=3),B24-(B24*0.1),B24)</f>
        <v>2400</v>
      </c>
      <c r="E24" s="11">
        <f>IF(C24&gt;3,0.9*B24,B24)</f>
        <v>2160</v>
      </c>
      <c r="F24" s="29"/>
      <c r="G24" s="29"/>
    </row>
    <row r="25" spans="1:17" ht="18" x14ac:dyDescent="0.35">
      <c r="A25" s="28" t="s">
        <v>15386</v>
      </c>
      <c r="B25" s="28">
        <v>4700</v>
      </c>
      <c r="C25" s="28">
        <v>5</v>
      </c>
      <c r="D25" s="29">
        <f t="shared" si="1"/>
        <v>4230</v>
      </c>
      <c r="E25" s="11">
        <f>IF(C25&gt;3,0.9*B25,B25)</f>
        <v>4230</v>
      </c>
      <c r="F25" s="29"/>
      <c r="G25" s="29"/>
    </row>
    <row r="26" spans="1:17" ht="18" x14ac:dyDescent="0.35">
      <c r="A26" s="28" t="s">
        <v>15416</v>
      </c>
      <c r="B26" s="28">
        <v>5800</v>
      </c>
      <c r="C26" s="28">
        <v>4</v>
      </c>
      <c r="D26" s="29">
        <f t="shared" si="1"/>
        <v>5220</v>
      </c>
      <c r="E26" s="11">
        <f>IF(C26&gt;3,0.9*B26,B26)</f>
        <v>5220</v>
      </c>
      <c r="F26" s="29"/>
      <c r="G26" s="29"/>
    </row>
    <row r="27" spans="1:17" ht="18" x14ac:dyDescent="0.35">
      <c r="A27" s="28" t="s">
        <v>15417</v>
      </c>
      <c r="B27" s="28">
        <v>1500</v>
      </c>
      <c r="C27" s="28">
        <v>6</v>
      </c>
      <c r="D27" s="29">
        <f t="shared" si="1"/>
        <v>1500</v>
      </c>
      <c r="E27" s="11">
        <f>IF(C27&gt;3,0.9*B27,B27)</f>
        <v>1350</v>
      </c>
      <c r="F27" s="29"/>
      <c r="G27" s="29"/>
    </row>
    <row r="28" spans="1:17" ht="18" x14ac:dyDescent="0.35">
      <c r="A28" s="28" t="s">
        <v>15418</v>
      </c>
      <c r="B28" s="28">
        <v>3500</v>
      </c>
      <c r="C28" s="28">
        <v>3</v>
      </c>
      <c r="D28" s="29">
        <f t="shared" si="1"/>
        <v>3150</v>
      </c>
      <c r="E28" s="11">
        <f>IF(C28&gt;3,0.9*B28,B28)</f>
        <v>3500</v>
      </c>
      <c r="F28" s="29"/>
      <c r="G28" s="29"/>
    </row>
    <row r="31" spans="1:17" ht="18" x14ac:dyDescent="0.35">
      <c r="A31" s="30" t="s">
        <v>15385</v>
      </c>
      <c r="B31" s="30" t="s">
        <v>15391</v>
      </c>
      <c r="C31" s="30" t="s">
        <v>15420</v>
      </c>
      <c r="D31" s="30" t="s">
        <v>15420</v>
      </c>
      <c r="E31" s="30" t="s">
        <v>15420</v>
      </c>
      <c r="F31" s="30" t="s">
        <v>15437</v>
      </c>
      <c r="G31" s="33"/>
      <c r="H31" s="32"/>
    </row>
    <row r="32" spans="1:17" ht="18" x14ac:dyDescent="0.35">
      <c r="A32" s="11" t="s">
        <v>15392</v>
      </c>
      <c r="B32" s="11">
        <v>91</v>
      </c>
      <c r="C32" s="11" t="str">
        <f>IF(ISTEXT(B32),"No Grade",IF(B32&gt;=90,"Excellent",IF(B32&gt;=75,"Very Good",IF(B32&gt;50,"Good",IF(B32&gt;40,"Average","Fail")))))</f>
        <v>Excellent</v>
      </c>
      <c r="D32" s="11" t="str">
        <f>IF(NOT(ISNUMBER(B32)),"NO DATA",IF(B32&gt;=90,"Excellent",IF(B32&gt;=75,"Very Good",IF(B32&gt;50,"Good",IF(B32&gt;40,"Average","Fail")))))</f>
        <v>Excellent</v>
      </c>
      <c r="E32" s="11" t="str" cm="1">
        <f t="array" ref="E32">_xlfn.IFS(B32&gt;=90,"Excellent",B32&gt;=75,"Very Good",B32&gt;50,"Good",B32&gt;40,"Average",B32&lt;40,"Fail")</f>
        <v>Excellent</v>
      </c>
      <c r="F32" s="11" t="str" cm="1">
        <f t="array" ref="F32">_xlfn.IFS(ISTEXT(B32),"NO DATA",B32&gt;=90,"Excellent",B32&gt;=75,"Very Good",B32&gt;50,"Good",B32&gt;40,"Average",B32&lt;40,"Fail")</f>
        <v>Excellent</v>
      </c>
      <c r="G32" s="31"/>
      <c r="H32" s="11" t="s">
        <v>15421</v>
      </c>
      <c r="I32" s="11" t="s">
        <v>15422</v>
      </c>
      <c r="L32" s="21" t="s">
        <v>15433</v>
      </c>
      <c r="M32" s="21"/>
      <c r="N32" s="21"/>
      <c r="O32" s="21"/>
      <c r="P32" s="21"/>
      <c r="Q32" s="21"/>
    </row>
    <row r="33" spans="1:17" ht="18" x14ac:dyDescent="0.35">
      <c r="A33" s="11" t="s">
        <v>15393</v>
      </c>
      <c r="B33" s="11">
        <v>45</v>
      </c>
      <c r="C33" s="11" t="str">
        <f t="shared" ref="C33:C42" si="2">IF(ISTEXT(B33),"No Grade",IF(B33&gt;=90,"Excellent",IF(B33&gt;=75,"Very Good",IF(B33&gt;50,"Good",IF(B33&gt;40,"Average","Fail")))))</f>
        <v>Average</v>
      </c>
      <c r="D33" s="11" t="str">
        <f t="shared" ref="D33:D42" si="3">IF(NOT(ISNUMBER(B33)),"NO DATA",IF(B33&gt;=90,"Excellent",IF(B33&gt;=75,"Very Good",IF(B33&gt;50,"Good",IF(B33&gt;40,"Average","Fail")))))</f>
        <v>Average</v>
      </c>
      <c r="E33" s="11" t="str" cm="1">
        <f t="array" ref="E33">_xlfn.IFS(B33&gt;=90,"Excellent",B33&gt;=75,"Very Good",B33&gt;50,"Good",B33&gt;40,"Average",B33&lt;40,"Fail")</f>
        <v>Average</v>
      </c>
      <c r="F33" s="11" t="str" cm="1">
        <f t="array" ref="F33">_xlfn.IFS(ISTEXT(B33),"NO DATA",B33&gt;=90,"Excellent",B33&gt;=75,"Very Good",B33&gt;50,"Good",B33&gt;40,"Average",B33&lt;40,"Fail")</f>
        <v>Average</v>
      </c>
      <c r="G33" s="31"/>
      <c r="H33" s="11" t="s">
        <v>15430</v>
      </c>
      <c r="I33" s="11" t="s">
        <v>15427</v>
      </c>
      <c r="L33" s="21" t="s">
        <v>15434</v>
      </c>
      <c r="M33" s="31"/>
      <c r="N33" s="21"/>
      <c r="O33" s="21"/>
      <c r="P33" s="21"/>
      <c r="Q33" s="21"/>
    </row>
    <row r="34" spans="1:17" ht="18" x14ac:dyDescent="0.35">
      <c r="A34" s="11" t="s">
        <v>15394</v>
      </c>
      <c r="B34" s="11">
        <v>76</v>
      </c>
      <c r="C34" s="11" t="str">
        <f t="shared" si="2"/>
        <v>Very Good</v>
      </c>
      <c r="D34" s="11" t="str">
        <f t="shared" si="3"/>
        <v>Very Good</v>
      </c>
      <c r="E34" s="11" t="str" cm="1">
        <f t="array" ref="E34">_xlfn.IFS(B34&gt;=90,"Excellent",B34&gt;=75,"Very Good",B34&gt;50,"Good",B34&gt;40,"Average",B34&lt;40,"Fail")</f>
        <v>Very Good</v>
      </c>
      <c r="F34" s="11" t="str" cm="1">
        <f t="array" ref="F34">_xlfn.IFS(ISTEXT(B34),"NO DATA",B34&gt;=90,"Excellent",B34&gt;=75,"Very Good",B34&gt;50,"Good",B34&gt;40,"Average",B34&lt;40,"Fail")</f>
        <v>Very Good</v>
      </c>
      <c r="G34" s="31"/>
      <c r="H34" s="11" t="s">
        <v>15424</v>
      </c>
      <c r="I34" s="11" t="s">
        <v>15423</v>
      </c>
    </row>
    <row r="35" spans="1:17" ht="18" x14ac:dyDescent="0.35">
      <c r="A35" s="11" t="s">
        <v>15386</v>
      </c>
      <c r="B35" s="11">
        <v>32</v>
      </c>
      <c r="C35" s="11" t="str">
        <f t="shared" si="2"/>
        <v>Fail</v>
      </c>
      <c r="D35" s="11" t="str">
        <f t="shared" si="3"/>
        <v>Fail</v>
      </c>
      <c r="E35" s="11" t="str" cm="1">
        <f t="array" ref="E35">_xlfn.IFS(B35&gt;=90,"Excellent",B35&gt;=75,"Very Good",B35&gt;50,"Good",B35&gt;40,"Average",B35&lt;40,"Fail")</f>
        <v>Fail</v>
      </c>
      <c r="F35" s="11" t="str" cm="1">
        <f t="array" ref="F35">_xlfn.IFS(ISTEXT(B35),"NO DATA",B35&gt;=90,"Excellent",B35&gt;=75,"Very Good",B35&gt;50,"Good",B35&gt;40,"Average",B35&lt;40,"Fail")</f>
        <v>Fail</v>
      </c>
      <c r="G35" s="31"/>
      <c r="H35" s="11" t="s">
        <v>15426</v>
      </c>
      <c r="I35" s="11" t="s">
        <v>15425</v>
      </c>
    </row>
    <row r="36" spans="1:17" ht="18" x14ac:dyDescent="0.35">
      <c r="A36" s="11" t="s">
        <v>15395</v>
      </c>
      <c r="B36" s="11">
        <v>67</v>
      </c>
      <c r="C36" s="11" t="str">
        <f t="shared" si="2"/>
        <v>Good</v>
      </c>
      <c r="D36" s="11" t="str">
        <f t="shared" si="3"/>
        <v>Good</v>
      </c>
      <c r="E36" s="11" t="str" cm="1">
        <f t="array" ref="E36">_xlfn.IFS(B36&gt;=90,"Excellent",B36&gt;=75,"Very Good",B36&gt;50,"Good",B36&gt;40,"Average",B36&lt;40,"Fail")</f>
        <v>Good</v>
      </c>
      <c r="F36" s="11" t="str" cm="1">
        <f t="array" ref="F36">_xlfn.IFS(ISTEXT(B36),"NO DATA",B36&gt;=90,"Excellent",B36&gt;=75,"Very Good",B36&gt;50,"Good",B36&gt;40,"Average",B36&lt;40,"Fail")</f>
        <v>Good</v>
      </c>
      <c r="G36" s="31"/>
      <c r="H36" s="11" t="s">
        <v>15428</v>
      </c>
      <c r="I36" s="11" t="s">
        <v>15429</v>
      </c>
    </row>
    <row r="37" spans="1:17" ht="18" x14ac:dyDescent="0.35">
      <c r="A37" s="11"/>
      <c r="B37" s="11"/>
      <c r="C37" s="11"/>
      <c r="D37" s="11"/>
      <c r="E37" s="11"/>
      <c r="F37" s="11"/>
      <c r="G37" s="31"/>
      <c r="H37" s="31"/>
      <c r="I37" s="31"/>
    </row>
    <row r="38" spans="1:17" ht="18" x14ac:dyDescent="0.35">
      <c r="A38" s="11" t="s">
        <v>15387</v>
      </c>
      <c r="B38" s="11">
        <v>79</v>
      </c>
      <c r="C38" s="11" t="str">
        <f t="shared" si="2"/>
        <v>Very Good</v>
      </c>
      <c r="D38" s="11" t="str">
        <f t="shared" si="3"/>
        <v>Very Good</v>
      </c>
      <c r="E38" s="11" t="str" cm="1">
        <f t="array" ref="E38">_xlfn.IFS(B38&gt;=90,"Excellent",B38&gt;=75,"Very Good",B38&gt;50,"Good",B38&gt;40,"Average",B38&lt;40,"Fail")</f>
        <v>Very Good</v>
      </c>
      <c r="F38" s="11" t="str" cm="1">
        <f t="array" ref="F38">_xlfn.IFS(ISTEXT(B38),"NO DATA",B38&gt;=90,"Excellent",B38&gt;=75,"Very Good",B38&gt;50,"Good",B38&gt;40,"Average",B38&lt;40,"Fail")</f>
        <v>Very Good</v>
      </c>
      <c r="G38" s="31"/>
      <c r="H38" s="30" t="s">
        <v>15441</v>
      </c>
      <c r="I38" s="30" t="s">
        <v>15442</v>
      </c>
      <c r="J38" s="30" t="s">
        <v>15443</v>
      </c>
    </row>
    <row r="39" spans="1:17" ht="18" x14ac:dyDescent="0.35">
      <c r="A39" s="11" t="s">
        <v>15397</v>
      </c>
      <c r="B39" s="11">
        <v>22</v>
      </c>
      <c r="C39" s="11" t="str">
        <f t="shared" si="2"/>
        <v>Fail</v>
      </c>
      <c r="D39" s="11" t="str">
        <f t="shared" si="3"/>
        <v>Fail</v>
      </c>
      <c r="E39" s="11" t="str" cm="1">
        <f t="array" ref="E39">_xlfn.IFS(B39&gt;=90,"Excellent",B39&gt;=75,"Very Good",B39&gt;50,"Good",B39&gt;40,"Average",B39&lt;40,"Fail")</f>
        <v>Fail</v>
      </c>
      <c r="F39" s="11" t="str" cm="1">
        <f t="array" ref="F39">_xlfn.IFS(ISTEXT(B39),"NO DATA",B39&gt;=90,"Excellent",B39&gt;=75,"Very Good",B39&gt;50,"Good",B39&gt;40,"Average",B39&lt;40,"Fail")</f>
        <v>Fail</v>
      </c>
      <c r="G39" s="31"/>
      <c r="H39" s="11">
        <v>5</v>
      </c>
      <c r="I39" s="11" t="s">
        <v>15439</v>
      </c>
      <c r="J39" s="11" t="str">
        <f>IFERROR(H39/I39,"Check Your Operants")</f>
        <v>Check Your Operants</v>
      </c>
    </row>
    <row r="40" spans="1:17" ht="18" x14ac:dyDescent="0.35">
      <c r="A40" s="11" t="s">
        <v>15398</v>
      </c>
      <c r="B40" s="11">
        <v>90</v>
      </c>
      <c r="C40" s="11" t="str">
        <f t="shared" si="2"/>
        <v>Excellent</v>
      </c>
      <c r="D40" s="11" t="str">
        <f t="shared" si="3"/>
        <v>Excellent</v>
      </c>
      <c r="E40" s="11" t="str" cm="1">
        <f t="array" ref="E40">_xlfn.IFS(B40&gt;=90,"Excellent",B40&gt;=75,"Very Good",B40&gt;50,"Good",B40&gt;40,"Average",B40&lt;40,"Fail")</f>
        <v>Excellent</v>
      </c>
      <c r="F40" s="11" t="str" cm="1">
        <f t="array" ref="F40">_xlfn.IFS(ISTEXT(B40),"NO DATA",B40&gt;=90,"Excellent",B40&gt;=75,"Very Good",B40&gt;50,"Good",B40&gt;40,"Average",B40&lt;40,"Fail")</f>
        <v>Excellent</v>
      </c>
      <c r="G40" s="31"/>
      <c r="H40" s="11">
        <v>10</v>
      </c>
      <c r="I40" s="11">
        <v>6</v>
      </c>
      <c r="J40" s="11">
        <f t="shared" ref="J40:J43" si="4">IFERROR(H40/I40,"Check Your Operants")</f>
        <v>1.6666666666666667</v>
      </c>
    </row>
    <row r="41" spans="1:17" ht="18" x14ac:dyDescent="0.35">
      <c r="A41" s="11" t="s">
        <v>15399</v>
      </c>
      <c r="B41" s="11">
        <v>78</v>
      </c>
      <c r="C41" s="11" t="str">
        <f t="shared" si="2"/>
        <v>Very Good</v>
      </c>
      <c r="D41" s="11" t="str">
        <f t="shared" si="3"/>
        <v>Very Good</v>
      </c>
      <c r="E41" s="11" t="str" cm="1">
        <f t="array" ref="E41">_xlfn.IFS(B41&gt;=90,"Excellent",B41&gt;=75,"Very Good",B41&gt;50,"Good",B41&gt;40,"Average",B41&lt;40,"Fail")</f>
        <v>Very Good</v>
      </c>
      <c r="F41" s="11" t="str" cm="1">
        <f t="array" ref="F41">_xlfn.IFS(ISTEXT(B41),"NO DATA",B41&gt;=90,"Excellent",B41&gt;=75,"Very Good",B41&gt;50,"Good",B41&gt;40,"Average",B41&lt;40,"Fail")</f>
        <v>Very Good</v>
      </c>
      <c r="G41" s="31"/>
      <c r="H41" s="11">
        <v>55</v>
      </c>
      <c r="I41" s="11" t="s">
        <v>15440</v>
      </c>
      <c r="J41" s="11" t="str">
        <f t="shared" si="4"/>
        <v>Check Your Operants</v>
      </c>
    </row>
    <row r="42" spans="1:17" ht="18" x14ac:dyDescent="0.35">
      <c r="A42" s="11" t="s">
        <v>15431</v>
      </c>
      <c r="B42" s="34" t="s">
        <v>15432</v>
      </c>
      <c r="C42" s="11" t="str">
        <f t="shared" si="2"/>
        <v>No Grade</v>
      </c>
      <c r="D42" s="11" t="str">
        <f t="shared" si="3"/>
        <v>NO DATA</v>
      </c>
      <c r="E42" s="11" t="str" cm="1">
        <f t="array" ref="E42">_xlfn.IFS(B42&gt;=90,"Excellent",B42&gt;=75,"Very Good",B42&gt;50,"Good",B42&gt;40,"Average",B42&lt;40,"Fail")</f>
        <v>Excellent</v>
      </c>
      <c r="F42" s="11" t="str" cm="1">
        <f t="array" ref="F42">_xlfn.IFS(ISTEXT(B42),"NO DATA",B42&gt;=90,"Excellent",B42&gt;=75,"Very Good",B42&gt;50,"Good",B42&gt;40,"Average",B42&lt;40,"Fail")</f>
        <v>NO DATA</v>
      </c>
      <c r="G42" s="31"/>
      <c r="H42" s="11">
        <v>4</v>
      </c>
      <c r="I42" s="11">
        <v>0</v>
      </c>
      <c r="J42" s="11" t="str">
        <f t="shared" si="4"/>
        <v>Check Your Operants</v>
      </c>
    </row>
    <row r="43" spans="1:17" ht="18" x14ac:dyDescent="0.35">
      <c r="H43" s="11">
        <v>45</v>
      </c>
      <c r="I43" s="11">
        <v>4</v>
      </c>
      <c r="J43" s="11">
        <f t="shared" si="4"/>
        <v>11.25</v>
      </c>
    </row>
  </sheetData>
  <phoneticPr fontId="12" type="noConversion"/>
  <conditionalFormatting sqref="A2:A10">
    <cfRule type="expression" dxfId="7" priority="8">
      <formula>B2&lt;35</formula>
    </cfRule>
    <cfRule type="expression" dxfId="6" priority="9">
      <formula>B2&gt;=35</formula>
    </cfRule>
  </conditionalFormatting>
  <conditionalFormatting sqref="B2:B10">
    <cfRule type="cellIs" dxfId="5" priority="12" operator="greaterThanOrEqual">
      <formula>35</formula>
    </cfRule>
    <cfRule type="cellIs" dxfId="4" priority="13" operator="lessThan">
      <formula>35</formula>
    </cfRule>
    <cfRule type="cellIs" dxfId="3" priority="14" operator="lessThan">
      <formula>75</formula>
    </cfRule>
    <cfRule type="cellIs" dxfId="2" priority="15" operator="greaterThan">
      <formula>75</formula>
    </cfRule>
  </conditionalFormatting>
  <conditionalFormatting sqref="C2:C10">
    <cfRule type="containsText" dxfId="1" priority="10" operator="containsText" text="Fail">
      <formula>NOT(ISERROR(SEARCH("Fail",C2)))</formula>
    </cfRule>
    <cfRule type="containsText" dxfId="0" priority="11" operator="containsText" text="Pass">
      <formula>NOT(ISERROR(SEARCH("Pass",C2)))</formula>
    </cfRule>
  </conditionalFormatting>
  <conditionalFormatting sqref="C14:C19">
    <cfRule type="dataBar" priority="3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{3D06EF90-AB01-4213-A83E-2F65B8A1D57E}</x14:id>
        </ext>
      </extLst>
    </cfRule>
  </conditionalFormatting>
  <conditionalFormatting sqref="D1:G10">
    <cfRule type="iconSet" priority="5">
      <iconSet>
        <cfvo type="percent" val="0"/>
        <cfvo type="num" val="35"/>
        <cfvo type="num" val="75"/>
      </iconSet>
    </cfRule>
  </conditionalFormatting>
  <conditionalFormatting sqref="H1:H10">
    <cfRule type="colorScale" priority="1">
      <colorScale>
        <cfvo type="num" val="0"/>
        <cfvo type="num" val="75"/>
        <cfvo type="num" val="100"/>
        <color rgb="FFF8696B"/>
        <color rgb="FFFFEB84"/>
        <color rgb="FF63BE7B"/>
      </colorScale>
    </cfRule>
    <cfRule type="colorScale" priority="4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I1:I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{28F55AB5-74DB-47E0-AF20-17F7BABD383E}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06EF90-AB01-4213-A83E-2F65B8A1D5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C14:C19</xm:sqref>
        </x14:conditionalFormatting>
        <x14:conditionalFormatting xmlns:xm="http://schemas.microsoft.com/office/excel/2006/main">
          <x14:cfRule type="dataBar" id="{28F55AB5-74DB-47E0-AF20-17F7BABD383E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I1:I10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DMart_Data</vt:lpstr>
      <vt:lpstr>ConditionalStatements</vt:lpstr>
      <vt:lpstr>NetRevenue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2026-09-28T11:04:31Z</dcterms:modified>
</cp:coreProperties>
</file>