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fd2539099bfb007/Documentos/ITAM/07-semestre/Programación lineal/proyecto-prog-lin/"/>
    </mc:Choice>
  </mc:AlternateContent>
  <xr:revisionPtr revIDLastSave="56" documentId="8_{A6AED604-0CC2-D043-9844-D2B89238AA46}" xr6:coauthVersionLast="47" xr6:coauthVersionMax="47" xr10:uidLastSave="{24F8F4DA-4784-4F2D-A4F7-F8B43322D8E4}"/>
  <bookViews>
    <workbookView xWindow="-98" yWindow="-98" windowWidth="22695" windowHeight="15196" activeTab="1" xr2:uid="{64ECDD83-31AD-0E4D-8DC5-A3F64F8D53F8}"/>
  </bookViews>
  <sheets>
    <sheet name="Encuesta" sheetId="1" r:id="rId1"/>
    <sheet name="Telas" sheetId="3" r:id="rId2"/>
    <sheet name="Telas Calc" sheetId="2" r:id="rId3"/>
  </sheets>
  <definedNames>
    <definedName name="solver_adj" localSheetId="0" hidden="1">Encuesta!$B$73:$E$75</definedName>
    <definedName name="solver_adj" localSheetId="2" hidden="1">'Telas Calc'!$C$39:$C$49</definedName>
    <definedName name="solver_cvg" localSheetId="0" hidden="1">0.0001</definedName>
    <definedName name="solver_cvg" localSheetId="2" hidden="1">0.0001</definedName>
    <definedName name="solver_drv" localSheetId="0" hidden="1">1</definedName>
    <definedName name="solver_drv" localSheetId="2" hidden="1">1</definedName>
    <definedName name="solver_eng" localSheetId="0" hidden="1">2</definedName>
    <definedName name="solver_eng" localSheetId="1" hidden="1">1</definedName>
    <definedName name="solver_eng" localSheetId="2" hidden="1">2</definedName>
    <definedName name="solver_itr" localSheetId="0" hidden="1">2147483647</definedName>
    <definedName name="solver_itr" localSheetId="2" hidden="1">2147483647</definedName>
    <definedName name="solver_lhs1" localSheetId="0" hidden="1">Encuesta!$B$73:$E$75</definedName>
    <definedName name="solver_lhs1" localSheetId="2" hidden="1">'Telas Calc'!$C$25:$C$32</definedName>
    <definedName name="solver_lhs2" localSheetId="0" hidden="1">Encuesta!$B$76:$E$76</definedName>
    <definedName name="solver_lhs2" localSheetId="2" hidden="1">'Telas Calc'!$C$41</definedName>
    <definedName name="solver_lhs3" localSheetId="0" hidden="1">Encuesta!$F$73:$F$75</definedName>
    <definedName name="solver_lhs3" localSheetId="2" hidden="1">'Telas Calc'!$C$46</definedName>
    <definedName name="solver_lhs4" localSheetId="0" hidden="1">Encuesta!$F$56</definedName>
    <definedName name="solver_lhs4" localSheetId="2" hidden="1">'Telas Calc'!$E$15:$E$21</definedName>
    <definedName name="solver_lhs5" localSheetId="0" hidden="1">Encuesta!$F$56:$F$58</definedName>
    <definedName name="solver_lhs5" localSheetId="2" hidden="1">'Telas Calc'!$E$15:$E$21</definedName>
    <definedName name="solver_lhs6" localSheetId="0" hidden="1">Encuesta!$F$59</definedName>
    <definedName name="solver_lin" localSheetId="0" hidden="1">1</definedName>
    <definedName name="solver_lin" localSheetId="2" hidden="1">1</definedName>
    <definedName name="solver_mip" localSheetId="0" hidden="1">2147483647</definedName>
    <definedName name="solver_mip" localSheetId="2" hidden="1">2147483647</definedName>
    <definedName name="solver_mni" localSheetId="0" hidden="1">30</definedName>
    <definedName name="solver_mni" localSheetId="2" hidden="1">30</definedName>
    <definedName name="solver_mrt" localSheetId="0" hidden="1">0.075</definedName>
    <definedName name="solver_mrt" localSheetId="2" hidden="1">0.075</definedName>
    <definedName name="solver_msl" localSheetId="0" hidden="1">2</definedName>
    <definedName name="solver_msl" localSheetId="2" hidden="1">2</definedName>
    <definedName name="solver_neg" localSheetId="0" hidden="1">1</definedName>
    <definedName name="solver_neg" localSheetId="1" hidden="1">1</definedName>
    <definedName name="solver_neg" localSheetId="2" hidden="1">1</definedName>
    <definedName name="solver_nod" localSheetId="0" hidden="1">2147483647</definedName>
    <definedName name="solver_nod" localSheetId="2" hidden="1">2147483647</definedName>
    <definedName name="solver_num" localSheetId="0" hidden="1">3</definedName>
    <definedName name="solver_num" localSheetId="1" hidden="1">0</definedName>
    <definedName name="solver_num" localSheetId="2" hidden="1">4</definedName>
    <definedName name="solver_opt" localSheetId="0" hidden="1">Encuesta!$H$68</definedName>
    <definedName name="solver_opt" localSheetId="1" hidden="1">Telas!$D$88</definedName>
    <definedName name="solver_opt" localSheetId="2" hidden="1">'Telas Calc'!$H$28</definedName>
    <definedName name="solver_pre" localSheetId="0" hidden="1">0.000001</definedName>
    <definedName name="solver_pre" localSheetId="2" hidden="1">0.000001</definedName>
    <definedName name="solver_rbv" localSheetId="0" hidden="1">1</definedName>
    <definedName name="solver_rbv" localSheetId="2" hidden="1">1</definedName>
    <definedName name="solver_rel1" localSheetId="0" hidden="1">3</definedName>
    <definedName name="solver_rel1" localSheetId="2" hidden="1">3</definedName>
    <definedName name="solver_rel2" localSheetId="0" hidden="1">2</definedName>
    <definedName name="solver_rel2" localSheetId="2" hidden="1">3</definedName>
    <definedName name="solver_rel3" localSheetId="0" hidden="1">2</definedName>
    <definedName name="solver_rel3" localSheetId="2" hidden="1">1</definedName>
    <definedName name="solver_rel4" localSheetId="0" hidden="1">1</definedName>
    <definedName name="solver_rel4" localSheetId="2" hidden="1">1</definedName>
    <definedName name="solver_rel5" localSheetId="0" hidden="1">3</definedName>
    <definedName name="solver_rel5" localSheetId="2" hidden="1">1</definedName>
    <definedName name="solver_rel6" localSheetId="0" hidden="1">3</definedName>
    <definedName name="solver_rhs1" localSheetId="0" hidden="1">50</definedName>
    <definedName name="solver_rhs1" localSheetId="2" hidden="1">'Telas Calc'!$D$25:$D$32</definedName>
    <definedName name="solver_rhs2" localSheetId="0" hidden="1">Encuesta!$B$77:$E$77</definedName>
    <definedName name="solver_rhs2" localSheetId="2" hidden="1">'Telas Calc'!$C$42</definedName>
    <definedName name="solver_rhs3" localSheetId="0" hidden="1">Encuesta!$G$73:$G$75</definedName>
    <definedName name="solver_rhs3" localSheetId="2" hidden="1">'Telas Calc'!$C$47</definedName>
    <definedName name="solver_rhs4" localSheetId="0" hidden="1">Encuesta!$H$56</definedName>
    <definedName name="solver_rhs4" localSheetId="2" hidden="1">'Telas Calc'!$C$15:$C$21</definedName>
    <definedName name="solver_rhs5" localSheetId="0" hidden="1">Encuesta!$G$56:$G$58</definedName>
    <definedName name="solver_rhs5" localSheetId="2" hidden="1">'Telas Calc'!$C$15:$C$21</definedName>
    <definedName name="solver_rhs6" localSheetId="0" hidden="1">Encuesta!$G$60</definedName>
    <definedName name="solver_rlx" localSheetId="0" hidden="1">1</definedName>
    <definedName name="solver_rlx" localSheetId="2" hidden="1">2</definedName>
    <definedName name="solver_rsd" localSheetId="0" hidden="1">0</definedName>
    <definedName name="solver_rsd" localSheetId="2" hidden="1">0</definedName>
    <definedName name="solver_scl" localSheetId="0" hidden="1">2</definedName>
    <definedName name="solver_scl" localSheetId="2" hidden="1">1</definedName>
    <definedName name="solver_sho" localSheetId="0" hidden="1">2</definedName>
    <definedName name="solver_sho" localSheetId="2" hidden="1">2</definedName>
    <definedName name="solver_ssz" localSheetId="0" hidden="1">100</definedName>
    <definedName name="solver_ssz" localSheetId="2" hidden="1">100</definedName>
    <definedName name="solver_tim" localSheetId="0" hidden="1">2147483647</definedName>
    <definedName name="solver_tim" localSheetId="2" hidden="1">2147483647</definedName>
    <definedName name="solver_tol" localSheetId="0" hidden="1">0.01</definedName>
    <definedName name="solver_tol" localSheetId="2" hidden="1">0.01</definedName>
    <definedName name="solver_typ" localSheetId="0" hidden="1">2</definedName>
    <definedName name="solver_typ" localSheetId="1" hidden="1">1</definedName>
    <definedName name="solver_typ" localSheetId="2" hidden="1">1</definedName>
    <definedName name="solver_val" localSheetId="0" hidden="1">0</definedName>
    <definedName name="solver_val" localSheetId="1" hidden="1">0</definedName>
    <definedName name="solver_val" localSheetId="2" hidden="1">0</definedName>
    <definedName name="solver_ver" localSheetId="0" hidden="1">3</definedName>
    <definedName name="solver_ver" localSheetId="1" hidden="1">3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9" i="3" l="1"/>
  <c r="I2" i="1"/>
  <c r="H2" i="1"/>
  <c r="F7" i="1"/>
  <c r="F10" i="1" s="1"/>
  <c r="C268" i="3"/>
  <c r="N267" i="3"/>
  <c r="M267" i="3"/>
  <c r="L267" i="3"/>
  <c r="K267" i="3"/>
  <c r="J267" i="3"/>
  <c r="I267" i="3"/>
  <c r="H267" i="3"/>
  <c r="G267" i="3"/>
  <c r="E267" i="3"/>
  <c r="D267" i="3"/>
  <c r="F267" i="3" s="1"/>
  <c r="N266" i="3"/>
  <c r="M266" i="3"/>
  <c r="L266" i="3"/>
  <c r="K266" i="3"/>
  <c r="J266" i="3"/>
  <c r="I266" i="3"/>
  <c r="H266" i="3"/>
  <c r="G266" i="3"/>
  <c r="F266" i="3"/>
  <c r="E266" i="3"/>
  <c r="D266" i="3"/>
  <c r="N265" i="3"/>
  <c r="M265" i="3"/>
  <c r="L265" i="3"/>
  <c r="K265" i="3"/>
  <c r="J265" i="3"/>
  <c r="I265" i="3"/>
  <c r="H265" i="3"/>
  <c r="G265" i="3"/>
  <c r="F265" i="3"/>
  <c r="E265" i="3"/>
  <c r="D265" i="3"/>
  <c r="N264" i="3"/>
  <c r="M264" i="3"/>
  <c r="L264" i="3"/>
  <c r="K264" i="3"/>
  <c r="J264" i="3"/>
  <c r="I264" i="3"/>
  <c r="H264" i="3"/>
  <c r="G264" i="3"/>
  <c r="E264" i="3"/>
  <c r="D264" i="3"/>
  <c r="F264" i="3" s="1"/>
  <c r="N263" i="3"/>
  <c r="M263" i="3"/>
  <c r="L263" i="3"/>
  <c r="K263" i="3"/>
  <c r="J263" i="3"/>
  <c r="I263" i="3"/>
  <c r="H263" i="3"/>
  <c r="G263" i="3"/>
  <c r="E263" i="3"/>
  <c r="D263" i="3"/>
  <c r="F263" i="3" s="1"/>
  <c r="N262" i="3"/>
  <c r="M262" i="3"/>
  <c r="L262" i="3"/>
  <c r="K262" i="3"/>
  <c r="J262" i="3"/>
  <c r="I262" i="3"/>
  <c r="H262" i="3"/>
  <c r="G262" i="3"/>
  <c r="F262" i="3"/>
  <c r="E262" i="3"/>
  <c r="D262" i="3"/>
  <c r="N261" i="3"/>
  <c r="M261" i="3"/>
  <c r="L261" i="3"/>
  <c r="K261" i="3"/>
  <c r="J261" i="3"/>
  <c r="I261" i="3"/>
  <c r="H261" i="3"/>
  <c r="G261" i="3"/>
  <c r="E261" i="3"/>
  <c r="D261" i="3"/>
  <c r="F261" i="3" s="1"/>
  <c r="N260" i="3"/>
  <c r="M260" i="3"/>
  <c r="L260" i="3"/>
  <c r="K260" i="3"/>
  <c r="J260" i="3"/>
  <c r="I260" i="3"/>
  <c r="H260" i="3"/>
  <c r="G260" i="3"/>
  <c r="E260" i="3"/>
  <c r="D260" i="3"/>
  <c r="F260" i="3" s="1"/>
  <c r="N259" i="3"/>
  <c r="M259" i="3"/>
  <c r="L259" i="3"/>
  <c r="K259" i="3"/>
  <c r="J259" i="3"/>
  <c r="I259" i="3"/>
  <c r="H259" i="3"/>
  <c r="G259" i="3"/>
  <c r="G268" i="3" s="1"/>
  <c r="E259" i="3"/>
  <c r="D259" i="3"/>
  <c r="F259" i="3" s="1"/>
  <c r="N258" i="3"/>
  <c r="M258" i="3"/>
  <c r="L258" i="3"/>
  <c r="K258" i="3"/>
  <c r="J258" i="3"/>
  <c r="I258" i="3"/>
  <c r="H258" i="3"/>
  <c r="G258" i="3"/>
  <c r="F258" i="3"/>
  <c r="E258" i="3"/>
  <c r="D258" i="3"/>
  <c r="N257" i="3"/>
  <c r="M257" i="3"/>
  <c r="L257" i="3"/>
  <c r="L268" i="3" s="1"/>
  <c r="E237" i="3" s="1"/>
  <c r="F237" i="3" s="1"/>
  <c r="K257" i="3"/>
  <c r="J257" i="3"/>
  <c r="J268" i="3" s="1"/>
  <c r="E235" i="3" s="1"/>
  <c r="F235" i="3" s="1"/>
  <c r="I257" i="3"/>
  <c r="H257" i="3"/>
  <c r="H268" i="3" s="1"/>
  <c r="E233" i="3" s="1"/>
  <c r="F233" i="3" s="1"/>
  <c r="G257" i="3"/>
  <c r="E257" i="3"/>
  <c r="E268" i="3" s="1"/>
  <c r="D257" i="3"/>
  <c r="D268" i="3" s="1"/>
  <c r="D250" i="3"/>
  <c r="C250" i="3"/>
  <c r="C249" i="3"/>
  <c r="D248" i="3"/>
  <c r="C248" i="3"/>
  <c r="C247" i="3"/>
  <c r="C246" i="3"/>
  <c r="C245" i="3"/>
  <c r="C244" i="3"/>
  <c r="C243" i="3"/>
  <c r="D40" i="2"/>
  <c r="F40" i="2" s="1"/>
  <c r="D41" i="2"/>
  <c r="F41" i="2" s="1"/>
  <c r="D42" i="2"/>
  <c r="F42" i="2" s="1"/>
  <c r="D43" i="2"/>
  <c r="F43" i="2" s="1"/>
  <c r="D44" i="2"/>
  <c r="F44" i="2" s="1"/>
  <c r="D45" i="2"/>
  <c r="F45" i="2" s="1"/>
  <c r="D46" i="2"/>
  <c r="F46" i="2" s="1"/>
  <c r="D47" i="2"/>
  <c r="F47" i="2" s="1"/>
  <c r="D48" i="2"/>
  <c r="F48" i="2" s="1"/>
  <c r="D49" i="2"/>
  <c r="F49" i="2" s="1"/>
  <c r="D39" i="2"/>
  <c r="F39" i="2" s="1"/>
  <c r="G39" i="2"/>
  <c r="C212" i="3"/>
  <c r="L211" i="3"/>
  <c r="K211" i="3"/>
  <c r="J211" i="3"/>
  <c r="I211" i="3"/>
  <c r="H211" i="3"/>
  <c r="G211" i="3"/>
  <c r="F211" i="3"/>
  <c r="E211" i="3"/>
  <c r="D211" i="3"/>
  <c r="L210" i="3"/>
  <c r="K210" i="3"/>
  <c r="J210" i="3"/>
  <c r="I210" i="3"/>
  <c r="H210" i="3"/>
  <c r="G210" i="3"/>
  <c r="F210" i="3"/>
  <c r="E210" i="3"/>
  <c r="D210" i="3"/>
  <c r="L209" i="3"/>
  <c r="K209" i="3"/>
  <c r="J209" i="3"/>
  <c r="I209" i="3"/>
  <c r="H209" i="3"/>
  <c r="G209" i="3"/>
  <c r="F209" i="3"/>
  <c r="E209" i="3"/>
  <c r="D209" i="3"/>
  <c r="L208" i="3"/>
  <c r="K208" i="3"/>
  <c r="J208" i="3"/>
  <c r="I208" i="3"/>
  <c r="H208" i="3"/>
  <c r="G208" i="3"/>
  <c r="F208" i="3"/>
  <c r="E208" i="3"/>
  <c r="D208" i="3"/>
  <c r="L207" i="3"/>
  <c r="K207" i="3"/>
  <c r="J207" i="3"/>
  <c r="I207" i="3"/>
  <c r="H207" i="3"/>
  <c r="G207" i="3"/>
  <c r="F207" i="3"/>
  <c r="E207" i="3"/>
  <c r="D207" i="3"/>
  <c r="L206" i="3"/>
  <c r="K206" i="3"/>
  <c r="J206" i="3"/>
  <c r="I206" i="3"/>
  <c r="H206" i="3"/>
  <c r="G206" i="3"/>
  <c r="F206" i="3"/>
  <c r="E206" i="3"/>
  <c r="D206" i="3"/>
  <c r="L205" i="3"/>
  <c r="K205" i="3"/>
  <c r="J205" i="3"/>
  <c r="I205" i="3"/>
  <c r="H205" i="3"/>
  <c r="G205" i="3"/>
  <c r="F205" i="3"/>
  <c r="E205" i="3"/>
  <c r="D205" i="3"/>
  <c r="L204" i="3"/>
  <c r="K204" i="3"/>
  <c r="J204" i="3"/>
  <c r="I204" i="3"/>
  <c r="H204" i="3"/>
  <c r="G204" i="3"/>
  <c r="F204" i="3"/>
  <c r="E204" i="3"/>
  <c r="D204" i="3"/>
  <c r="L203" i="3"/>
  <c r="K203" i="3"/>
  <c r="J203" i="3"/>
  <c r="I203" i="3"/>
  <c r="H203" i="3"/>
  <c r="G203" i="3"/>
  <c r="F203" i="3"/>
  <c r="E203" i="3"/>
  <c r="D203" i="3"/>
  <c r="L202" i="3"/>
  <c r="K202" i="3"/>
  <c r="J202" i="3"/>
  <c r="I202" i="3"/>
  <c r="H202" i="3"/>
  <c r="G202" i="3"/>
  <c r="F202" i="3"/>
  <c r="E202" i="3"/>
  <c r="D202" i="3"/>
  <c r="L201" i="3"/>
  <c r="K201" i="3"/>
  <c r="J201" i="3"/>
  <c r="I201" i="3"/>
  <c r="H201" i="3"/>
  <c r="G201" i="3"/>
  <c r="G212" i="3" s="1"/>
  <c r="E178" i="3" s="1"/>
  <c r="F178" i="3" s="1"/>
  <c r="F201" i="3"/>
  <c r="E201" i="3"/>
  <c r="D201" i="3"/>
  <c r="D194" i="3"/>
  <c r="C194" i="3"/>
  <c r="C193" i="3"/>
  <c r="D192" i="3"/>
  <c r="C192" i="3"/>
  <c r="C191" i="3"/>
  <c r="C190" i="3"/>
  <c r="C189" i="3"/>
  <c r="C188" i="3"/>
  <c r="C187" i="3"/>
  <c r="C158" i="3"/>
  <c r="L157" i="3"/>
  <c r="K157" i="3"/>
  <c r="J157" i="3"/>
  <c r="I157" i="3"/>
  <c r="H157" i="3"/>
  <c r="G157" i="3"/>
  <c r="F157" i="3"/>
  <c r="E157" i="3"/>
  <c r="D157" i="3"/>
  <c r="L156" i="3"/>
  <c r="K156" i="3"/>
  <c r="J156" i="3"/>
  <c r="I156" i="3"/>
  <c r="H156" i="3"/>
  <c r="G156" i="3"/>
  <c r="F156" i="3"/>
  <c r="E156" i="3"/>
  <c r="D156" i="3"/>
  <c r="L155" i="3"/>
  <c r="K155" i="3"/>
  <c r="J155" i="3"/>
  <c r="I155" i="3"/>
  <c r="H155" i="3"/>
  <c r="G155" i="3"/>
  <c r="F155" i="3"/>
  <c r="E155" i="3"/>
  <c r="D155" i="3"/>
  <c r="L154" i="3"/>
  <c r="K154" i="3"/>
  <c r="J154" i="3"/>
  <c r="I154" i="3"/>
  <c r="H154" i="3"/>
  <c r="G154" i="3"/>
  <c r="F154" i="3"/>
  <c r="E154" i="3"/>
  <c r="D154" i="3"/>
  <c r="L153" i="3"/>
  <c r="K153" i="3"/>
  <c r="J153" i="3"/>
  <c r="I153" i="3"/>
  <c r="H153" i="3"/>
  <c r="G153" i="3"/>
  <c r="F153" i="3"/>
  <c r="E153" i="3"/>
  <c r="D153" i="3"/>
  <c r="L152" i="3"/>
  <c r="K152" i="3"/>
  <c r="J152" i="3"/>
  <c r="I152" i="3"/>
  <c r="H152" i="3"/>
  <c r="G152" i="3"/>
  <c r="F152" i="3"/>
  <c r="E152" i="3"/>
  <c r="D152" i="3"/>
  <c r="L151" i="3"/>
  <c r="K151" i="3"/>
  <c r="J151" i="3"/>
  <c r="I151" i="3"/>
  <c r="H151" i="3"/>
  <c r="G151" i="3"/>
  <c r="F151" i="3"/>
  <c r="E151" i="3"/>
  <c r="D151" i="3"/>
  <c r="L150" i="3"/>
  <c r="K150" i="3"/>
  <c r="J150" i="3"/>
  <c r="I150" i="3"/>
  <c r="H150" i="3"/>
  <c r="G150" i="3"/>
  <c r="F150" i="3"/>
  <c r="E150" i="3"/>
  <c r="D150" i="3"/>
  <c r="L149" i="3"/>
  <c r="K149" i="3"/>
  <c r="J149" i="3"/>
  <c r="I149" i="3"/>
  <c r="H149" i="3"/>
  <c r="G149" i="3"/>
  <c r="F149" i="3"/>
  <c r="E149" i="3"/>
  <c r="D149" i="3"/>
  <c r="L148" i="3"/>
  <c r="K148" i="3"/>
  <c r="J148" i="3"/>
  <c r="I148" i="3"/>
  <c r="H148" i="3"/>
  <c r="G148" i="3"/>
  <c r="F148" i="3"/>
  <c r="E148" i="3"/>
  <c r="D148" i="3"/>
  <c r="L147" i="3"/>
  <c r="K147" i="3"/>
  <c r="J147" i="3"/>
  <c r="I147" i="3"/>
  <c r="H147" i="3"/>
  <c r="G147" i="3"/>
  <c r="F147" i="3"/>
  <c r="E147" i="3"/>
  <c r="E158" i="3" s="1"/>
  <c r="D147" i="3"/>
  <c r="D140" i="3"/>
  <c r="C140" i="3"/>
  <c r="C139" i="3"/>
  <c r="D138" i="3"/>
  <c r="C138" i="3"/>
  <c r="C137" i="3"/>
  <c r="C136" i="3"/>
  <c r="C135" i="3"/>
  <c r="C134" i="3"/>
  <c r="C133" i="3"/>
  <c r="C50" i="3"/>
  <c r="L49" i="3"/>
  <c r="K49" i="3"/>
  <c r="J49" i="3"/>
  <c r="I49" i="3"/>
  <c r="H49" i="3"/>
  <c r="G49" i="3"/>
  <c r="F49" i="3"/>
  <c r="E49" i="3"/>
  <c r="D49" i="3"/>
  <c r="L48" i="3"/>
  <c r="K48" i="3"/>
  <c r="J48" i="3"/>
  <c r="I48" i="3"/>
  <c r="H48" i="3"/>
  <c r="G48" i="3"/>
  <c r="F48" i="3"/>
  <c r="E48" i="3"/>
  <c r="D48" i="3"/>
  <c r="L47" i="3"/>
  <c r="K47" i="3"/>
  <c r="J47" i="3"/>
  <c r="I47" i="3"/>
  <c r="H47" i="3"/>
  <c r="G47" i="3"/>
  <c r="F47" i="3"/>
  <c r="E47" i="3"/>
  <c r="D47" i="3"/>
  <c r="L46" i="3"/>
  <c r="K46" i="3"/>
  <c r="J46" i="3"/>
  <c r="I46" i="3"/>
  <c r="H46" i="3"/>
  <c r="G46" i="3"/>
  <c r="F46" i="3"/>
  <c r="E46" i="3"/>
  <c r="D46" i="3"/>
  <c r="L45" i="3"/>
  <c r="K45" i="3"/>
  <c r="J45" i="3"/>
  <c r="I45" i="3"/>
  <c r="H45" i="3"/>
  <c r="G45" i="3"/>
  <c r="F45" i="3"/>
  <c r="E45" i="3"/>
  <c r="D45" i="3"/>
  <c r="L44" i="3"/>
  <c r="K44" i="3"/>
  <c r="J44" i="3"/>
  <c r="I44" i="3"/>
  <c r="H44" i="3"/>
  <c r="G44" i="3"/>
  <c r="F44" i="3"/>
  <c r="E44" i="3"/>
  <c r="D44" i="3"/>
  <c r="L43" i="3"/>
  <c r="K43" i="3"/>
  <c r="J43" i="3"/>
  <c r="I43" i="3"/>
  <c r="H43" i="3"/>
  <c r="G43" i="3"/>
  <c r="F43" i="3"/>
  <c r="E43" i="3"/>
  <c r="D43" i="3"/>
  <c r="L42" i="3"/>
  <c r="K42" i="3"/>
  <c r="J42" i="3"/>
  <c r="I42" i="3"/>
  <c r="H42" i="3"/>
  <c r="G42" i="3"/>
  <c r="F42" i="3"/>
  <c r="E42" i="3"/>
  <c r="D42" i="3"/>
  <c r="L41" i="3"/>
  <c r="K41" i="3"/>
  <c r="J41" i="3"/>
  <c r="I41" i="3"/>
  <c r="H41" i="3"/>
  <c r="G41" i="3"/>
  <c r="F41" i="3"/>
  <c r="E41" i="3"/>
  <c r="D41" i="3"/>
  <c r="L40" i="3"/>
  <c r="K40" i="3"/>
  <c r="J40" i="3"/>
  <c r="I40" i="3"/>
  <c r="H40" i="3"/>
  <c r="G40" i="3"/>
  <c r="F40" i="3"/>
  <c r="E40" i="3"/>
  <c r="D40" i="3"/>
  <c r="L39" i="3"/>
  <c r="K39" i="3"/>
  <c r="K50" i="3" s="1"/>
  <c r="E20" i="3" s="1"/>
  <c r="F20" i="3" s="1"/>
  <c r="J39" i="3"/>
  <c r="I39" i="3"/>
  <c r="I50" i="3" s="1"/>
  <c r="E18" i="3" s="1"/>
  <c r="F18" i="3" s="1"/>
  <c r="H39" i="3"/>
  <c r="F39" i="3"/>
  <c r="E39" i="3"/>
  <c r="D39" i="3"/>
  <c r="D32" i="3"/>
  <c r="C32" i="3"/>
  <c r="C31" i="3"/>
  <c r="D30" i="3"/>
  <c r="C30" i="3"/>
  <c r="C29" i="3"/>
  <c r="C28" i="3"/>
  <c r="C27" i="3"/>
  <c r="C26" i="3"/>
  <c r="C25" i="3"/>
  <c r="G158" i="3" l="1"/>
  <c r="E124" i="3" s="1"/>
  <c r="F124" i="3" s="1"/>
  <c r="I212" i="3"/>
  <c r="E180" i="3" s="1"/>
  <c r="F180" i="3" s="1"/>
  <c r="K268" i="3"/>
  <c r="E236" i="3" s="1"/>
  <c r="F236" i="3" s="1"/>
  <c r="E50" i="3"/>
  <c r="F50" i="3"/>
  <c r="E15" i="3" s="1"/>
  <c r="F15" i="3" s="1"/>
  <c r="F22" i="3" s="1"/>
  <c r="H28" i="3" s="1"/>
  <c r="H158" i="3"/>
  <c r="E125" i="3" s="1"/>
  <c r="F125" i="3" s="1"/>
  <c r="J212" i="3"/>
  <c r="E181" i="3" s="1"/>
  <c r="F181" i="3" s="1"/>
  <c r="I268" i="3"/>
  <c r="E234" i="3" s="1"/>
  <c r="F234" i="3" s="1"/>
  <c r="F240" i="3" s="1"/>
  <c r="K212" i="3"/>
  <c r="E182" i="3" s="1"/>
  <c r="F182" i="3" s="1"/>
  <c r="G50" i="3"/>
  <c r="E16" i="3" s="1"/>
  <c r="F16" i="3" s="1"/>
  <c r="I158" i="3"/>
  <c r="E126" i="3" s="1"/>
  <c r="F126" i="3" s="1"/>
  <c r="H50" i="3"/>
  <c r="E17" i="3" s="1"/>
  <c r="F17" i="3" s="1"/>
  <c r="J158" i="3"/>
  <c r="E127" i="3" s="1"/>
  <c r="F127" i="3" s="1"/>
  <c r="D212" i="3"/>
  <c r="L212" i="3"/>
  <c r="E183" i="3" s="1"/>
  <c r="F183" i="3" s="1"/>
  <c r="E212" i="3"/>
  <c r="K158" i="3"/>
  <c r="E128" i="3" s="1"/>
  <c r="F128" i="3" s="1"/>
  <c r="J50" i="3"/>
  <c r="E19" i="3" s="1"/>
  <c r="F19" i="3" s="1"/>
  <c r="D158" i="3"/>
  <c r="L158" i="3"/>
  <c r="E129" i="3" s="1"/>
  <c r="F129" i="3" s="1"/>
  <c r="F212" i="3"/>
  <c r="E177" i="3" s="1"/>
  <c r="F177" i="3" s="1"/>
  <c r="F184" i="3" s="1"/>
  <c r="H190" i="3" s="1"/>
  <c r="M268" i="3"/>
  <c r="E238" i="3" s="1"/>
  <c r="F238" i="3" s="1"/>
  <c r="N268" i="3"/>
  <c r="E239" i="3" s="1"/>
  <c r="F239" i="3" s="1"/>
  <c r="D50" i="3"/>
  <c r="L50" i="3"/>
  <c r="E21" i="3" s="1"/>
  <c r="F21" i="3" s="1"/>
  <c r="F158" i="3"/>
  <c r="E123" i="3" s="1"/>
  <c r="F123" i="3" s="1"/>
  <c r="F130" i="3" s="1"/>
  <c r="H136" i="3" s="1"/>
  <c r="H212" i="3"/>
  <c r="E179" i="3" s="1"/>
  <c r="F179" i="3" s="1"/>
  <c r="F257" i="3"/>
  <c r="F268" i="3" s="1"/>
  <c r="F50" i="2"/>
  <c r="E39" i="2"/>
  <c r="D50" i="2"/>
  <c r="D30" i="2"/>
  <c r="D32" i="2"/>
  <c r="C32" i="2"/>
  <c r="C31" i="2"/>
  <c r="C30" i="2"/>
  <c r="C29" i="2"/>
  <c r="C28" i="2"/>
  <c r="C27" i="2"/>
  <c r="C26" i="2"/>
  <c r="C25" i="2"/>
  <c r="C50" i="2"/>
  <c r="H40" i="2"/>
  <c r="I40" i="2"/>
  <c r="J40" i="2"/>
  <c r="K40" i="2"/>
  <c r="L40" i="2"/>
  <c r="M40" i="2"/>
  <c r="N40" i="2"/>
  <c r="H41" i="2"/>
  <c r="I41" i="2"/>
  <c r="J41" i="2"/>
  <c r="K41" i="2"/>
  <c r="L41" i="2"/>
  <c r="M41" i="2"/>
  <c r="N41" i="2"/>
  <c r="H42" i="2"/>
  <c r="I42" i="2"/>
  <c r="J42" i="2"/>
  <c r="K42" i="2"/>
  <c r="L42" i="2"/>
  <c r="M42" i="2"/>
  <c r="N42" i="2"/>
  <c r="H43" i="2"/>
  <c r="I43" i="2"/>
  <c r="J43" i="2"/>
  <c r="K43" i="2"/>
  <c r="L43" i="2"/>
  <c r="M43" i="2"/>
  <c r="N43" i="2"/>
  <c r="H44" i="2"/>
  <c r="I44" i="2"/>
  <c r="J44" i="2"/>
  <c r="K44" i="2"/>
  <c r="L44" i="2"/>
  <c r="M44" i="2"/>
  <c r="N44" i="2"/>
  <c r="H45" i="2"/>
  <c r="I45" i="2"/>
  <c r="J45" i="2"/>
  <c r="K45" i="2"/>
  <c r="L45" i="2"/>
  <c r="M45" i="2"/>
  <c r="N45" i="2"/>
  <c r="H46" i="2"/>
  <c r="I46" i="2"/>
  <c r="J46" i="2"/>
  <c r="K46" i="2"/>
  <c r="L46" i="2"/>
  <c r="M46" i="2"/>
  <c r="N46" i="2"/>
  <c r="H47" i="2"/>
  <c r="I47" i="2"/>
  <c r="J47" i="2"/>
  <c r="K47" i="2"/>
  <c r="L47" i="2"/>
  <c r="M47" i="2"/>
  <c r="N47" i="2"/>
  <c r="H48" i="2"/>
  <c r="I48" i="2"/>
  <c r="J48" i="2"/>
  <c r="K48" i="2"/>
  <c r="L48" i="2"/>
  <c r="M48" i="2"/>
  <c r="N48" i="2"/>
  <c r="H49" i="2"/>
  <c r="I49" i="2"/>
  <c r="J49" i="2"/>
  <c r="K49" i="2"/>
  <c r="L49" i="2"/>
  <c r="M49" i="2"/>
  <c r="N49" i="2"/>
  <c r="I39" i="2"/>
  <c r="J39" i="2"/>
  <c r="K39" i="2"/>
  <c r="L39" i="2"/>
  <c r="M39" i="2"/>
  <c r="N39" i="2"/>
  <c r="H39" i="2"/>
  <c r="G40" i="2"/>
  <c r="G41" i="2"/>
  <c r="G42" i="2"/>
  <c r="G43" i="2"/>
  <c r="G44" i="2"/>
  <c r="G45" i="2"/>
  <c r="G46" i="2"/>
  <c r="G47" i="2"/>
  <c r="G48" i="2"/>
  <c r="G49" i="2"/>
  <c r="E40" i="2"/>
  <c r="E41" i="2"/>
  <c r="E42" i="2"/>
  <c r="E43" i="2"/>
  <c r="E44" i="2"/>
  <c r="E45" i="2"/>
  <c r="E46" i="2"/>
  <c r="E47" i="2"/>
  <c r="E48" i="2"/>
  <c r="E49" i="2"/>
  <c r="H68" i="1"/>
  <c r="I68" i="1" s="1"/>
  <c r="C77" i="1"/>
  <c r="D77" i="1"/>
  <c r="E77" i="1"/>
  <c r="B77" i="1"/>
  <c r="G74" i="1"/>
  <c r="G75" i="1"/>
  <c r="G73" i="1"/>
  <c r="E76" i="1"/>
  <c r="D76" i="1"/>
  <c r="C76" i="1"/>
  <c r="B76" i="1"/>
  <c r="F75" i="1"/>
  <c r="F74" i="1"/>
  <c r="F73" i="1"/>
  <c r="E59" i="1"/>
  <c r="D59" i="1"/>
  <c r="C59" i="1"/>
  <c r="B59" i="1"/>
  <c r="F58" i="1"/>
  <c r="F57" i="1"/>
  <c r="F56" i="1"/>
  <c r="H51" i="1"/>
  <c r="I51" i="1" s="1"/>
  <c r="E42" i="1"/>
  <c r="D42" i="1"/>
  <c r="C42" i="1"/>
  <c r="B42" i="1"/>
  <c r="F41" i="1"/>
  <c r="F40" i="1"/>
  <c r="F39" i="1"/>
  <c r="H34" i="1"/>
  <c r="I34" i="1" s="1"/>
  <c r="H18" i="1"/>
  <c r="I18" i="1" s="1"/>
  <c r="F23" i="1"/>
  <c r="F24" i="1"/>
  <c r="F25" i="1"/>
  <c r="B26" i="1"/>
  <c r="C26" i="1"/>
  <c r="D26" i="1"/>
  <c r="E26" i="1"/>
  <c r="F8" i="1"/>
  <c r="F9" i="1"/>
  <c r="C10" i="1"/>
  <c r="D10" i="1"/>
  <c r="E10" i="1"/>
  <c r="B10" i="1"/>
  <c r="H246" i="3" l="1"/>
  <c r="N50" i="2"/>
  <c r="E21" i="2" s="1"/>
  <c r="F21" i="2" s="1"/>
  <c r="H50" i="2"/>
  <c r="E15" i="2" s="1"/>
  <c r="F15" i="2" s="1"/>
  <c r="K50" i="2"/>
  <c r="E18" i="2" s="1"/>
  <c r="F18" i="2" s="1"/>
  <c r="M50" i="2"/>
  <c r="E20" i="2" s="1"/>
  <c r="F20" i="2" s="1"/>
  <c r="I50" i="2"/>
  <c r="E16" i="2" s="1"/>
  <c r="F16" i="2" s="1"/>
  <c r="L50" i="2"/>
  <c r="E19" i="2" s="1"/>
  <c r="F19" i="2" s="1"/>
  <c r="J50" i="2"/>
  <c r="E17" i="2" s="1"/>
  <c r="F17" i="2" s="1"/>
  <c r="E50" i="2"/>
  <c r="G50" i="2"/>
  <c r="F76" i="1"/>
  <c r="F59" i="1"/>
  <c r="F42" i="1"/>
  <c r="F26" i="1"/>
  <c r="F22" i="2" l="1"/>
  <c r="H28" i="2" s="1"/>
</calcChain>
</file>

<file path=xl/sharedStrings.xml><?xml version="1.0" encoding="utf-8"?>
<sst xmlns="http://schemas.openxmlformats.org/spreadsheetml/2006/main" count="626" uniqueCount="125">
  <si>
    <t>Costo</t>
  </si>
  <si>
    <t>Silicon Valley</t>
  </si>
  <si>
    <t>Big city</t>
  </si>
  <si>
    <t>Small Town</t>
  </si>
  <si>
    <t>18 - 25</t>
  </si>
  <si>
    <t>26 - 40</t>
  </si>
  <si>
    <t>41 - 50</t>
  </si>
  <si>
    <t>51 +</t>
  </si>
  <si>
    <t>Entrevistados</t>
  </si>
  <si>
    <t>Total</t>
  </si>
  <si>
    <t>Cota</t>
  </si>
  <si>
    <t>Costo total</t>
  </si>
  <si>
    <t>Con margen</t>
  </si>
  <si>
    <t>Con primer ajuste</t>
  </si>
  <si>
    <t>Con segundo ajuste</t>
  </si>
  <si>
    <t>Cota sup</t>
  </si>
  <si>
    <t>Cota inf</t>
  </si>
  <si>
    <t>Con tercer ajuste</t>
  </si>
  <si>
    <t>Con cuarto ajuste</t>
  </si>
  <si>
    <t>Objetivo</t>
  </si>
  <si>
    <t>Porcentaje</t>
  </si>
  <si>
    <t>Artículo</t>
  </si>
  <si>
    <t>Pantalón de lana</t>
  </si>
  <si>
    <t>Suéter de cashmere</t>
  </si>
  <si>
    <t>Blusa de seda</t>
  </si>
  <si>
    <t>Camisola de seda</t>
  </si>
  <si>
    <t>Falda ajustada</t>
  </si>
  <si>
    <t>Chaqueta de lana</t>
  </si>
  <si>
    <t>Precio</t>
  </si>
  <si>
    <t>Lana</t>
  </si>
  <si>
    <t>Acetato</t>
  </si>
  <si>
    <t>Cashmere</t>
  </si>
  <si>
    <t>Seda</t>
  </si>
  <si>
    <t>Rayón</t>
  </si>
  <si>
    <t>Terciopelo</t>
  </si>
  <si>
    <t>Algodón</t>
  </si>
  <si>
    <t>Profesional</t>
  </si>
  <si>
    <t>Pantalón de terciopelo</t>
  </si>
  <si>
    <t>Suéter de algodón</t>
  </si>
  <si>
    <t>Minifalda de algodón</t>
  </si>
  <si>
    <t>Camisa de terciopelo</t>
  </si>
  <si>
    <t>Blusa de botones</t>
  </si>
  <si>
    <t>Informal</t>
  </si>
  <si>
    <t>Material</t>
  </si>
  <si>
    <t>Ordenado</t>
  </si>
  <si>
    <t>Max</t>
  </si>
  <si>
    <t>No. producido</t>
  </si>
  <si>
    <t>Ingreso</t>
  </si>
  <si>
    <t>Utilizado</t>
  </si>
  <si>
    <t>Demanda</t>
  </si>
  <si>
    <t>Pantalones</t>
  </si>
  <si>
    <t>Camisas</t>
  </si>
  <si>
    <t>Pantalones de lana</t>
  </si>
  <si>
    <t>Faldas ajustadas</t>
  </si>
  <si>
    <t>Chaquetas de lana</t>
  </si>
  <si>
    <t>Faldas</t>
  </si>
  <si>
    <t>Cot inf</t>
  </si>
  <si>
    <t>Cot sup</t>
  </si>
  <si>
    <t>Producidos</t>
  </si>
  <si>
    <t>Ganacia</t>
  </si>
  <si>
    <t>Ajuste uno</t>
  </si>
  <si>
    <t xml:space="preserve"> $             300</t>
  </si>
  <si>
    <t xml:space="preserve"> $             160</t>
  </si>
  <si>
    <t xml:space="preserve"> $             450</t>
  </si>
  <si>
    <t xml:space="preserve"> $             150</t>
  </si>
  <si>
    <t xml:space="preserve"> $             180</t>
  </si>
  <si>
    <t xml:space="preserve"> $             100</t>
  </si>
  <si>
    <t xml:space="preserve"> $             120</t>
  </si>
  <si>
    <t xml:space="preserve"> $               60</t>
  </si>
  <si>
    <t xml:space="preserve"> $             270</t>
  </si>
  <si>
    <t xml:space="preserve"> $             320</t>
  </si>
  <si>
    <t xml:space="preserve"> $             140</t>
  </si>
  <si>
    <t xml:space="preserve"> $             350</t>
  </si>
  <si>
    <t xml:space="preserve"> $             175</t>
  </si>
  <si>
    <t xml:space="preserve"> $             130</t>
  </si>
  <si>
    <t xml:space="preserve"> $               75</t>
  </si>
  <si>
    <t xml:space="preserve"> $               40</t>
  </si>
  <si>
    <t xml:space="preserve"> $             200</t>
  </si>
  <si>
    <t xml:space="preserve"> $               90</t>
  </si>
  <si>
    <t xml:space="preserve"> $            9.00</t>
  </si>
  <si>
    <t xml:space="preserve"> $           225,900.00</t>
  </si>
  <si>
    <t xml:space="preserve"> $            1.50</t>
  </si>
  <si>
    <t xml:space="preserve"> $             42,000.00</t>
  </si>
  <si>
    <t xml:space="preserve"> $          60.00</t>
  </si>
  <si>
    <t xml:space="preserve"> $           360,000.00</t>
  </si>
  <si>
    <t xml:space="preserve"> $          13.00</t>
  </si>
  <si>
    <t xml:space="preserve"> $           234,000.00</t>
  </si>
  <si>
    <t xml:space="preserve"> $            2.25</t>
  </si>
  <si>
    <t xml:space="preserve"> $             67,500.00</t>
  </si>
  <si>
    <t xml:space="preserve"> $          12.00</t>
  </si>
  <si>
    <t xml:space="preserve"> $           240,000.00</t>
  </si>
  <si>
    <t xml:space="preserve"> $            2.50</t>
  </si>
  <si>
    <t xml:space="preserve"> $             75,000.00</t>
  </si>
  <si>
    <t xml:space="preserve"> $        1,244,400.00</t>
  </si>
  <si>
    <t xml:space="preserve"> $            6,567,766.67</t>
  </si>
  <si>
    <t xml:space="preserve"> $   1,260,000</t>
  </si>
  <si>
    <t xml:space="preserve"> $    672,000</t>
  </si>
  <si>
    <t xml:space="preserve"> $   1,800,000</t>
  </si>
  <si>
    <t xml:space="preserve"> $    600,000</t>
  </si>
  <si>
    <t xml:space="preserve"> $   1,620,000</t>
  </si>
  <si>
    <t xml:space="preserve"> $    900,000</t>
  </si>
  <si>
    <t xml:space="preserve"> $   1,080,000</t>
  </si>
  <si>
    <t xml:space="preserve"> $    540,000</t>
  </si>
  <si>
    <t xml:space="preserve"> $   1,710,000</t>
  </si>
  <si>
    <t xml:space="preserve"> $    760,000</t>
  </si>
  <si>
    <t xml:space="preserve"> $   1,600,000</t>
  </si>
  <si>
    <t xml:space="preserve"> $    700,000</t>
  </si>
  <si>
    <t xml:space="preserve"> $      455,000</t>
  </si>
  <si>
    <t xml:space="preserve"> $    227,500</t>
  </si>
  <si>
    <t xml:space="preserve"> $                -  </t>
  </si>
  <si>
    <t xml:space="preserve"> $             -  </t>
  </si>
  <si>
    <t xml:space="preserve"> $   4,500,000</t>
  </si>
  <si>
    <t xml:space="preserve"> $ 2,400,000</t>
  </si>
  <si>
    <t xml:space="preserve"> $   1,200,000</t>
  </si>
  <si>
    <t xml:space="preserve"> $    960,000</t>
  </si>
  <si>
    <t xml:space="preserve"> $   1,386,667</t>
  </si>
  <si>
    <t xml:space="preserve"> $ 1,040,000</t>
  </si>
  <si>
    <t xml:space="preserve"> $ 16,611,667</t>
  </si>
  <si>
    <t xml:space="preserve"> $ 8,799,500</t>
  </si>
  <si>
    <t>Ajuste 2</t>
  </si>
  <si>
    <t>Ajuste 3</t>
  </si>
  <si>
    <t>Ingreso temporada</t>
  </si>
  <si>
    <t>Ingreso desc</t>
  </si>
  <si>
    <t>No. Desc</t>
  </si>
  <si>
    <t>Ajuste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</si>
</sst>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[$$-409]* #,##0.00_);_([$$-409]* \(#,##0.00\);_([$$-409]* &quot;-&quot;??_);_(@_)"/>
    <numFmt numFmtId="165" formatCode="_([$$-409]* #,##0_);_([$$-409]* \(#,##0\);_([$$-409]* &quot;-&quot;??_);_(@_)"/>
    <numFmt numFmtId="166" formatCode="_([$$-409]* #,##0.0_);_([$$-409]* \(#,##0.0\);_([$$-409]* &quot;-&quot;?_);_(@_)"/>
  </numFmts>
  <fonts count="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8"/>
      <color theme="1"/>
      <name val="StoneSans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E2EFDA"/>
        <bgColor rgb="FF000000"/>
      </patternFill>
    </fill>
    <fill>
      <patternFill patternType="solid">
        <fgColor rgb="FFDDEBF7"/>
        <bgColor rgb="FF00000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3" fillId="0" borderId="0" xfId="0" applyFont="1"/>
    <xf numFmtId="0" fontId="2" fillId="0" borderId="0" xfId="0" applyFont="1"/>
    <xf numFmtId="164" fontId="0" fillId="0" borderId="0" xfId="0" applyNumberFormat="1"/>
    <xf numFmtId="0" fontId="0" fillId="0" borderId="0" xfId="0" applyNumberFormat="1"/>
    <xf numFmtId="9" fontId="0" fillId="0" borderId="0" xfId="1" applyFont="1"/>
    <xf numFmtId="165" fontId="0" fillId="0" borderId="0" xfId="0" applyNumberForma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5" fillId="0" borderId="0" xfId="0" applyFont="1"/>
    <xf numFmtId="165" fontId="4" fillId="0" borderId="0" xfId="0" applyNumberFormat="1" applyFont="1"/>
    <xf numFmtId="164" fontId="4" fillId="0" borderId="0" xfId="0" applyNumberFormat="1" applyFont="1"/>
    <xf numFmtId="0" fontId="4" fillId="4" borderId="0" xfId="0" applyFont="1" applyFill="1"/>
    <xf numFmtId="0" fontId="4" fillId="5" borderId="0" xfId="0" applyFont="1" applyFill="1"/>
    <xf numFmtId="166" fontId="0" fillId="0" borderId="0" xfId="0" applyNumberFormat="1"/>
    <xf numFmtId="0" fontId="2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C2D62B-BB42-8743-9F71-EDBF8AC63830}">
  <dimension ref="A1:I78"/>
  <sheetViews>
    <sheetView zoomScale="95" workbookViewId="0">
      <selection activeCell="C14" sqref="C14"/>
    </sheetView>
  </sheetViews>
  <sheetFormatPr baseColWidth="10" defaultRowHeight="15.75"/>
  <cols>
    <col min="1" max="1" width="12.375" bestFit="1" customWidth="1"/>
    <col min="8" max="9" width="11.5" bestFit="1" customWidth="1"/>
  </cols>
  <sheetData>
    <row r="1" spans="1:9">
      <c r="A1" s="2" t="s">
        <v>0</v>
      </c>
      <c r="B1" t="s">
        <v>4</v>
      </c>
      <c r="C1" t="s">
        <v>5</v>
      </c>
      <c r="D1" t="s">
        <v>6</v>
      </c>
      <c r="E1" t="s">
        <v>7</v>
      </c>
      <c r="I1" t="s">
        <v>12</v>
      </c>
    </row>
    <row r="2" spans="1:9">
      <c r="A2" t="s">
        <v>1</v>
      </c>
      <c r="B2" s="3">
        <v>4.75</v>
      </c>
      <c r="C2" s="3">
        <v>6.5</v>
      </c>
      <c r="D2" s="3">
        <v>6.5</v>
      </c>
      <c r="E2" s="3">
        <v>5</v>
      </c>
      <c r="G2" s="2" t="s">
        <v>11</v>
      </c>
      <c r="H2" s="3">
        <f>SUMPRODUCT(B2:E4,B7:E9)</f>
        <v>11200</v>
      </c>
      <c r="I2" s="3">
        <f>H2*1.15</f>
        <v>12879.999999999998</v>
      </c>
    </row>
    <row r="3" spans="1:9">
      <c r="A3" t="s">
        <v>2</v>
      </c>
      <c r="B3" s="3">
        <v>5.25</v>
      </c>
      <c r="C3" s="3">
        <v>5.75</v>
      </c>
      <c r="D3" s="3">
        <v>6.25</v>
      </c>
      <c r="E3" s="3">
        <v>6.25</v>
      </c>
    </row>
    <row r="4" spans="1:9">
      <c r="A4" t="s">
        <v>3</v>
      </c>
      <c r="B4" s="3">
        <v>6.5</v>
      </c>
      <c r="C4" s="3">
        <v>7.5</v>
      </c>
      <c r="D4" s="3">
        <v>7.5</v>
      </c>
      <c r="E4" s="3">
        <v>7.25</v>
      </c>
    </row>
    <row r="5" spans="1:9">
      <c r="A5" s="1"/>
    </row>
    <row r="6" spans="1:9">
      <c r="A6" s="2" t="s">
        <v>8</v>
      </c>
      <c r="B6" t="s">
        <v>4</v>
      </c>
      <c r="C6" t="s">
        <v>5</v>
      </c>
      <c r="D6" t="s">
        <v>6</v>
      </c>
      <c r="E6" t="s">
        <v>7</v>
      </c>
    </row>
    <row r="7" spans="1:9">
      <c r="A7" t="s">
        <v>1</v>
      </c>
      <c r="B7" s="4">
        <v>600</v>
      </c>
      <c r="C7" s="4">
        <v>0</v>
      </c>
      <c r="D7" s="4">
        <v>0</v>
      </c>
      <c r="E7" s="4">
        <v>300</v>
      </c>
      <c r="F7" s="4">
        <f>SUM(B7:E7)</f>
        <v>900</v>
      </c>
      <c r="G7">
        <v>300</v>
      </c>
    </row>
    <row r="8" spans="1:9">
      <c r="A8" t="s">
        <v>2</v>
      </c>
      <c r="B8" s="4">
        <v>0</v>
      </c>
      <c r="C8" s="4">
        <v>550</v>
      </c>
      <c r="D8" s="4">
        <v>150</v>
      </c>
      <c r="E8" s="4">
        <v>0</v>
      </c>
      <c r="F8" s="4">
        <f t="shared" ref="F8:F9" si="0">SUM(B8:E8)</f>
        <v>700</v>
      </c>
      <c r="G8">
        <v>700</v>
      </c>
    </row>
    <row r="9" spans="1:9">
      <c r="A9" t="s">
        <v>3</v>
      </c>
      <c r="B9" s="4">
        <v>250</v>
      </c>
      <c r="C9" s="4">
        <v>0</v>
      </c>
      <c r="D9" s="4">
        <v>150</v>
      </c>
      <c r="E9" s="4">
        <v>0</v>
      </c>
      <c r="F9" s="4">
        <f t="shared" si="0"/>
        <v>400</v>
      </c>
      <c r="G9">
        <v>400</v>
      </c>
    </row>
    <row r="10" spans="1:9">
      <c r="A10" s="2" t="s">
        <v>9</v>
      </c>
      <c r="B10" s="4">
        <f>SUM(B7:B9)</f>
        <v>850</v>
      </c>
      <c r="C10" s="4">
        <f t="shared" ref="C10:E10" si="1">SUM(C7:C9)</f>
        <v>550</v>
      </c>
      <c r="D10" s="4">
        <f t="shared" si="1"/>
        <v>300</v>
      </c>
      <c r="E10" s="4">
        <f t="shared" si="1"/>
        <v>300</v>
      </c>
      <c r="F10" s="4">
        <f>SUM(F7:F9)</f>
        <v>2000</v>
      </c>
    </row>
    <row r="11" spans="1:9">
      <c r="A11" t="s">
        <v>10</v>
      </c>
      <c r="B11">
        <v>400</v>
      </c>
      <c r="C11">
        <v>550</v>
      </c>
      <c r="D11">
        <v>300</v>
      </c>
      <c r="E11">
        <v>300</v>
      </c>
      <c r="G11">
        <v>2000</v>
      </c>
    </row>
    <row r="16" spans="1:9">
      <c r="A16" s="2" t="s">
        <v>13</v>
      </c>
    </row>
    <row r="17" spans="1:9">
      <c r="A17" s="2" t="s">
        <v>0</v>
      </c>
      <c r="B17" t="s">
        <v>4</v>
      </c>
      <c r="C17" t="s">
        <v>5</v>
      </c>
      <c r="D17" t="s">
        <v>6</v>
      </c>
      <c r="E17" t="s">
        <v>7</v>
      </c>
      <c r="I17" t="s">
        <v>12</v>
      </c>
    </row>
    <row r="18" spans="1:9">
      <c r="A18" t="s">
        <v>1</v>
      </c>
      <c r="B18" s="3">
        <v>4.75</v>
      </c>
      <c r="C18" s="3">
        <v>6.5</v>
      </c>
      <c r="D18" s="3">
        <v>6.5</v>
      </c>
      <c r="E18" s="3">
        <v>5</v>
      </c>
      <c r="G18" s="2" t="s">
        <v>11</v>
      </c>
      <c r="H18" s="3">
        <f>SUMPRODUCT(B18:E20,B23:E25)</f>
        <v>11387.5</v>
      </c>
      <c r="I18" s="3">
        <f>H18*1.15</f>
        <v>13095.624999999998</v>
      </c>
    </row>
    <row r="19" spans="1:9">
      <c r="A19" t="s">
        <v>2</v>
      </c>
      <c r="B19" s="3">
        <v>5.25</v>
      </c>
      <c r="C19" s="3">
        <v>5.75</v>
      </c>
      <c r="D19" s="3">
        <v>6.25</v>
      </c>
      <c r="E19" s="3">
        <v>6.25</v>
      </c>
    </row>
    <row r="20" spans="1:9">
      <c r="A20" t="s">
        <v>3</v>
      </c>
      <c r="B20" s="3">
        <v>6.5</v>
      </c>
      <c r="C20" s="3">
        <v>7.5</v>
      </c>
      <c r="D20" s="3">
        <v>7.5</v>
      </c>
      <c r="E20" s="3">
        <v>7.25</v>
      </c>
    </row>
    <row r="21" spans="1:9">
      <c r="A21" s="1"/>
    </row>
    <row r="22" spans="1:9">
      <c r="A22" s="2" t="s">
        <v>8</v>
      </c>
      <c r="B22" t="s">
        <v>4</v>
      </c>
      <c r="C22" t="s">
        <v>5</v>
      </c>
      <c r="D22" t="s">
        <v>6</v>
      </c>
      <c r="E22" t="s">
        <v>7</v>
      </c>
      <c r="F22" s="2" t="s">
        <v>9</v>
      </c>
      <c r="G22" t="s">
        <v>10</v>
      </c>
    </row>
    <row r="23" spans="1:9">
      <c r="A23" t="s">
        <v>1</v>
      </c>
      <c r="B23" s="4">
        <v>600</v>
      </c>
      <c r="C23" s="4">
        <v>50</v>
      </c>
      <c r="D23" s="4">
        <v>50</v>
      </c>
      <c r="E23" s="4">
        <v>200</v>
      </c>
      <c r="F23" s="4">
        <f>SUM(B23:E23)</f>
        <v>900</v>
      </c>
      <c r="G23">
        <v>300</v>
      </c>
    </row>
    <row r="24" spans="1:9">
      <c r="A24" t="s">
        <v>2</v>
      </c>
      <c r="B24" s="4">
        <v>50</v>
      </c>
      <c r="C24" s="4">
        <v>450</v>
      </c>
      <c r="D24" s="4">
        <v>150</v>
      </c>
      <c r="E24" s="4">
        <v>50</v>
      </c>
      <c r="F24" s="4">
        <f t="shared" ref="F24:F25" si="2">SUM(B24:E24)</f>
        <v>700</v>
      </c>
      <c r="G24">
        <v>700</v>
      </c>
    </row>
    <row r="25" spans="1:9">
      <c r="A25" t="s">
        <v>3</v>
      </c>
      <c r="B25" s="4">
        <v>200</v>
      </c>
      <c r="C25" s="4">
        <v>50</v>
      </c>
      <c r="D25" s="4">
        <v>100</v>
      </c>
      <c r="E25" s="4">
        <v>50</v>
      </c>
      <c r="F25" s="4">
        <f t="shared" si="2"/>
        <v>400</v>
      </c>
      <c r="G25">
        <v>400</v>
      </c>
    </row>
    <row r="26" spans="1:9">
      <c r="A26" s="2" t="s">
        <v>9</v>
      </c>
      <c r="B26" s="4">
        <f>SUM(B23:B25)</f>
        <v>850</v>
      </c>
      <c r="C26" s="4">
        <f t="shared" ref="C26" si="3">SUM(C23:C25)</f>
        <v>550</v>
      </c>
      <c r="D26" s="4">
        <f t="shared" ref="D26" si="4">SUM(D23:D25)</f>
        <v>300</v>
      </c>
      <c r="E26" s="4">
        <f t="shared" ref="E26" si="5">SUM(E23:E25)</f>
        <v>300</v>
      </c>
      <c r="F26" s="4">
        <f>SUM(F23:F25)</f>
        <v>2000</v>
      </c>
    </row>
    <row r="27" spans="1:9">
      <c r="A27" t="s">
        <v>10</v>
      </c>
      <c r="B27">
        <v>400</v>
      </c>
      <c r="C27">
        <v>550</v>
      </c>
      <c r="D27">
        <v>300</v>
      </c>
      <c r="E27">
        <v>300</v>
      </c>
      <c r="G27">
        <v>2000</v>
      </c>
    </row>
    <row r="32" spans="1:9">
      <c r="A32" s="2" t="s">
        <v>14</v>
      </c>
    </row>
    <row r="33" spans="1:9">
      <c r="A33" s="2" t="s">
        <v>0</v>
      </c>
      <c r="B33" t="s">
        <v>4</v>
      </c>
      <c r="C33" t="s">
        <v>5</v>
      </c>
      <c r="D33" t="s">
        <v>6</v>
      </c>
      <c r="E33" t="s">
        <v>7</v>
      </c>
      <c r="I33" t="s">
        <v>12</v>
      </c>
    </row>
    <row r="34" spans="1:9">
      <c r="A34" t="s">
        <v>1</v>
      </c>
      <c r="B34" s="3">
        <v>4.75</v>
      </c>
      <c r="C34" s="3">
        <v>6.5</v>
      </c>
      <c r="D34" s="3">
        <v>6.5</v>
      </c>
      <c r="E34" s="3">
        <v>5</v>
      </c>
      <c r="G34" s="2" t="s">
        <v>11</v>
      </c>
      <c r="H34" s="3">
        <f>SUMPRODUCT(B34:E36,B39:E41)</f>
        <v>11575</v>
      </c>
      <c r="I34" s="3">
        <f>H34*1.15</f>
        <v>13311.249999999998</v>
      </c>
    </row>
    <row r="35" spans="1:9">
      <c r="A35" t="s">
        <v>2</v>
      </c>
      <c r="B35" s="3">
        <v>5.25</v>
      </c>
      <c r="C35" s="3">
        <v>5.75</v>
      </c>
      <c r="D35" s="3">
        <v>6.25</v>
      </c>
      <c r="E35" s="3">
        <v>6.25</v>
      </c>
    </row>
    <row r="36" spans="1:9">
      <c r="A36" t="s">
        <v>3</v>
      </c>
      <c r="B36" s="3">
        <v>6.5</v>
      </c>
      <c r="C36" s="3">
        <v>7.5</v>
      </c>
      <c r="D36" s="3">
        <v>7.5</v>
      </c>
      <c r="E36" s="3">
        <v>7.25</v>
      </c>
    </row>
    <row r="37" spans="1:9">
      <c r="A37" s="1"/>
    </row>
    <row r="38" spans="1:9">
      <c r="A38" s="2" t="s">
        <v>8</v>
      </c>
      <c r="B38" t="s">
        <v>4</v>
      </c>
      <c r="C38" t="s">
        <v>5</v>
      </c>
      <c r="D38" t="s">
        <v>6</v>
      </c>
      <c r="E38" t="s">
        <v>7</v>
      </c>
      <c r="F38" s="2" t="s">
        <v>9</v>
      </c>
      <c r="G38" t="s">
        <v>16</v>
      </c>
      <c r="H38" t="s">
        <v>15</v>
      </c>
    </row>
    <row r="39" spans="1:9">
      <c r="A39" t="s">
        <v>1</v>
      </c>
      <c r="B39" s="4">
        <v>100</v>
      </c>
      <c r="C39" s="4">
        <v>50</v>
      </c>
      <c r="D39" s="4">
        <v>50</v>
      </c>
      <c r="E39" s="4">
        <v>450</v>
      </c>
      <c r="F39" s="4">
        <f>SUM(B39:E39)</f>
        <v>650</v>
      </c>
      <c r="G39">
        <v>300</v>
      </c>
      <c r="H39">
        <v>650</v>
      </c>
    </row>
    <row r="40" spans="1:9">
      <c r="A40" t="s">
        <v>2</v>
      </c>
      <c r="B40" s="4">
        <v>250</v>
      </c>
      <c r="C40" s="4">
        <v>450</v>
      </c>
      <c r="D40" s="4">
        <v>200</v>
      </c>
      <c r="E40" s="4">
        <v>50</v>
      </c>
      <c r="F40" s="4">
        <f t="shared" ref="F40:F41" si="6">SUM(B40:E40)</f>
        <v>950</v>
      </c>
      <c r="G40">
        <v>700</v>
      </c>
    </row>
    <row r="41" spans="1:9">
      <c r="A41" t="s">
        <v>3</v>
      </c>
      <c r="B41" s="4">
        <v>250</v>
      </c>
      <c r="C41" s="4">
        <v>50</v>
      </c>
      <c r="D41" s="4">
        <v>50</v>
      </c>
      <c r="E41" s="4">
        <v>50</v>
      </c>
      <c r="F41" s="4">
        <f t="shared" si="6"/>
        <v>400</v>
      </c>
      <c r="G41">
        <v>400</v>
      </c>
    </row>
    <row r="42" spans="1:9">
      <c r="A42" s="2" t="s">
        <v>9</v>
      </c>
      <c r="B42" s="4">
        <f>SUM(B39:B41)</f>
        <v>600</v>
      </c>
      <c r="C42" s="4">
        <f t="shared" ref="C42" si="7">SUM(C39:C41)</f>
        <v>550</v>
      </c>
      <c r="D42" s="4">
        <f t="shared" ref="D42" si="8">SUM(D39:D41)</f>
        <v>300</v>
      </c>
      <c r="E42" s="4">
        <f t="shared" ref="E42" si="9">SUM(E39:E41)</f>
        <v>550</v>
      </c>
      <c r="F42" s="4">
        <f>SUM(F39:F41)</f>
        <v>2000</v>
      </c>
    </row>
    <row r="43" spans="1:9">
      <c r="A43" t="s">
        <v>16</v>
      </c>
      <c r="B43">
        <v>400</v>
      </c>
      <c r="C43">
        <v>550</v>
      </c>
      <c r="D43">
        <v>300</v>
      </c>
      <c r="E43">
        <v>300</v>
      </c>
      <c r="G43">
        <v>2000</v>
      </c>
    </row>
    <row r="44" spans="1:9">
      <c r="A44" t="s">
        <v>15</v>
      </c>
      <c r="B44">
        <v>600</v>
      </c>
    </row>
    <row r="49" spans="1:9">
      <c r="A49" s="2" t="s">
        <v>17</v>
      </c>
    </row>
    <row r="50" spans="1:9">
      <c r="A50" s="2" t="s">
        <v>0</v>
      </c>
      <c r="B50" t="s">
        <v>4</v>
      </c>
      <c r="C50" t="s">
        <v>5</v>
      </c>
      <c r="D50" t="s">
        <v>6</v>
      </c>
      <c r="E50" t="s">
        <v>7</v>
      </c>
      <c r="I50" t="s">
        <v>12</v>
      </c>
    </row>
    <row r="51" spans="1:9">
      <c r="A51" t="s">
        <v>1</v>
      </c>
      <c r="B51" s="3">
        <v>6.5</v>
      </c>
      <c r="C51" s="3">
        <v>6.5</v>
      </c>
      <c r="D51" s="3">
        <v>6.5</v>
      </c>
      <c r="E51" s="3">
        <v>5</v>
      </c>
      <c r="G51" s="2" t="s">
        <v>11</v>
      </c>
      <c r="H51" s="3">
        <f>SUMPRODUCT(B51:E53,B56:E58)</f>
        <v>12025</v>
      </c>
      <c r="I51" s="3">
        <f>H51*1.15</f>
        <v>13828.749999999998</v>
      </c>
    </row>
    <row r="52" spans="1:9">
      <c r="A52" t="s">
        <v>2</v>
      </c>
      <c r="B52" s="3">
        <v>6.75</v>
      </c>
      <c r="C52" s="3">
        <v>5.75</v>
      </c>
      <c r="D52" s="3">
        <v>6.25</v>
      </c>
      <c r="E52" s="3">
        <v>6.25</v>
      </c>
    </row>
    <row r="53" spans="1:9">
      <c r="A53" t="s">
        <v>3</v>
      </c>
      <c r="B53" s="3">
        <v>7</v>
      </c>
      <c r="C53" s="3">
        <v>7.5</v>
      </c>
      <c r="D53" s="3">
        <v>7.5</v>
      </c>
      <c r="E53" s="3">
        <v>7.25</v>
      </c>
    </row>
    <row r="54" spans="1:9">
      <c r="A54" s="1"/>
    </row>
    <row r="55" spans="1:9">
      <c r="A55" s="2" t="s">
        <v>8</v>
      </c>
      <c r="B55" t="s">
        <v>4</v>
      </c>
      <c r="C55" t="s">
        <v>5</v>
      </c>
      <c r="D55" t="s">
        <v>6</v>
      </c>
      <c r="E55" t="s">
        <v>7</v>
      </c>
      <c r="F55" s="2" t="s">
        <v>9</v>
      </c>
      <c r="G55" t="s">
        <v>16</v>
      </c>
      <c r="H55" t="s">
        <v>15</v>
      </c>
    </row>
    <row r="56" spans="1:9">
      <c r="A56" t="s">
        <v>1</v>
      </c>
      <c r="B56" s="4">
        <v>50</v>
      </c>
      <c r="C56" s="4">
        <v>50</v>
      </c>
      <c r="D56" s="4">
        <v>50</v>
      </c>
      <c r="E56" s="4">
        <v>500</v>
      </c>
      <c r="F56" s="4">
        <f>SUM(B56:E56)</f>
        <v>650</v>
      </c>
      <c r="G56">
        <v>300</v>
      </c>
      <c r="H56">
        <v>650</v>
      </c>
    </row>
    <row r="57" spans="1:9">
      <c r="A57" t="s">
        <v>2</v>
      </c>
      <c r="B57" s="4">
        <v>100</v>
      </c>
      <c r="C57" s="4">
        <v>600</v>
      </c>
      <c r="D57" s="4">
        <v>200</v>
      </c>
      <c r="E57" s="4">
        <v>50</v>
      </c>
      <c r="F57" s="4">
        <f t="shared" ref="F57:F58" si="10">SUM(B57:E57)</f>
        <v>950</v>
      </c>
      <c r="G57">
        <v>700</v>
      </c>
    </row>
    <row r="58" spans="1:9">
      <c r="A58" t="s">
        <v>3</v>
      </c>
      <c r="B58" s="4">
        <v>250</v>
      </c>
      <c r="C58" s="4">
        <v>50</v>
      </c>
      <c r="D58" s="4">
        <v>50</v>
      </c>
      <c r="E58" s="4">
        <v>50</v>
      </c>
      <c r="F58" s="4">
        <f t="shared" si="10"/>
        <v>400</v>
      </c>
      <c r="G58">
        <v>400</v>
      </c>
    </row>
    <row r="59" spans="1:9">
      <c r="A59" s="2" t="s">
        <v>9</v>
      </c>
      <c r="B59" s="4">
        <f>SUM(B56:B58)</f>
        <v>400</v>
      </c>
      <c r="C59" s="4">
        <f t="shared" ref="C59" si="11">SUM(C56:C58)</f>
        <v>700</v>
      </c>
      <c r="D59" s="4">
        <f t="shared" ref="D59" si="12">SUM(D56:D58)</f>
        <v>300</v>
      </c>
      <c r="E59" s="4">
        <f t="shared" ref="E59" si="13">SUM(E56:E58)</f>
        <v>600</v>
      </c>
      <c r="F59" s="4">
        <f>SUM(F56:F58)</f>
        <v>2000</v>
      </c>
    </row>
    <row r="60" spans="1:9">
      <c r="A60" t="s">
        <v>16</v>
      </c>
      <c r="B60">
        <v>400</v>
      </c>
      <c r="C60">
        <v>550</v>
      </c>
      <c r="D60">
        <v>300</v>
      </c>
      <c r="E60">
        <v>300</v>
      </c>
      <c r="G60">
        <v>2000</v>
      </c>
    </row>
    <row r="61" spans="1:9">
      <c r="A61" t="s">
        <v>15</v>
      </c>
      <c r="B61">
        <v>600</v>
      </c>
    </row>
    <row r="66" spans="1:9">
      <c r="A66" s="2" t="s">
        <v>18</v>
      </c>
    </row>
    <row r="67" spans="1:9">
      <c r="A67" s="2" t="s">
        <v>0</v>
      </c>
      <c r="B67" t="s">
        <v>4</v>
      </c>
      <c r="C67" t="s">
        <v>5</v>
      </c>
      <c r="D67" t="s">
        <v>6</v>
      </c>
      <c r="E67" t="s">
        <v>7</v>
      </c>
      <c r="I67" t="s">
        <v>12</v>
      </c>
    </row>
    <row r="68" spans="1:9">
      <c r="A68" t="s">
        <v>1</v>
      </c>
      <c r="B68" s="3">
        <v>6.5</v>
      </c>
      <c r="C68" s="3">
        <v>6.5</v>
      </c>
      <c r="D68" s="3">
        <v>6.5</v>
      </c>
      <c r="E68" s="3">
        <v>5</v>
      </c>
      <c r="G68" s="2" t="s">
        <v>11</v>
      </c>
      <c r="H68" s="3">
        <f>SUMPRODUCT(B68:E70,B73:E75)</f>
        <v>12475</v>
      </c>
      <c r="I68" s="3">
        <f>H68*1.15</f>
        <v>14346.249999999998</v>
      </c>
    </row>
    <row r="69" spans="1:9">
      <c r="A69" t="s">
        <v>2</v>
      </c>
      <c r="B69" s="3">
        <v>6.75</v>
      </c>
      <c r="C69" s="3">
        <v>5.75</v>
      </c>
      <c r="D69" s="3">
        <v>6.25</v>
      </c>
      <c r="E69" s="3">
        <v>6.25</v>
      </c>
    </row>
    <row r="70" spans="1:9">
      <c r="A70" t="s">
        <v>3</v>
      </c>
      <c r="B70" s="3">
        <v>7</v>
      </c>
      <c r="C70" s="3">
        <v>7.5</v>
      </c>
      <c r="D70" s="3">
        <v>7.5</v>
      </c>
      <c r="E70" s="3">
        <v>7.25</v>
      </c>
    </row>
    <row r="71" spans="1:9">
      <c r="A71" s="1"/>
    </row>
    <row r="72" spans="1:9">
      <c r="A72" s="2" t="s">
        <v>8</v>
      </c>
      <c r="B72" t="s">
        <v>4</v>
      </c>
      <c r="C72" t="s">
        <v>5</v>
      </c>
      <c r="D72" t="s">
        <v>6</v>
      </c>
      <c r="E72" t="s">
        <v>7</v>
      </c>
      <c r="F72" s="2" t="s">
        <v>9</v>
      </c>
      <c r="G72" t="s">
        <v>19</v>
      </c>
      <c r="H72" t="s">
        <v>20</v>
      </c>
    </row>
    <row r="73" spans="1:9">
      <c r="A73" t="s">
        <v>1</v>
      </c>
      <c r="B73" s="4">
        <v>50</v>
      </c>
      <c r="C73" s="4">
        <v>50</v>
      </c>
      <c r="D73" s="4">
        <v>50</v>
      </c>
      <c r="E73" s="4">
        <v>250</v>
      </c>
      <c r="F73" s="4">
        <f>SUM(B73:E73)</f>
        <v>400</v>
      </c>
      <c r="G73">
        <f>H73*$G$77</f>
        <v>400</v>
      </c>
      <c r="H73" s="5">
        <v>0.2</v>
      </c>
    </row>
    <row r="74" spans="1:9">
      <c r="A74" t="s">
        <v>2</v>
      </c>
      <c r="B74" s="4">
        <v>50</v>
      </c>
      <c r="C74" s="4">
        <v>600</v>
      </c>
      <c r="D74" s="4">
        <v>300</v>
      </c>
      <c r="E74" s="4">
        <v>50</v>
      </c>
      <c r="F74" s="4">
        <f t="shared" ref="F74:F75" si="14">SUM(B74:E74)</f>
        <v>1000</v>
      </c>
      <c r="G74">
        <f t="shared" ref="G74:G75" si="15">H74*$G$77</f>
        <v>1000</v>
      </c>
      <c r="H74" s="5">
        <v>0.5</v>
      </c>
    </row>
    <row r="75" spans="1:9">
      <c r="A75" t="s">
        <v>3</v>
      </c>
      <c r="B75" s="4">
        <v>400</v>
      </c>
      <c r="C75" s="4">
        <v>50</v>
      </c>
      <c r="D75" s="4">
        <v>50</v>
      </c>
      <c r="E75" s="4">
        <v>100</v>
      </c>
      <c r="F75" s="4">
        <f t="shared" si="14"/>
        <v>600</v>
      </c>
      <c r="G75">
        <f t="shared" si="15"/>
        <v>600</v>
      </c>
      <c r="H75" s="5">
        <v>0.3</v>
      </c>
    </row>
    <row r="76" spans="1:9">
      <c r="A76" s="2" t="s">
        <v>9</v>
      </c>
      <c r="B76" s="4">
        <f>SUM(B73:B75)</f>
        <v>500</v>
      </c>
      <c r="C76" s="4">
        <f t="shared" ref="C76" si="16">SUM(C73:C75)</f>
        <v>700</v>
      </c>
      <c r="D76" s="4">
        <f t="shared" ref="D76" si="17">SUM(D73:D75)</f>
        <v>400</v>
      </c>
      <c r="E76" s="4">
        <f t="shared" ref="E76" si="18">SUM(E73:E75)</f>
        <v>400</v>
      </c>
      <c r="F76" s="4">
        <f>SUM(F73:F75)</f>
        <v>2000</v>
      </c>
    </row>
    <row r="77" spans="1:9">
      <c r="A77" t="s">
        <v>19</v>
      </c>
      <c r="B77">
        <f>$G$77*B78</f>
        <v>500</v>
      </c>
      <c r="C77">
        <f t="shared" ref="C77:E77" si="19">$G$77*C78</f>
        <v>700</v>
      </c>
      <c r="D77">
        <f t="shared" si="19"/>
        <v>400</v>
      </c>
      <c r="E77">
        <f t="shared" si="19"/>
        <v>400</v>
      </c>
      <c r="G77">
        <v>2000</v>
      </c>
    </row>
    <row r="78" spans="1:9">
      <c r="A78" t="s">
        <v>20</v>
      </c>
      <c r="B78" s="5">
        <v>0.25</v>
      </c>
      <c r="C78" s="5">
        <v>0.35</v>
      </c>
      <c r="D78" s="5">
        <v>0.2</v>
      </c>
      <c r="E78" s="5">
        <v>0.2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37D69-183F-554F-A978-3C89D5DDFE2C}">
  <dimension ref="A1:O268"/>
  <sheetViews>
    <sheetView tabSelected="1" topLeftCell="A156" zoomScale="77" workbookViewId="0">
      <selection activeCell="D88" sqref="D88"/>
    </sheetView>
  </sheetViews>
  <sheetFormatPr baseColWidth="10" defaultRowHeight="15.75"/>
  <cols>
    <col min="2" max="2" width="19.25" bestFit="1" customWidth="1"/>
    <col min="3" max="3" width="11.0625" bestFit="1" customWidth="1"/>
    <col min="4" max="4" width="12.5625" bestFit="1" customWidth="1"/>
    <col min="5" max="5" width="12.625" bestFit="1" customWidth="1"/>
    <col min="6" max="6" width="14.1875" bestFit="1" customWidth="1"/>
    <col min="7" max="7" width="12.625" bestFit="1" customWidth="1"/>
    <col min="8" max="8" width="14.1875" bestFit="1" customWidth="1"/>
    <col min="9" max="14" width="11.0625" bestFit="1" customWidth="1"/>
    <col min="15" max="15" width="11.4375" bestFit="1" customWidth="1"/>
  </cols>
  <sheetData>
    <row r="1" spans="1:13">
      <c r="B1" s="2" t="s">
        <v>21</v>
      </c>
      <c r="C1" s="2" t="s">
        <v>28</v>
      </c>
      <c r="D1" s="2" t="s">
        <v>0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/>
      <c r="M1" s="2"/>
    </row>
    <row r="2" spans="1:13">
      <c r="A2" s="17" t="s">
        <v>36</v>
      </c>
      <c r="B2" t="s">
        <v>22</v>
      </c>
      <c r="C2" s="6">
        <v>300</v>
      </c>
      <c r="D2" s="6">
        <v>160</v>
      </c>
      <c r="E2">
        <v>3</v>
      </c>
      <c r="F2">
        <v>2</v>
      </c>
    </row>
    <row r="3" spans="1:13">
      <c r="A3" s="17"/>
      <c r="B3" t="s">
        <v>23</v>
      </c>
      <c r="C3" s="6">
        <v>450</v>
      </c>
      <c r="D3" s="6">
        <v>150</v>
      </c>
      <c r="G3">
        <v>1.5</v>
      </c>
    </row>
    <row r="4" spans="1:13">
      <c r="A4" s="17"/>
      <c r="B4" t="s">
        <v>24</v>
      </c>
      <c r="C4" s="6">
        <v>180</v>
      </c>
      <c r="D4" s="6">
        <v>100</v>
      </c>
      <c r="H4">
        <v>1.5</v>
      </c>
    </row>
    <row r="5" spans="1:13">
      <c r="A5" s="17"/>
      <c r="B5" t="s">
        <v>25</v>
      </c>
      <c r="C5" s="6">
        <v>120</v>
      </c>
      <c r="D5" s="6">
        <v>60</v>
      </c>
      <c r="H5">
        <v>0.5</v>
      </c>
    </row>
    <row r="6" spans="1:13">
      <c r="A6" s="17"/>
      <c r="B6" t="s">
        <v>26</v>
      </c>
      <c r="C6" s="6">
        <v>270</v>
      </c>
      <c r="D6" s="6">
        <v>120</v>
      </c>
      <c r="F6">
        <v>1.5</v>
      </c>
      <c r="I6">
        <v>2</v>
      </c>
    </row>
    <row r="7" spans="1:13">
      <c r="A7" s="17"/>
      <c r="B7" t="s">
        <v>27</v>
      </c>
      <c r="C7" s="6">
        <v>320</v>
      </c>
      <c r="D7" s="6">
        <v>140</v>
      </c>
      <c r="E7">
        <v>2.5</v>
      </c>
      <c r="F7">
        <v>1.5</v>
      </c>
    </row>
    <row r="8" spans="1:13">
      <c r="A8" s="17" t="s">
        <v>42</v>
      </c>
      <c r="B8" t="s">
        <v>37</v>
      </c>
      <c r="C8" s="6">
        <v>350</v>
      </c>
      <c r="D8" s="6">
        <v>175</v>
      </c>
      <c r="F8">
        <v>2</v>
      </c>
      <c r="J8">
        <v>3</v>
      </c>
    </row>
    <row r="9" spans="1:13">
      <c r="A9" s="17"/>
      <c r="B9" t="s">
        <v>38</v>
      </c>
      <c r="C9" s="6">
        <v>130</v>
      </c>
      <c r="D9" s="6">
        <v>60</v>
      </c>
      <c r="K9">
        <v>1.5</v>
      </c>
    </row>
    <row r="10" spans="1:13">
      <c r="A10" s="17"/>
      <c r="B10" t="s">
        <v>39</v>
      </c>
      <c r="C10" s="6">
        <v>75</v>
      </c>
      <c r="D10" s="6">
        <v>40</v>
      </c>
      <c r="K10">
        <v>0.5</v>
      </c>
    </row>
    <row r="11" spans="1:13">
      <c r="A11" s="17"/>
      <c r="B11" t="s">
        <v>40</v>
      </c>
      <c r="C11" s="6">
        <v>200</v>
      </c>
      <c r="D11" s="6">
        <v>160</v>
      </c>
      <c r="J11">
        <v>1.5</v>
      </c>
    </row>
    <row r="12" spans="1:13">
      <c r="A12" s="17"/>
      <c r="B12" t="s">
        <v>41</v>
      </c>
      <c r="C12" s="6">
        <v>120</v>
      </c>
      <c r="D12" s="6">
        <v>90</v>
      </c>
      <c r="I12">
        <v>1.5</v>
      </c>
    </row>
    <row r="14" spans="1:13">
      <c r="B14" s="2" t="s">
        <v>43</v>
      </c>
      <c r="C14" t="s">
        <v>44</v>
      </c>
      <c r="D14" t="s">
        <v>28</v>
      </c>
      <c r="E14" t="s">
        <v>48</v>
      </c>
      <c r="F14" t="s">
        <v>0</v>
      </c>
    </row>
    <row r="15" spans="1:13">
      <c r="B15" s="7" t="s">
        <v>29</v>
      </c>
      <c r="C15" s="4">
        <v>45000</v>
      </c>
      <c r="D15" s="3">
        <v>9</v>
      </c>
      <c r="E15">
        <f>F50</f>
        <v>25100</v>
      </c>
      <c r="F15" s="3">
        <f>D15*E15</f>
        <v>225900</v>
      </c>
    </row>
    <row r="16" spans="1:13">
      <c r="B16" s="7" t="s">
        <v>30</v>
      </c>
      <c r="C16" s="4">
        <v>28000</v>
      </c>
      <c r="D16" s="3">
        <v>1.5</v>
      </c>
      <c r="E16">
        <f>G50</f>
        <v>28000</v>
      </c>
      <c r="F16" s="3">
        <f t="shared" ref="F16:F21" si="0">D16*E16</f>
        <v>42000</v>
      </c>
    </row>
    <row r="17" spans="2:8">
      <c r="B17" s="7" t="s">
        <v>31</v>
      </c>
      <c r="C17" s="4">
        <v>9000</v>
      </c>
      <c r="D17" s="3">
        <v>60</v>
      </c>
      <c r="E17">
        <f>H50</f>
        <v>6000</v>
      </c>
      <c r="F17" s="3">
        <f t="shared" si="0"/>
        <v>360000</v>
      </c>
    </row>
    <row r="18" spans="2:8">
      <c r="B18" s="7" t="s">
        <v>32</v>
      </c>
      <c r="C18" s="4">
        <v>18000</v>
      </c>
      <c r="D18" s="3">
        <v>13</v>
      </c>
      <c r="E18">
        <f>I50</f>
        <v>18000</v>
      </c>
      <c r="F18" s="3">
        <f t="shared" si="0"/>
        <v>234000</v>
      </c>
    </row>
    <row r="19" spans="2:8">
      <c r="B19" s="7" t="s">
        <v>33</v>
      </c>
      <c r="C19" s="4">
        <v>30000</v>
      </c>
      <c r="D19" s="3">
        <v>2.25</v>
      </c>
      <c r="E19">
        <f>J50</f>
        <v>30000</v>
      </c>
      <c r="F19" s="3">
        <f t="shared" si="0"/>
        <v>67500</v>
      </c>
    </row>
    <row r="20" spans="2:8">
      <c r="B20" s="7" t="s">
        <v>34</v>
      </c>
      <c r="C20" s="4">
        <v>20000</v>
      </c>
      <c r="D20" s="3">
        <v>12</v>
      </c>
      <c r="E20">
        <f>K50</f>
        <v>9000</v>
      </c>
      <c r="F20" s="3">
        <f t="shared" si="0"/>
        <v>108000</v>
      </c>
    </row>
    <row r="21" spans="2:8">
      <c r="B21" s="7" t="s">
        <v>35</v>
      </c>
      <c r="C21" s="4">
        <v>30000</v>
      </c>
      <c r="D21" s="3">
        <v>2.5</v>
      </c>
      <c r="E21">
        <f>L50</f>
        <v>30000</v>
      </c>
      <c r="F21" s="3">
        <f t="shared" si="0"/>
        <v>75000</v>
      </c>
    </row>
    <row r="22" spans="2:8">
      <c r="B22" s="2" t="s">
        <v>9</v>
      </c>
      <c r="C22" s="4"/>
      <c r="D22" s="3"/>
      <c r="F22" s="3">
        <f>SUM(F15:F21)</f>
        <v>1112400</v>
      </c>
    </row>
    <row r="24" spans="2:8">
      <c r="B24" s="2" t="s">
        <v>49</v>
      </c>
      <c r="C24" t="s">
        <v>58</v>
      </c>
      <c r="D24" t="s">
        <v>56</v>
      </c>
      <c r="E24" t="s">
        <v>57</v>
      </c>
    </row>
    <row r="25" spans="2:8">
      <c r="B25" t="s">
        <v>50</v>
      </c>
      <c r="C25">
        <f>C39+C45</f>
        <v>4200</v>
      </c>
      <c r="E25">
        <v>5500</v>
      </c>
    </row>
    <row r="26" spans="2:8">
      <c r="B26" t="s">
        <v>51</v>
      </c>
      <c r="C26">
        <f>C48</f>
        <v>6000</v>
      </c>
      <c r="E26">
        <v>6000</v>
      </c>
    </row>
    <row r="27" spans="2:8">
      <c r="B27" t="s">
        <v>23</v>
      </c>
      <c r="C27">
        <f>C40</f>
        <v>4000</v>
      </c>
      <c r="E27">
        <v>4000</v>
      </c>
    </row>
    <row r="28" spans="2:8">
      <c r="B28" t="s">
        <v>24</v>
      </c>
      <c r="C28">
        <f>C41</f>
        <v>9000</v>
      </c>
      <c r="E28">
        <v>12000</v>
      </c>
      <c r="G28" s="2" t="s">
        <v>59</v>
      </c>
      <c r="H28" s="3">
        <f>D50-E50-F22</f>
        <v>6662933.333333334</v>
      </c>
    </row>
    <row r="29" spans="2:8">
      <c r="B29" t="s">
        <v>25</v>
      </c>
      <c r="C29">
        <f>C42</f>
        <v>9000</v>
      </c>
      <c r="E29">
        <v>15000</v>
      </c>
    </row>
    <row r="30" spans="2:8">
      <c r="B30" t="s">
        <v>52</v>
      </c>
      <c r="C30">
        <f>C39</f>
        <v>4200</v>
      </c>
      <c r="D30">
        <f>E30*0.6</f>
        <v>4200</v>
      </c>
      <c r="E30">
        <v>7000</v>
      </c>
    </row>
    <row r="31" spans="2:8">
      <c r="B31" t="s">
        <v>53</v>
      </c>
      <c r="C31">
        <f>C43</f>
        <v>8066.6666666666661</v>
      </c>
      <c r="D31">
        <v>2800</v>
      </c>
      <c r="E31">
        <v>1000000000</v>
      </c>
    </row>
    <row r="32" spans="2:8">
      <c r="B32" t="s">
        <v>54</v>
      </c>
      <c r="C32">
        <f>C44</f>
        <v>5000</v>
      </c>
      <c r="D32">
        <f>E32*0.6</f>
        <v>3000</v>
      </c>
      <c r="E32">
        <v>5000</v>
      </c>
    </row>
    <row r="33" spans="2:12">
      <c r="B33" t="s">
        <v>55</v>
      </c>
    </row>
    <row r="38" spans="2:12">
      <c r="B38" s="2" t="s">
        <v>21</v>
      </c>
      <c r="C38" s="2" t="s">
        <v>46</v>
      </c>
      <c r="D38" s="2" t="s">
        <v>47</v>
      </c>
      <c r="E38" s="2" t="s">
        <v>0</v>
      </c>
      <c r="F38" s="2" t="s">
        <v>29</v>
      </c>
      <c r="G38" s="2" t="s">
        <v>30</v>
      </c>
      <c r="H38" s="2" t="s">
        <v>31</v>
      </c>
      <c r="I38" s="2" t="s">
        <v>32</v>
      </c>
      <c r="J38" s="2" t="s">
        <v>33</v>
      </c>
      <c r="K38" s="2" t="s">
        <v>34</v>
      </c>
      <c r="L38" s="2" t="s">
        <v>35</v>
      </c>
    </row>
    <row r="39" spans="2:12">
      <c r="B39" t="s">
        <v>22</v>
      </c>
      <c r="C39">
        <v>4200</v>
      </c>
      <c r="D39" s="6">
        <f t="shared" ref="D39:D49" si="1">C39*C2</f>
        <v>1260000</v>
      </c>
      <c r="E39" s="6">
        <f t="shared" ref="E39:E49" si="2">C39*D2</f>
        <v>672000</v>
      </c>
      <c r="F39">
        <f t="shared" ref="F39:L49" si="3">$C39*E2</f>
        <v>12600</v>
      </c>
      <c r="G39">
        <f>$C39*F2</f>
        <v>8400</v>
      </c>
      <c r="H39">
        <f t="shared" si="3"/>
        <v>0</v>
      </c>
      <c r="I39">
        <f t="shared" si="3"/>
        <v>0</v>
      </c>
      <c r="J39">
        <f t="shared" si="3"/>
        <v>0</v>
      </c>
      <c r="K39">
        <f t="shared" si="3"/>
        <v>0</v>
      </c>
      <c r="L39">
        <f t="shared" si="3"/>
        <v>0</v>
      </c>
    </row>
    <row r="40" spans="2:12">
      <c r="B40" t="s">
        <v>23</v>
      </c>
      <c r="C40">
        <v>4000</v>
      </c>
      <c r="D40" s="6">
        <f t="shared" si="1"/>
        <v>1800000</v>
      </c>
      <c r="E40" s="6">
        <f t="shared" si="2"/>
        <v>600000</v>
      </c>
      <c r="F40">
        <f t="shared" si="3"/>
        <v>0</v>
      </c>
      <c r="G40">
        <f t="shared" si="3"/>
        <v>0</v>
      </c>
      <c r="H40">
        <f t="shared" si="3"/>
        <v>6000</v>
      </c>
      <c r="I40">
        <f t="shared" si="3"/>
        <v>0</v>
      </c>
      <c r="J40">
        <f t="shared" si="3"/>
        <v>0</v>
      </c>
      <c r="K40">
        <f t="shared" si="3"/>
        <v>0</v>
      </c>
      <c r="L40">
        <f t="shared" si="3"/>
        <v>0</v>
      </c>
    </row>
    <row r="41" spans="2:12">
      <c r="B41" s="9" t="s">
        <v>24</v>
      </c>
      <c r="C41">
        <v>9000</v>
      </c>
      <c r="D41" s="6">
        <f t="shared" si="1"/>
        <v>1620000</v>
      </c>
      <c r="E41" s="6">
        <f t="shared" si="2"/>
        <v>900000</v>
      </c>
      <c r="F41">
        <f t="shared" si="3"/>
        <v>0</v>
      </c>
      <c r="G41">
        <f t="shared" si="3"/>
        <v>0</v>
      </c>
      <c r="H41">
        <f t="shared" si="3"/>
        <v>0</v>
      </c>
      <c r="I41">
        <f t="shared" si="3"/>
        <v>13500</v>
      </c>
      <c r="J41">
        <f t="shared" si="3"/>
        <v>0</v>
      </c>
      <c r="K41">
        <f t="shared" si="3"/>
        <v>0</v>
      </c>
      <c r="L41">
        <f t="shared" si="3"/>
        <v>0</v>
      </c>
    </row>
    <row r="42" spans="2:12">
      <c r="B42" s="9" t="s">
        <v>25</v>
      </c>
      <c r="C42">
        <v>9000</v>
      </c>
      <c r="D42" s="6">
        <f t="shared" si="1"/>
        <v>1080000</v>
      </c>
      <c r="E42" s="6">
        <f t="shared" si="2"/>
        <v>540000</v>
      </c>
      <c r="F42">
        <f t="shared" si="3"/>
        <v>0</v>
      </c>
      <c r="G42">
        <f t="shared" si="3"/>
        <v>0</v>
      </c>
      <c r="H42">
        <f t="shared" si="3"/>
        <v>0</v>
      </c>
      <c r="I42">
        <f t="shared" si="3"/>
        <v>4500</v>
      </c>
      <c r="J42">
        <f t="shared" si="3"/>
        <v>0</v>
      </c>
      <c r="K42">
        <f t="shared" si="3"/>
        <v>0</v>
      </c>
      <c r="L42">
        <f t="shared" si="3"/>
        <v>0</v>
      </c>
    </row>
    <row r="43" spans="2:12">
      <c r="B43" t="s">
        <v>26</v>
      </c>
      <c r="C43">
        <v>8066.6666666666661</v>
      </c>
      <c r="D43" s="6">
        <f t="shared" si="1"/>
        <v>2178000</v>
      </c>
      <c r="E43" s="6">
        <f t="shared" si="2"/>
        <v>967999.99999999988</v>
      </c>
      <c r="F43">
        <f t="shared" si="3"/>
        <v>0</v>
      </c>
      <c r="G43">
        <f t="shared" si="3"/>
        <v>12100</v>
      </c>
      <c r="H43">
        <f t="shared" si="3"/>
        <v>0</v>
      </c>
      <c r="I43">
        <f t="shared" si="3"/>
        <v>0</v>
      </c>
      <c r="J43">
        <f t="shared" si="3"/>
        <v>16133.333333333332</v>
      </c>
      <c r="K43">
        <f t="shared" si="3"/>
        <v>0</v>
      </c>
      <c r="L43">
        <f t="shared" si="3"/>
        <v>0</v>
      </c>
    </row>
    <row r="44" spans="2:12">
      <c r="B44" t="s">
        <v>27</v>
      </c>
      <c r="C44">
        <v>5000</v>
      </c>
      <c r="D44" s="6">
        <f t="shared" si="1"/>
        <v>1600000</v>
      </c>
      <c r="E44" s="6">
        <f t="shared" si="2"/>
        <v>700000</v>
      </c>
      <c r="F44">
        <f t="shared" si="3"/>
        <v>12500</v>
      </c>
      <c r="G44">
        <f t="shared" si="3"/>
        <v>7500</v>
      </c>
      <c r="H44">
        <f t="shared" si="3"/>
        <v>0</v>
      </c>
      <c r="I44">
        <f t="shared" si="3"/>
        <v>0</v>
      </c>
      <c r="J44">
        <f t="shared" si="3"/>
        <v>0</v>
      </c>
      <c r="K44">
        <f t="shared" si="3"/>
        <v>0</v>
      </c>
      <c r="L44">
        <f t="shared" si="3"/>
        <v>0</v>
      </c>
    </row>
    <row r="45" spans="2:12">
      <c r="B45" t="s">
        <v>37</v>
      </c>
      <c r="C45">
        <v>0</v>
      </c>
      <c r="D45" s="6">
        <f t="shared" si="1"/>
        <v>0</v>
      </c>
      <c r="E45" s="6">
        <f t="shared" si="2"/>
        <v>0</v>
      </c>
      <c r="F45">
        <f t="shared" si="3"/>
        <v>0</v>
      </c>
      <c r="G45">
        <f t="shared" si="3"/>
        <v>0</v>
      </c>
      <c r="H45">
        <f t="shared" si="3"/>
        <v>0</v>
      </c>
      <c r="I45">
        <f t="shared" si="3"/>
        <v>0</v>
      </c>
      <c r="J45">
        <f t="shared" si="3"/>
        <v>0</v>
      </c>
      <c r="K45">
        <f t="shared" si="3"/>
        <v>0</v>
      </c>
      <c r="L45">
        <f t="shared" si="3"/>
        <v>0</v>
      </c>
    </row>
    <row r="46" spans="2:12">
      <c r="B46" s="8" t="s">
        <v>38</v>
      </c>
      <c r="C46">
        <v>0</v>
      </c>
      <c r="D46" s="6">
        <f t="shared" si="1"/>
        <v>0</v>
      </c>
      <c r="E46" s="6">
        <f t="shared" si="2"/>
        <v>0</v>
      </c>
      <c r="F46">
        <f t="shared" si="3"/>
        <v>0</v>
      </c>
      <c r="G46">
        <f t="shared" si="3"/>
        <v>0</v>
      </c>
      <c r="H46">
        <f t="shared" si="3"/>
        <v>0</v>
      </c>
      <c r="I46">
        <f t="shared" si="3"/>
        <v>0</v>
      </c>
      <c r="J46">
        <f t="shared" si="3"/>
        <v>0</v>
      </c>
      <c r="K46">
        <f t="shared" si="3"/>
        <v>0</v>
      </c>
      <c r="L46">
        <f t="shared" si="3"/>
        <v>0</v>
      </c>
    </row>
    <row r="47" spans="2:12">
      <c r="B47" s="8" t="s">
        <v>39</v>
      </c>
      <c r="C47">
        <v>60000</v>
      </c>
      <c r="D47" s="6">
        <f t="shared" si="1"/>
        <v>4500000</v>
      </c>
      <c r="E47" s="6">
        <f t="shared" si="2"/>
        <v>2400000</v>
      </c>
      <c r="F47">
        <f t="shared" si="3"/>
        <v>0</v>
      </c>
      <c r="G47">
        <f t="shared" si="3"/>
        <v>0</v>
      </c>
      <c r="H47">
        <f t="shared" si="3"/>
        <v>0</v>
      </c>
      <c r="I47">
        <f t="shared" si="3"/>
        <v>0</v>
      </c>
      <c r="J47">
        <f t="shared" si="3"/>
        <v>0</v>
      </c>
      <c r="K47">
        <f t="shared" si="3"/>
        <v>0</v>
      </c>
      <c r="L47">
        <f t="shared" si="3"/>
        <v>30000</v>
      </c>
    </row>
    <row r="48" spans="2:12">
      <c r="B48" t="s">
        <v>40</v>
      </c>
      <c r="C48">
        <v>6000</v>
      </c>
      <c r="D48" s="6">
        <f t="shared" si="1"/>
        <v>1200000</v>
      </c>
      <c r="E48" s="6">
        <f t="shared" si="2"/>
        <v>960000</v>
      </c>
      <c r="F48">
        <f t="shared" si="3"/>
        <v>0</v>
      </c>
      <c r="G48">
        <f t="shared" si="3"/>
        <v>0</v>
      </c>
      <c r="H48">
        <f t="shared" si="3"/>
        <v>0</v>
      </c>
      <c r="I48">
        <f t="shared" si="3"/>
        <v>0</v>
      </c>
      <c r="J48">
        <f t="shared" si="3"/>
        <v>0</v>
      </c>
      <c r="K48">
        <f t="shared" si="3"/>
        <v>9000</v>
      </c>
      <c r="L48">
        <f t="shared" si="3"/>
        <v>0</v>
      </c>
    </row>
    <row r="49" spans="1:13">
      <c r="B49" t="s">
        <v>41</v>
      </c>
      <c r="C49">
        <v>9244.4444444444453</v>
      </c>
      <c r="D49" s="6">
        <f t="shared" si="1"/>
        <v>1109333.3333333335</v>
      </c>
      <c r="E49" s="6">
        <f t="shared" si="2"/>
        <v>832000.00000000012</v>
      </c>
      <c r="F49">
        <f t="shared" si="3"/>
        <v>0</v>
      </c>
      <c r="G49">
        <f t="shared" si="3"/>
        <v>0</v>
      </c>
      <c r="H49">
        <f t="shared" si="3"/>
        <v>0</v>
      </c>
      <c r="I49">
        <f t="shared" si="3"/>
        <v>0</v>
      </c>
      <c r="J49">
        <f t="shared" si="3"/>
        <v>13866.666666666668</v>
      </c>
      <c r="K49">
        <f t="shared" si="3"/>
        <v>0</v>
      </c>
      <c r="L49">
        <f t="shared" si="3"/>
        <v>0</v>
      </c>
    </row>
    <row r="50" spans="1:13">
      <c r="B50" s="2" t="s">
        <v>9</v>
      </c>
      <c r="C50">
        <f>SUM(C39:C49)</f>
        <v>114511.11111111109</v>
      </c>
      <c r="D50" s="6">
        <f t="shared" ref="D50:L50" si="4">SUM(D39:D49)</f>
        <v>16347333.333333334</v>
      </c>
      <c r="E50" s="6">
        <f t="shared" si="4"/>
        <v>8572000</v>
      </c>
      <c r="F50">
        <f t="shared" si="4"/>
        <v>25100</v>
      </c>
      <c r="G50">
        <f t="shared" si="4"/>
        <v>28000</v>
      </c>
      <c r="H50">
        <f t="shared" si="4"/>
        <v>6000</v>
      </c>
      <c r="I50">
        <f t="shared" si="4"/>
        <v>18000</v>
      </c>
      <c r="J50">
        <f t="shared" si="4"/>
        <v>30000</v>
      </c>
      <c r="K50">
        <f t="shared" si="4"/>
        <v>9000</v>
      </c>
      <c r="L50">
        <f t="shared" si="4"/>
        <v>30000</v>
      </c>
    </row>
    <row r="53" spans="1:13">
      <c r="A53" t="s">
        <v>60</v>
      </c>
    </row>
    <row r="55" spans="1:13">
      <c r="A55" s="10"/>
      <c r="B55" s="11" t="s">
        <v>21</v>
      </c>
      <c r="C55" s="11" t="s">
        <v>28</v>
      </c>
      <c r="D55" s="11" t="s">
        <v>0</v>
      </c>
      <c r="E55" s="11" t="s">
        <v>29</v>
      </c>
      <c r="F55" s="11" t="s">
        <v>30</v>
      </c>
      <c r="G55" s="11" t="s">
        <v>31</v>
      </c>
      <c r="H55" s="11" t="s">
        <v>32</v>
      </c>
      <c r="I55" s="11" t="s">
        <v>33</v>
      </c>
      <c r="J55" s="11" t="s">
        <v>34</v>
      </c>
      <c r="K55" s="11" t="s">
        <v>35</v>
      </c>
      <c r="L55" s="11"/>
      <c r="M55" s="11"/>
    </row>
    <row r="56" spans="1:13">
      <c r="A56" s="18" t="s">
        <v>36</v>
      </c>
      <c r="B56" s="10" t="s">
        <v>22</v>
      </c>
      <c r="C56" s="12" t="s">
        <v>61</v>
      </c>
      <c r="D56" s="12" t="s">
        <v>62</v>
      </c>
      <c r="E56" s="10">
        <v>3</v>
      </c>
      <c r="F56" s="10">
        <v>2</v>
      </c>
      <c r="G56" s="10"/>
      <c r="H56" s="10"/>
      <c r="I56" s="10"/>
      <c r="J56" s="10"/>
      <c r="K56" s="10"/>
      <c r="L56" s="10"/>
      <c r="M56" s="10"/>
    </row>
    <row r="57" spans="1:13">
      <c r="A57" s="18"/>
      <c r="B57" s="10" t="s">
        <v>23</v>
      </c>
      <c r="C57" s="12" t="s">
        <v>63</v>
      </c>
      <c r="D57" s="12" t="s">
        <v>64</v>
      </c>
      <c r="E57" s="10"/>
      <c r="F57" s="10"/>
      <c r="G57" s="10">
        <v>1.5</v>
      </c>
      <c r="H57" s="10"/>
      <c r="I57" s="10"/>
      <c r="J57" s="10"/>
      <c r="K57" s="10"/>
      <c r="L57" s="10"/>
      <c r="M57" s="10"/>
    </row>
    <row r="58" spans="1:13">
      <c r="A58" s="18"/>
      <c r="B58" s="10" t="s">
        <v>24</v>
      </c>
      <c r="C58" s="12" t="s">
        <v>65</v>
      </c>
      <c r="D58" s="12" t="s">
        <v>66</v>
      </c>
      <c r="E58" s="10"/>
      <c r="F58" s="10"/>
      <c r="G58" s="10"/>
      <c r="H58" s="10">
        <v>1.5</v>
      </c>
      <c r="I58" s="10"/>
      <c r="J58" s="10"/>
      <c r="K58" s="10"/>
      <c r="L58" s="10"/>
      <c r="M58" s="10"/>
    </row>
    <row r="59" spans="1:13">
      <c r="A59" s="18"/>
      <c r="B59" s="10" t="s">
        <v>25</v>
      </c>
      <c r="C59" s="12" t="s">
        <v>67</v>
      </c>
      <c r="D59" s="12" t="s">
        <v>68</v>
      </c>
      <c r="E59" s="10"/>
      <c r="F59" s="10"/>
      <c r="G59" s="10"/>
      <c r="H59" s="10">
        <v>0.5</v>
      </c>
      <c r="I59" s="10"/>
      <c r="J59" s="10"/>
      <c r="K59" s="10"/>
      <c r="L59" s="10"/>
      <c r="M59" s="10"/>
    </row>
    <row r="60" spans="1:13">
      <c r="A60" s="18"/>
      <c r="B60" s="10" t="s">
        <v>26</v>
      </c>
      <c r="C60" s="12" t="s">
        <v>69</v>
      </c>
      <c r="D60" s="12" t="s">
        <v>67</v>
      </c>
      <c r="E60" s="10"/>
      <c r="F60" s="10">
        <v>1.5</v>
      </c>
      <c r="G60" s="10"/>
      <c r="H60" s="10"/>
      <c r="I60" s="10">
        <v>2</v>
      </c>
      <c r="J60" s="10"/>
      <c r="K60" s="10"/>
      <c r="L60" s="10"/>
      <c r="M60" s="10"/>
    </row>
    <row r="61" spans="1:13">
      <c r="A61" s="18"/>
      <c r="B61" s="10" t="s">
        <v>27</v>
      </c>
      <c r="C61" s="12" t="s">
        <v>70</v>
      </c>
      <c r="D61" s="12" t="s">
        <v>71</v>
      </c>
      <c r="E61" s="10">
        <v>2.5</v>
      </c>
      <c r="F61" s="10">
        <v>1.5</v>
      </c>
      <c r="G61" s="10"/>
      <c r="H61" s="10"/>
      <c r="I61" s="10"/>
      <c r="J61" s="10"/>
      <c r="K61" s="10"/>
      <c r="L61" s="10"/>
      <c r="M61" s="10"/>
    </row>
    <row r="62" spans="1:13">
      <c r="A62" s="18" t="s">
        <v>42</v>
      </c>
      <c r="B62" s="10" t="s">
        <v>37</v>
      </c>
      <c r="C62" s="12" t="s">
        <v>72</v>
      </c>
      <c r="D62" s="12" t="s">
        <v>73</v>
      </c>
      <c r="E62" s="10"/>
      <c r="F62" s="10">
        <v>2</v>
      </c>
      <c r="G62" s="10"/>
      <c r="H62" s="10"/>
      <c r="I62" s="10"/>
      <c r="J62" s="10">
        <v>3</v>
      </c>
      <c r="K62" s="10"/>
      <c r="L62" s="10"/>
      <c r="M62" s="10"/>
    </row>
    <row r="63" spans="1:13">
      <c r="A63" s="18"/>
      <c r="B63" s="10" t="s">
        <v>38</v>
      </c>
      <c r="C63" s="12" t="s">
        <v>74</v>
      </c>
      <c r="D63" s="12" t="s">
        <v>68</v>
      </c>
      <c r="E63" s="10"/>
      <c r="F63" s="10"/>
      <c r="G63" s="10"/>
      <c r="H63" s="10"/>
      <c r="I63" s="10"/>
      <c r="J63" s="10"/>
      <c r="K63" s="10">
        <v>1.5</v>
      </c>
      <c r="L63" s="10"/>
      <c r="M63" s="10"/>
    </row>
    <row r="64" spans="1:13">
      <c r="A64" s="18"/>
      <c r="B64" s="10" t="s">
        <v>39</v>
      </c>
      <c r="C64" s="12" t="s">
        <v>75</v>
      </c>
      <c r="D64" s="12" t="s">
        <v>76</v>
      </c>
      <c r="E64" s="10"/>
      <c r="F64" s="10"/>
      <c r="G64" s="10"/>
      <c r="H64" s="10"/>
      <c r="I64" s="10"/>
      <c r="J64" s="10"/>
      <c r="K64" s="10">
        <v>0.5</v>
      </c>
      <c r="L64" s="10"/>
      <c r="M64" s="10"/>
    </row>
    <row r="65" spans="1:13">
      <c r="A65" s="18"/>
      <c r="B65" s="10" t="s">
        <v>40</v>
      </c>
      <c r="C65" s="12" t="s">
        <v>77</v>
      </c>
      <c r="D65" s="12" t="s">
        <v>62</v>
      </c>
      <c r="E65" s="10"/>
      <c r="F65" s="10"/>
      <c r="G65" s="10"/>
      <c r="H65" s="10"/>
      <c r="I65" s="10"/>
      <c r="J65" s="10">
        <v>1.5</v>
      </c>
      <c r="K65" s="10"/>
      <c r="L65" s="10"/>
      <c r="M65" s="10"/>
    </row>
    <row r="66" spans="1:13">
      <c r="A66" s="18"/>
      <c r="B66" s="10" t="s">
        <v>41</v>
      </c>
      <c r="C66" s="12" t="s">
        <v>67</v>
      </c>
      <c r="D66" s="12" t="s">
        <v>78</v>
      </c>
      <c r="E66" s="10"/>
      <c r="F66" s="10"/>
      <c r="G66" s="10"/>
      <c r="H66" s="10"/>
      <c r="I66" s="10">
        <v>1.5</v>
      </c>
      <c r="J66" s="10"/>
      <c r="K66" s="10"/>
      <c r="L66" s="10"/>
      <c r="M66" s="10"/>
    </row>
    <row r="67" spans="1:13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</row>
    <row r="68" spans="1:13">
      <c r="A68" s="10"/>
      <c r="B68" s="11" t="s">
        <v>43</v>
      </c>
      <c r="C68" s="10" t="s">
        <v>44</v>
      </c>
      <c r="D68" s="10" t="s">
        <v>28</v>
      </c>
      <c r="E68" s="10" t="s">
        <v>48</v>
      </c>
      <c r="F68" s="10" t="s">
        <v>0</v>
      </c>
      <c r="G68" s="10"/>
      <c r="H68" s="10"/>
      <c r="I68" s="10"/>
      <c r="J68" s="10"/>
      <c r="K68" s="10"/>
      <c r="L68" s="10"/>
      <c r="M68" s="10"/>
    </row>
    <row r="69" spans="1:13">
      <c r="A69" s="10"/>
      <c r="B69" s="10" t="s">
        <v>29</v>
      </c>
      <c r="C69" s="10">
        <v>45000</v>
      </c>
      <c r="D69" s="13" t="s">
        <v>79</v>
      </c>
      <c r="E69" s="10">
        <v>25100</v>
      </c>
      <c r="F69" s="13" t="s">
        <v>80</v>
      </c>
      <c r="G69" s="10"/>
      <c r="H69" s="10"/>
      <c r="I69" s="10"/>
      <c r="J69" s="10"/>
      <c r="K69" s="10"/>
      <c r="L69" s="10"/>
      <c r="M69" s="10"/>
    </row>
    <row r="70" spans="1:13">
      <c r="A70" s="10"/>
      <c r="B70" s="10" t="s">
        <v>30</v>
      </c>
      <c r="C70" s="10">
        <v>28000</v>
      </c>
      <c r="D70" s="13" t="s">
        <v>81</v>
      </c>
      <c r="E70" s="10">
        <v>28000</v>
      </c>
      <c r="F70" s="13" t="s">
        <v>82</v>
      </c>
      <c r="G70" s="10"/>
      <c r="H70" s="10"/>
      <c r="I70" s="10"/>
      <c r="J70" s="10"/>
      <c r="K70" s="10"/>
      <c r="L70" s="10"/>
      <c r="M70" s="10"/>
    </row>
    <row r="71" spans="1:13">
      <c r="A71" s="10"/>
      <c r="B71" s="10" t="s">
        <v>31</v>
      </c>
      <c r="C71" s="10">
        <v>9000</v>
      </c>
      <c r="D71" s="13" t="s">
        <v>83</v>
      </c>
      <c r="E71" s="10">
        <v>6000</v>
      </c>
      <c r="F71" s="13" t="s">
        <v>84</v>
      </c>
      <c r="G71" s="10"/>
      <c r="H71" s="10"/>
      <c r="I71" s="10"/>
      <c r="J71" s="10"/>
      <c r="K71" s="10"/>
      <c r="L71" s="10"/>
      <c r="M71" s="10"/>
    </row>
    <row r="72" spans="1:13">
      <c r="A72" s="10"/>
      <c r="B72" s="10" t="s">
        <v>32</v>
      </c>
      <c r="C72" s="10">
        <v>18000</v>
      </c>
      <c r="D72" s="13" t="s">
        <v>85</v>
      </c>
      <c r="E72" s="10">
        <v>18000</v>
      </c>
      <c r="F72" s="13" t="s">
        <v>86</v>
      </c>
      <c r="G72" s="10"/>
      <c r="H72" s="10"/>
      <c r="I72" s="10"/>
      <c r="J72" s="10"/>
      <c r="K72" s="10"/>
      <c r="L72" s="10"/>
      <c r="M72" s="10"/>
    </row>
    <row r="73" spans="1:13">
      <c r="A73" s="10"/>
      <c r="B73" s="10" t="s">
        <v>33</v>
      </c>
      <c r="C73" s="10">
        <v>30000</v>
      </c>
      <c r="D73" s="13" t="s">
        <v>87</v>
      </c>
      <c r="E73" s="10">
        <v>30000</v>
      </c>
      <c r="F73" s="13" t="s">
        <v>88</v>
      </c>
      <c r="G73" s="10"/>
      <c r="H73" s="10"/>
      <c r="I73" s="10"/>
      <c r="J73" s="10"/>
      <c r="K73" s="10"/>
      <c r="L73" s="10"/>
      <c r="M73" s="10"/>
    </row>
    <row r="74" spans="1:13">
      <c r="A74" s="10"/>
      <c r="B74" s="10" t="s">
        <v>34</v>
      </c>
      <c r="C74" s="10">
        <v>20000</v>
      </c>
      <c r="D74" s="13" t="s">
        <v>89</v>
      </c>
      <c r="E74" s="10">
        <v>12900</v>
      </c>
      <c r="F74" s="13" t="s">
        <v>90</v>
      </c>
      <c r="G74" s="10"/>
      <c r="H74" s="10"/>
      <c r="I74" s="10"/>
      <c r="J74" s="10"/>
      <c r="K74" s="10"/>
      <c r="L74" s="10"/>
      <c r="M74" s="10"/>
    </row>
    <row r="75" spans="1:13">
      <c r="A75" s="10"/>
      <c r="B75" s="10" t="s">
        <v>35</v>
      </c>
      <c r="C75" s="10">
        <v>30000</v>
      </c>
      <c r="D75" s="13" t="s">
        <v>91</v>
      </c>
      <c r="E75" s="10">
        <v>30000</v>
      </c>
      <c r="F75" s="13" t="s">
        <v>92</v>
      </c>
      <c r="G75" s="10"/>
      <c r="H75" s="10"/>
      <c r="I75" s="10"/>
      <c r="J75" s="10"/>
      <c r="K75" s="10"/>
      <c r="L75" s="10"/>
      <c r="M75" s="10"/>
    </row>
    <row r="76" spans="1:13">
      <c r="A76" s="10"/>
      <c r="B76" s="11" t="s">
        <v>9</v>
      </c>
      <c r="C76" s="10"/>
      <c r="D76" s="13"/>
      <c r="E76" s="10"/>
      <c r="F76" s="13" t="s">
        <v>93</v>
      </c>
      <c r="G76" s="10"/>
      <c r="H76" s="10"/>
      <c r="I76" s="10"/>
      <c r="J76" s="10"/>
      <c r="K76" s="10"/>
      <c r="L76" s="10"/>
      <c r="M76" s="10"/>
    </row>
    <row r="77" spans="1:13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</row>
    <row r="78" spans="1:13">
      <c r="A78" s="10"/>
      <c r="B78" s="11" t="s">
        <v>49</v>
      </c>
      <c r="C78" s="10" t="s">
        <v>58</v>
      </c>
      <c r="D78" s="10" t="s">
        <v>56</v>
      </c>
      <c r="E78" s="10" t="s">
        <v>57</v>
      </c>
      <c r="F78" s="10"/>
      <c r="G78" s="10"/>
      <c r="H78" s="10"/>
      <c r="I78" s="10"/>
      <c r="J78" s="10"/>
      <c r="K78" s="10"/>
      <c r="L78" s="10"/>
      <c r="M78" s="10"/>
    </row>
    <row r="79" spans="1:13">
      <c r="A79" s="10"/>
      <c r="B79" s="10" t="s">
        <v>50</v>
      </c>
      <c r="C79" s="10">
        <v>5500</v>
      </c>
      <c r="D79" s="10"/>
      <c r="E79" s="10">
        <v>5500</v>
      </c>
      <c r="F79" s="10"/>
      <c r="G79" s="10"/>
      <c r="H79" s="10"/>
      <c r="I79" s="10"/>
      <c r="J79" s="10"/>
      <c r="K79" s="10"/>
      <c r="L79" s="10"/>
      <c r="M79" s="10"/>
    </row>
    <row r="80" spans="1:13">
      <c r="A80" s="10"/>
      <c r="B80" s="10" t="s">
        <v>51</v>
      </c>
      <c r="C80" s="10">
        <v>6000</v>
      </c>
      <c r="D80" s="10"/>
      <c r="E80" s="10">
        <v>6000</v>
      </c>
      <c r="F80" s="10"/>
      <c r="G80" s="10"/>
      <c r="H80" s="10"/>
      <c r="I80" s="10"/>
      <c r="J80" s="10"/>
      <c r="K80" s="10"/>
      <c r="L80" s="10"/>
      <c r="M80" s="10"/>
    </row>
    <row r="81" spans="1:13">
      <c r="A81" s="10"/>
      <c r="B81" s="10" t="s">
        <v>23</v>
      </c>
      <c r="C81" s="10">
        <v>4000</v>
      </c>
      <c r="D81" s="10"/>
      <c r="E81" s="10">
        <v>4000</v>
      </c>
      <c r="F81" s="10"/>
      <c r="G81" s="10"/>
      <c r="H81" s="10"/>
      <c r="I81" s="10"/>
      <c r="J81" s="10"/>
      <c r="K81" s="10"/>
      <c r="L81" s="10"/>
      <c r="M81" s="10"/>
    </row>
    <row r="82" spans="1:13">
      <c r="A82" s="10"/>
      <c r="B82" s="10" t="s">
        <v>24</v>
      </c>
      <c r="C82" s="10">
        <v>9000</v>
      </c>
      <c r="D82" s="10"/>
      <c r="E82" s="10">
        <v>12000</v>
      </c>
      <c r="F82" s="10"/>
      <c r="G82" s="11" t="s">
        <v>59</v>
      </c>
      <c r="H82" s="13" t="s">
        <v>94</v>
      </c>
      <c r="I82" s="10"/>
      <c r="J82" s="10"/>
      <c r="K82" s="10"/>
      <c r="L82" s="10"/>
      <c r="M82" s="10"/>
    </row>
    <row r="83" spans="1:13">
      <c r="A83" s="10"/>
      <c r="B83" s="10" t="s">
        <v>25</v>
      </c>
      <c r="C83" s="10">
        <v>9000</v>
      </c>
      <c r="D83" s="10"/>
      <c r="E83" s="10">
        <v>15000</v>
      </c>
      <c r="F83" s="10"/>
      <c r="G83" s="10"/>
      <c r="H83" s="10"/>
      <c r="I83" s="10"/>
      <c r="J83" s="10"/>
      <c r="K83" s="10"/>
      <c r="L83" s="10"/>
      <c r="M83" s="10"/>
    </row>
    <row r="84" spans="1:13">
      <c r="A84" s="10"/>
      <c r="B84" s="10" t="s">
        <v>52</v>
      </c>
      <c r="C84" s="10">
        <v>4200</v>
      </c>
      <c r="D84" s="10">
        <v>4200</v>
      </c>
      <c r="E84" s="10">
        <v>7000</v>
      </c>
      <c r="F84" s="10"/>
      <c r="G84" s="10"/>
      <c r="H84" s="10"/>
      <c r="I84" s="10"/>
      <c r="J84" s="10"/>
      <c r="K84" s="10"/>
      <c r="L84" s="10"/>
      <c r="M84" s="10"/>
    </row>
    <row r="85" spans="1:13">
      <c r="A85" s="10"/>
      <c r="B85" s="10" t="s">
        <v>53</v>
      </c>
      <c r="C85" s="10">
        <v>6333.3333329999996</v>
      </c>
      <c r="D85" s="10">
        <v>2800</v>
      </c>
      <c r="E85" s="10">
        <v>1000000000</v>
      </c>
      <c r="F85" s="10"/>
      <c r="G85" s="10"/>
      <c r="H85" s="10"/>
      <c r="I85" s="10"/>
      <c r="J85" s="10"/>
      <c r="K85" s="10"/>
      <c r="L85" s="10"/>
      <c r="M85" s="10"/>
    </row>
    <row r="86" spans="1:13">
      <c r="A86" s="10"/>
      <c r="B86" s="10" t="s">
        <v>54</v>
      </c>
      <c r="C86" s="10">
        <v>5000</v>
      </c>
      <c r="D86" s="10">
        <v>3000</v>
      </c>
      <c r="E86" s="10">
        <v>5000</v>
      </c>
      <c r="F86" s="10"/>
      <c r="G86" s="10"/>
      <c r="H86" s="10"/>
      <c r="I86" s="10"/>
      <c r="J86" s="10"/>
      <c r="K86" s="10"/>
      <c r="L86" s="10"/>
      <c r="M86" s="10"/>
    </row>
    <row r="87" spans="1:13">
      <c r="A87" s="10"/>
      <c r="B87" s="10" t="s">
        <v>55</v>
      </c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</row>
    <row r="88" spans="1:13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</row>
    <row r="89" spans="1:13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</row>
    <row r="90" spans="1:13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</row>
    <row r="91" spans="1:13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</row>
    <row r="92" spans="1:13">
      <c r="A92" s="10"/>
      <c r="B92" s="11" t="s">
        <v>21</v>
      </c>
      <c r="C92" s="11" t="s">
        <v>46</v>
      </c>
      <c r="D92" s="11" t="s">
        <v>47</v>
      </c>
      <c r="E92" s="11" t="s">
        <v>0</v>
      </c>
      <c r="F92" s="11" t="s">
        <v>29</v>
      </c>
      <c r="G92" s="11" t="s">
        <v>30</v>
      </c>
      <c r="H92" s="11" t="s">
        <v>31</v>
      </c>
      <c r="I92" s="11" t="s">
        <v>32</v>
      </c>
      <c r="J92" s="11" t="s">
        <v>33</v>
      </c>
      <c r="K92" s="11" t="s">
        <v>34</v>
      </c>
      <c r="L92" s="11" t="s">
        <v>35</v>
      </c>
      <c r="M92" s="10"/>
    </row>
    <row r="93" spans="1:13">
      <c r="A93" s="10"/>
      <c r="B93" s="10" t="s">
        <v>22</v>
      </c>
      <c r="C93" s="10">
        <v>4200</v>
      </c>
      <c r="D93" s="12" t="s">
        <v>95</v>
      </c>
      <c r="E93" s="12" t="s">
        <v>96</v>
      </c>
      <c r="F93" s="10">
        <v>12600</v>
      </c>
      <c r="G93" s="10">
        <v>8400</v>
      </c>
      <c r="H93" s="10">
        <v>0</v>
      </c>
      <c r="I93" s="10">
        <v>0</v>
      </c>
      <c r="J93" s="10">
        <v>0</v>
      </c>
      <c r="K93" s="10">
        <v>0</v>
      </c>
      <c r="L93" s="10">
        <v>0</v>
      </c>
      <c r="M93" s="10"/>
    </row>
    <row r="94" spans="1:13">
      <c r="A94" s="10"/>
      <c r="B94" s="10" t="s">
        <v>23</v>
      </c>
      <c r="C94" s="10">
        <v>4000</v>
      </c>
      <c r="D94" s="12" t="s">
        <v>97</v>
      </c>
      <c r="E94" s="12" t="s">
        <v>98</v>
      </c>
      <c r="F94" s="10">
        <v>0</v>
      </c>
      <c r="G94" s="10">
        <v>0</v>
      </c>
      <c r="H94" s="10">
        <v>6000</v>
      </c>
      <c r="I94" s="10">
        <v>0</v>
      </c>
      <c r="J94" s="10">
        <v>0</v>
      </c>
      <c r="K94" s="10">
        <v>0</v>
      </c>
      <c r="L94" s="10">
        <v>0</v>
      </c>
      <c r="M94" s="10"/>
    </row>
    <row r="95" spans="1:13">
      <c r="A95" s="10"/>
      <c r="B95" s="14" t="s">
        <v>24</v>
      </c>
      <c r="C95" s="10">
        <v>9000</v>
      </c>
      <c r="D95" s="12" t="s">
        <v>99</v>
      </c>
      <c r="E95" s="12" t="s">
        <v>100</v>
      </c>
      <c r="F95" s="10">
        <v>0</v>
      </c>
      <c r="G95" s="10">
        <v>0</v>
      </c>
      <c r="H95" s="10">
        <v>0</v>
      </c>
      <c r="I95" s="10">
        <v>13500</v>
      </c>
      <c r="J95" s="10">
        <v>0</v>
      </c>
      <c r="K95" s="10">
        <v>0</v>
      </c>
      <c r="L95" s="10">
        <v>0</v>
      </c>
      <c r="M95" s="10"/>
    </row>
    <row r="96" spans="1:13">
      <c r="A96" s="10"/>
      <c r="B96" s="14" t="s">
        <v>25</v>
      </c>
      <c r="C96" s="10">
        <v>9000</v>
      </c>
      <c r="D96" s="12" t="s">
        <v>101</v>
      </c>
      <c r="E96" s="12" t="s">
        <v>102</v>
      </c>
      <c r="F96" s="10">
        <v>0</v>
      </c>
      <c r="G96" s="10">
        <v>0</v>
      </c>
      <c r="H96" s="10">
        <v>0</v>
      </c>
      <c r="I96" s="10">
        <v>4500</v>
      </c>
      <c r="J96" s="10">
        <v>0</v>
      </c>
      <c r="K96" s="10">
        <v>0</v>
      </c>
      <c r="L96" s="10">
        <v>0</v>
      </c>
      <c r="M96" s="10"/>
    </row>
    <row r="97" spans="1:13">
      <c r="A97" s="10"/>
      <c r="B97" s="10" t="s">
        <v>26</v>
      </c>
      <c r="C97" s="10">
        <v>6333.3333329999996</v>
      </c>
      <c r="D97" s="12" t="s">
        <v>103</v>
      </c>
      <c r="E97" s="12" t="s">
        <v>104</v>
      </c>
      <c r="F97" s="10">
        <v>0</v>
      </c>
      <c r="G97" s="10">
        <v>9500</v>
      </c>
      <c r="H97" s="10">
        <v>0</v>
      </c>
      <c r="I97" s="10">
        <v>0</v>
      </c>
      <c r="J97" s="10">
        <v>12666.6667</v>
      </c>
      <c r="K97" s="10">
        <v>0</v>
      </c>
      <c r="L97" s="10">
        <v>0</v>
      </c>
      <c r="M97" s="10"/>
    </row>
    <row r="98" spans="1:13">
      <c r="A98" s="10"/>
      <c r="B98" s="10" t="s">
        <v>27</v>
      </c>
      <c r="C98" s="10">
        <v>5000</v>
      </c>
      <c r="D98" s="12" t="s">
        <v>105</v>
      </c>
      <c r="E98" s="12" t="s">
        <v>106</v>
      </c>
      <c r="F98" s="10">
        <v>12500</v>
      </c>
      <c r="G98" s="10">
        <v>7500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/>
    </row>
    <row r="99" spans="1:13">
      <c r="A99" s="10"/>
      <c r="B99" s="10" t="s">
        <v>37</v>
      </c>
      <c r="C99" s="10">
        <v>1300</v>
      </c>
      <c r="D99" s="12" t="s">
        <v>107</v>
      </c>
      <c r="E99" s="12" t="s">
        <v>108</v>
      </c>
      <c r="F99" s="10">
        <v>0</v>
      </c>
      <c r="G99" s="10">
        <v>2600</v>
      </c>
      <c r="H99" s="10">
        <v>0</v>
      </c>
      <c r="I99" s="10">
        <v>0</v>
      </c>
      <c r="J99" s="10">
        <v>0</v>
      </c>
      <c r="K99" s="10">
        <v>3900</v>
      </c>
      <c r="L99" s="10">
        <v>0</v>
      </c>
      <c r="M99" s="10"/>
    </row>
    <row r="100" spans="1:13">
      <c r="A100" s="10"/>
      <c r="B100" s="15" t="s">
        <v>38</v>
      </c>
      <c r="C100" s="10">
        <v>0</v>
      </c>
      <c r="D100" s="12" t="s">
        <v>109</v>
      </c>
      <c r="E100" s="12" t="s">
        <v>110</v>
      </c>
      <c r="F100" s="10">
        <v>0</v>
      </c>
      <c r="G100" s="10">
        <v>0</v>
      </c>
      <c r="H100" s="10">
        <v>0</v>
      </c>
      <c r="I100" s="10">
        <v>0</v>
      </c>
      <c r="J100" s="10">
        <v>0</v>
      </c>
      <c r="K100" s="10">
        <v>0</v>
      </c>
      <c r="L100" s="10">
        <v>0</v>
      </c>
      <c r="M100" s="10"/>
    </row>
    <row r="101" spans="1:13">
      <c r="A101" s="10"/>
      <c r="B101" s="15" t="s">
        <v>39</v>
      </c>
      <c r="C101" s="10">
        <v>60000</v>
      </c>
      <c r="D101" s="12" t="s">
        <v>111</v>
      </c>
      <c r="E101" s="12" t="s">
        <v>112</v>
      </c>
      <c r="F101" s="10">
        <v>0</v>
      </c>
      <c r="G101" s="10">
        <v>0</v>
      </c>
      <c r="H101" s="10">
        <v>0</v>
      </c>
      <c r="I101" s="10">
        <v>0</v>
      </c>
      <c r="J101" s="10">
        <v>0</v>
      </c>
      <c r="K101" s="10">
        <v>0</v>
      </c>
      <c r="L101" s="10">
        <v>30000</v>
      </c>
      <c r="M101" s="10"/>
    </row>
    <row r="102" spans="1:13">
      <c r="A102" s="10"/>
      <c r="B102" s="10" t="s">
        <v>40</v>
      </c>
      <c r="C102" s="10">
        <v>6000</v>
      </c>
      <c r="D102" s="12" t="s">
        <v>113</v>
      </c>
      <c r="E102" s="12" t="s">
        <v>114</v>
      </c>
      <c r="F102" s="10">
        <v>0</v>
      </c>
      <c r="G102" s="10">
        <v>0</v>
      </c>
      <c r="H102" s="10">
        <v>0</v>
      </c>
      <c r="I102" s="10">
        <v>0</v>
      </c>
      <c r="J102" s="10">
        <v>0</v>
      </c>
      <c r="K102" s="10">
        <v>9000</v>
      </c>
      <c r="L102" s="10">
        <v>0</v>
      </c>
      <c r="M102" s="10"/>
    </row>
    <row r="103" spans="1:13">
      <c r="A103" s="10"/>
      <c r="B103" s="10" t="s">
        <v>41</v>
      </c>
      <c r="C103" s="10">
        <v>11555.555560000001</v>
      </c>
      <c r="D103" s="12" t="s">
        <v>115</v>
      </c>
      <c r="E103" s="12" t="s">
        <v>116</v>
      </c>
      <c r="F103" s="10">
        <v>0</v>
      </c>
      <c r="G103" s="10">
        <v>0</v>
      </c>
      <c r="H103" s="10">
        <v>0</v>
      </c>
      <c r="I103" s="10">
        <v>0</v>
      </c>
      <c r="J103" s="10">
        <v>17333.333299999998</v>
      </c>
      <c r="K103" s="10">
        <v>0</v>
      </c>
      <c r="L103" s="10">
        <v>0</v>
      </c>
      <c r="M103" s="10"/>
    </row>
    <row r="104" spans="1:13">
      <c r="A104" s="10"/>
      <c r="B104" s="11" t="s">
        <v>9</v>
      </c>
      <c r="C104" s="10">
        <v>116388.88890000001</v>
      </c>
      <c r="D104" s="12" t="s">
        <v>117</v>
      </c>
      <c r="E104" s="12" t="s">
        <v>118</v>
      </c>
      <c r="F104" s="10">
        <v>25100</v>
      </c>
      <c r="G104" s="10">
        <v>28000</v>
      </c>
      <c r="H104" s="10">
        <v>6000</v>
      </c>
      <c r="I104" s="10">
        <v>18000</v>
      </c>
      <c r="J104" s="10">
        <v>30000</v>
      </c>
      <c r="K104" s="10">
        <v>12900</v>
      </c>
      <c r="L104" s="10">
        <v>30000</v>
      </c>
      <c r="M104" s="10"/>
    </row>
    <row r="105" spans="1:13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</row>
    <row r="106" spans="1:13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</row>
    <row r="107" spans="1:13">
      <c r="A107" s="2" t="s">
        <v>119</v>
      </c>
    </row>
    <row r="109" spans="1:13">
      <c r="B109" s="2" t="s">
        <v>21</v>
      </c>
      <c r="C109" s="2" t="s">
        <v>28</v>
      </c>
      <c r="D109" s="2" t="s">
        <v>0</v>
      </c>
      <c r="E109" s="2" t="s">
        <v>29</v>
      </c>
      <c r="F109" s="2" t="s">
        <v>30</v>
      </c>
      <c r="G109" s="2" t="s">
        <v>31</v>
      </c>
      <c r="H109" s="2" t="s">
        <v>32</v>
      </c>
      <c r="I109" s="2" t="s">
        <v>33</v>
      </c>
      <c r="J109" s="2" t="s">
        <v>34</v>
      </c>
      <c r="K109" s="2" t="s">
        <v>35</v>
      </c>
      <c r="L109" s="2"/>
      <c r="M109" s="2"/>
    </row>
    <row r="110" spans="1:13">
      <c r="A110" s="17" t="s">
        <v>36</v>
      </c>
      <c r="B110" t="s">
        <v>22</v>
      </c>
      <c r="C110" s="6">
        <v>300</v>
      </c>
      <c r="D110" s="6">
        <v>160</v>
      </c>
      <c r="E110">
        <v>3</v>
      </c>
      <c r="F110">
        <v>2</v>
      </c>
    </row>
    <row r="111" spans="1:13">
      <c r="A111" s="17"/>
      <c r="B111" t="s">
        <v>23</v>
      </c>
      <c r="C111" s="6">
        <v>450</v>
      </c>
      <c r="D111" s="6">
        <v>150</v>
      </c>
      <c r="G111">
        <v>1.5</v>
      </c>
    </row>
    <row r="112" spans="1:13">
      <c r="A112" s="17"/>
      <c r="B112" t="s">
        <v>24</v>
      </c>
      <c r="C112" s="6">
        <v>180</v>
      </c>
      <c r="D112" s="6">
        <v>100</v>
      </c>
      <c r="H112">
        <v>1.5</v>
      </c>
    </row>
    <row r="113" spans="1:11">
      <c r="A113" s="17"/>
      <c r="B113" t="s">
        <v>25</v>
      </c>
      <c r="C113" s="6">
        <v>120</v>
      </c>
      <c r="D113" s="6">
        <v>60</v>
      </c>
      <c r="H113">
        <v>0.5</v>
      </c>
    </row>
    <row r="114" spans="1:11">
      <c r="A114" s="17"/>
      <c r="B114" t="s">
        <v>26</v>
      </c>
      <c r="C114" s="6">
        <v>270</v>
      </c>
      <c r="D114" s="6">
        <v>120</v>
      </c>
      <c r="F114">
        <v>1.5</v>
      </c>
      <c r="I114">
        <v>2</v>
      </c>
    </row>
    <row r="115" spans="1:11">
      <c r="A115" s="17"/>
      <c r="B115" t="s">
        <v>27</v>
      </c>
      <c r="C115" s="6">
        <v>320</v>
      </c>
      <c r="D115" s="6">
        <v>220</v>
      </c>
      <c r="E115">
        <v>2.5</v>
      </c>
      <c r="F115">
        <v>1.5</v>
      </c>
    </row>
    <row r="116" spans="1:11">
      <c r="A116" s="17" t="s">
        <v>42</v>
      </c>
      <c r="B116" t="s">
        <v>37</v>
      </c>
      <c r="C116" s="6">
        <v>350</v>
      </c>
      <c r="D116" s="6">
        <v>175</v>
      </c>
      <c r="F116">
        <v>2</v>
      </c>
      <c r="J116">
        <v>3</v>
      </c>
    </row>
    <row r="117" spans="1:11">
      <c r="A117" s="17"/>
      <c r="B117" t="s">
        <v>38</v>
      </c>
      <c r="C117" s="6">
        <v>130</v>
      </c>
      <c r="D117" s="6">
        <v>60</v>
      </c>
      <c r="K117">
        <v>1.5</v>
      </c>
    </row>
    <row r="118" spans="1:11">
      <c r="A118" s="17"/>
      <c r="B118" t="s">
        <v>39</v>
      </c>
      <c r="C118" s="6">
        <v>75</v>
      </c>
      <c r="D118" s="6">
        <v>40</v>
      </c>
      <c r="K118">
        <v>0.5</v>
      </c>
    </row>
    <row r="119" spans="1:11">
      <c r="A119" s="17"/>
      <c r="B119" t="s">
        <v>40</v>
      </c>
      <c r="C119" s="6">
        <v>200</v>
      </c>
      <c r="D119" s="6">
        <v>160</v>
      </c>
      <c r="J119">
        <v>1.5</v>
      </c>
    </row>
    <row r="120" spans="1:11">
      <c r="A120" s="17"/>
      <c r="B120" t="s">
        <v>41</v>
      </c>
      <c r="C120" s="6">
        <v>120</v>
      </c>
      <c r="D120" s="6">
        <v>90</v>
      </c>
      <c r="I120">
        <v>1.5</v>
      </c>
    </row>
    <row r="122" spans="1:11">
      <c r="B122" s="2" t="s">
        <v>43</v>
      </c>
      <c r="C122" t="s">
        <v>44</v>
      </c>
      <c r="D122" t="s">
        <v>28</v>
      </c>
      <c r="E122" t="s">
        <v>48</v>
      </c>
      <c r="F122" t="s">
        <v>0</v>
      </c>
    </row>
    <row r="123" spans="1:11">
      <c r="B123" s="7" t="s">
        <v>29</v>
      </c>
      <c r="C123" s="4">
        <v>45000</v>
      </c>
      <c r="D123" s="3">
        <v>9</v>
      </c>
      <c r="E123">
        <f>F158</f>
        <v>20100</v>
      </c>
      <c r="F123" s="3">
        <f>D123*E123</f>
        <v>180900</v>
      </c>
    </row>
    <row r="124" spans="1:11">
      <c r="B124" s="7" t="s">
        <v>30</v>
      </c>
      <c r="C124" s="4">
        <v>28000</v>
      </c>
      <c r="D124" s="3">
        <v>1.5</v>
      </c>
      <c r="E124">
        <f>G158</f>
        <v>28000</v>
      </c>
      <c r="F124" s="3">
        <f t="shared" ref="F124:F129" si="5">D124*E124</f>
        <v>42000</v>
      </c>
    </row>
    <row r="125" spans="1:11">
      <c r="B125" s="7" t="s">
        <v>31</v>
      </c>
      <c r="C125" s="4">
        <v>9000</v>
      </c>
      <c r="D125" s="3">
        <v>60</v>
      </c>
      <c r="E125">
        <f>H158</f>
        <v>6000</v>
      </c>
      <c r="F125" s="3">
        <f t="shared" si="5"/>
        <v>360000</v>
      </c>
    </row>
    <row r="126" spans="1:11">
      <c r="B126" s="7" t="s">
        <v>32</v>
      </c>
      <c r="C126" s="4">
        <v>18000</v>
      </c>
      <c r="D126" s="3">
        <v>13</v>
      </c>
      <c r="E126">
        <f>I158</f>
        <v>18000</v>
      </c>
      <c r="F126" s="3">
        <f t="shared" si="5"/>
        <v>234000</v>
      </c>
    </row>
    <row r="127" spans="1:11">
      <c r="B127" s="7" t="s">
        <v>33</v>
      </c>
      <c r="C127" s="4">
        <v>30000</v>
      </c>
      <c r="D127" s="3">
        <v>2.25</v>
      </c>
      <c r="E127">
        <f>J158</f>
        <v>30000</v>
      </c>
      <c r="F127" s="3">
        <f t="shared" si="5"/>
        <v>67500</v>
      </c>
    </row>
    <row r="128" spans="1:11">
      <c r="B128" s="7" t="s">
        <v>34</v>
      </c>
      <c r="C128" s="4">
        <v>20000</v>
      </c>
      <c r="D128" s="3">
        <v>12</v>
      </c>
      <c r="E128">
        <f>K158</f>
        <v>9000</v>
      </c>
      <c r="F128" s="3">
        <f t="shared" si="5"/>
        <v>108000</v>
      </c>
    </row>
    <row r="129" spans="2:8">
      <c r="B129" s="7" t="s">
        <v>35</v>
      </c>
      <c r="C129" s="4">
        <v>30000</v>
      </c>
      <c r="D129" s="3">
        <v>2.5</v>
      </c>
      <c r="E129">
        <f>L158</f>
        <v>30000</v>
      </c>
      <c r="F129" s="3">
        <f t="shared" si="5"/>
        <v>75000</v>
      </c>
    </row>
    <row r="130" spans="2:8">
      <c r="B130" s="2" t="s">
        <v>9</v>
      </c>
      <c r="C130" s="4"/>
      <c r="D130" s="3"/>
      <c r="F130" s="3">
        <f>SUM(F123:F129)</f>
        <v>1067400</v>
      </c>
    </row>
    <row r="132" spans="2:8">
      <c r="B132" s="2" t="s">
        <v>49</v>
      </c>
      <c r="C132" t="s">
        <v>58</v>
      </c>
      <c r="D132" t="s">
        <v>56</v>
      </c>
      <c r="E132" t="s">
        <v>57</v>
      </c>
    </row>
    <row r="133" spans="2:8">
      <c r="B133" t="s">
        <v>50</v>
      </c>
      <c r="C133">
        <f>C147+C153</f>
        <v>4200</v>
      </c>
      <c r="E133">
        <v>5500</v>
      </c>
    </row>
    <row r="134" spans="2:8">
      <c r="B134" t="s">
        <v>51</v>
      </c>
      <c r="C134">
        <f>C156</f>
        <v>6000</v>
      </c>
      <c r="E134">
        <v>6000</v>
      </c>
    </row>
    <row r="135" spans="2:8">
      <c r="B135" t="s">
        <v>23</v>
      </c>
      <c r="C135">
        <f>C148</f>
        <v>4000</v>
      </c>
      <c r="E135">
        <v>4000</v>
      </c>
    </row>
    <row r="136" spans="2:8">
      <c r="B136" t="s">
        <v>24</v>
      </c>
      <c r="C136">
        <f>C149</f>
        <v>9000</v>
      </c>
      <c r="E136">
        <v>12000</v>
      </c>
      <c r="G136" s="2" t="s">
        <v>59</v>
      </c>
      <c r="H136" s="3">
        <f>D158-E158-F130</f>
        <v>6327933.333333334</v>
      </c>
    </row>
    <row r="137" spans="2:8">
      <c r="B137" t="s">
        <v>25</v>
      </c>
      <c r="C137">
        <f>C150</f>
        <v>9000</v>
      </c>
      <c r="E137">
        <v>15000</v>
      </c>
    </row>
    <row r="138" spans="2:8">
      <c r="B138" t="s">
        <v>52</v>
      </c>
      <c r="C138">
        <f>C147</f>
        <v>4200</v>
      </c>
      <c r="D138">
        <f>E138*0.6</f>
        <v>4200</v>
      </c>
      <c r="E138">
        <v>7000</v>
      </c>
    </row>
    <row r="139" spans="2:8">
      <c r="B139" t="s">
        <v>53</v>
      </c>
      <c r="C139">
        <f>C151</f>
        <v>10066.666666666666</v>
      </c>
      <c r="D139">
        <v>2800</v>
      </c>
      <c r="E139">
        <v>1000000000</v>
      </c>
    </row>
    <row r="140" spans="2:8">
      <c r="B140" t="s">
        <v>54</v>
      </c>
      <c r="C140">
        <f>C152</f>
        <v>3000</v>
      </c>
      <c r="D140">
        <f>E140*0.6</f>
        <v>3000</v>
      </c>
      <c r="E140">
        <v>5000</v>
      </c>
    </row>
    <row r="141" spans="2:8">
      <c r="B141" t="s">
        <v>55</v>
      </c>
    </row>
    <row r="146" spans="2:12">
      <c r="B146" s="2" t="s">
        <v>21</v>
      </c>
      <c r="C146" s="2" t="s">
        <v>46</v>
      </c>
      <c r="D146" s="2" t="s">
        <v>47</v>
      </c>
      <c r="E146" s="2" t="s">
        <v>0</v>
      </c>
      <c r="F146" s="2" t="s">
        <v>29</v>
      </c>
      <c r="G146" s="2" t="s">
        <v>30</v>
      </c>
      <c r="H146" s="2" t="s">
        <v>31</v>
      </c>
      <c r="I146" s="2" t="s">
        <v>32</v>
      </c>
      <c r="J146" s="2" t="s">
        <v>33</v>
      </c>
      <c r="K146" s="2" t="s">
        <v>34</v>
      </c>
      <c r="L146" s="2" t="s">
        <v>35</v>
      </c>
    </row>
    <row r="147" spans="2:12">
      <c r="B147" t="s">
        <v>22</v>
      </c>
      <c r="C147">
        <v>4200</v>
      </c>
      <c r="D147" s="6">
        <f t="shared" ref="D147:D157" si="6">C147*C110</f>
        <v>1260000</v>
      </c>
      <c r="E147" s="6">
        <f t="shared" ref="E147:E157" si="7">C147*D110</f>
        <v>672000</v>
      </c>
      <c r="F147">
        <f t="shared" ref="F147:L157" si="8">$C147*E110</f>
        <v>12600</v>
      </c>
      <c r="G147">
        <f t="shared" si="8"/>
        <v>8400</v>
      </c>
      <c r="H147">
        <f t="shared" si="8"/>
        <v>0</v>
      </c>
      <c r="I147">
        <f t="shared" si="8"/>
        <v>0</v>
      </c>
      <c r="J147">
        <f t="shared" si="8"/>
        <v>0</v>
      </c>
      <c r="K147">
        <f t="shared" si="8"/>
        <v>0</v>
      </c>
      <c r="L147">
        <f t="shared" si="8"/>
        <v>0</v>
      </c>
    </row>
    <row r="148" spans="2:12">
      <c r="B148" t="s">
        <v>23</v>
      </c>
      <c r="C148">
        <v>4000</v>
      </c>
      <c r="D148" s="6">
        <f t="shared" si="6"/>
        <v>1800000</v>
      </c>
      <c r="E148" s="6">
        <f t="shared" si="7"/>
        <v>600000</v>
      </c>
      <c r="F148">
        <f t="shared" si="8"/>
        <v>0</v>
      </c>
      <c r="G148">
        <f t="shared" si="8"/>
        <v>0</v>
      </c>
      <c r="H148">
        <f t="shared" si="8"/>
        <v>6000</v>
      </c>
      <c r="I148">
        <f t="shared" si="8"/>
        <v>0</v>
      </c>
      <c r="J148">
        <f t="shared" si="8"/>
        <v>0</v>
      </c>
      <c r="K148">
        <f t="shared" si="8"/>
        <v>0</v>
      </c>
      <c r="L148">
        <f t="shared" si="8"/>
        <v>0</v>
      </c>
    </row>
    <row r="149" spans="2:12">
      <c r="B149" s="9" t="s">
        <v>24</v>
      </c>
      <c r="C149">
        <v>9000</v>
      </c>
      <c r="D149" s="6">
        <f t="shared" si="6"/>
        <v>1620000</v>
      </c>
      <c r="E149" s="6">
        <f t="shared" si="7"/>
        <v>900000</v>
      </c>
      <c r="F149">
        <f t="shared" si="8"/>
        <v>0</v>
      </c>
      <c r="G149">
        <f t="shared" si="8"/>
        <v>0</v>
      </c>
      <c r="H149">
        <f t="shared" si="8"/>
        <v>0</v>
      </c>
      <c r="I149">
        <f t="shared" si="8"/>
        <v>13500</v>
      </c>
      <c r="J149">
        <f t="shared" si="8"/>
        <v>0</v>
      </c>
      <c r="K149">
        <f t="shared" si="8"/>
        <v>0</v>
      </c>
      <c r="L149">
        <f t="shared" si="8"/>
        <v>0</v>
      </c>
    </row>
    <row r="150" spans="2:12">
      <c r="B150" s="9" t="s">
        <v>25</v>
      </c>
      <c r="C150">
        <v>9000</v>
      </c>
      <c r="D150" s="6">
        <f t="shared" si="6"/>
        <v>1080000</v>
      </c>
      <c r="E150" s="6">
        <f t="shared" si="7"/>
        <v>540000</v>
      </c>
      <c r="F150">
        <f t="shared" si="8"/>
        <v>0</v>
      </c>
      <c r="G150">
        <f t="shared" si="8"/>
        <v>0</v>
      </c>
      <c r="H150">
        <f t="shared" si="8"/>
        <v>0</v>
      </c>
      <c r="I150">
        <f t="shared" si="8"/>
        <v>4500</v>
      </c>
      <c r="J150">
        <f t="shared" si="8"/>
        <v>0</v>
      </c>
      <c r="K150">
        <f t="shared" si="8"/>
        <v>0</v>
      </c>
      <c r="L150">
        <f t="shared" si="8"/>
        <v>0</v>
      </c>
    </row>
    <row r="151" spans="2:12">
      <c r="B151" t="s">
        <v>26</v>
      </c>
      <c r="C151">
        <v>10066.666666666666</v>
      </c>
      <c r="D151" s="6">
        <f t="shared" si="6"/>
        <v>2718000</v>
      </c>
      <c r="E151" s="6">
        <f t="shared" si="7"/>
        <v>1208000</v>
      </c>
      <c r="F151">
        <f t="shared" si="8"/>
        <v>0</v>
      </c>
      <c r="G151">
        <f t="shared" si="8"/>
        <v>15100</v>
      </c>
      <c r="H151">
        <f t="shared" si="8"/>
        <v>0</v>
      </c>
      <c r="I151">
        <f t="shared" si="8"/>
        <v>0</v>
      </c>
      <c r="J151">
        <f t="shared" si="8"/>
        <v>20133.333333333332</v>
      </c>
      <c r="K151">
        <f t="shared" si="8"/>
        <v>0</v>
      </c>
      <c r="L151">
        <f t="shared" si="8"/>
        <v>0</v>
      </c>
    </row>
    <row r="152" spans="2:12">
      <c r="B152" t="s">
        <v>27</v>
      </c>
      <c r="C152">
        <v>3000</v>
      </c>
      <c r="D152" s="6">
        <f t="shared" si="6"/>
        <v>960000</v>
      </c>
      <c r="E152" s="6">
        <f t="shared" si="7"/>
        <v>660000</v>
      </c>
      <c r="F152">
        <f t="shared" si="8"/>
        <v>7500</v>
      </c>
      <c r="G152">
        <f t="shared" si="8"/>
        <v>4500</v>
      </c>
      <c r="H152">
        <f t="shared" si="8"/>
        <v>0</v>
      </c>
      <c r="I152">
        <f t="shared" si="8"/>
        <v>0</v>
      </c>
      <c r="J152">
        <f t="shared" si="8"/>
        <v>0</v>
      </c>
      <c r="K152">
        <f t="shared" si="8"/>
        <v>0</v>
      </c>
      <c r="L152">
        <f t="shared" si="8"/>
        <v>0</v>
      </c>
    </row>
    <row r="153" spans="2:12">
      <c r="B153" t="s">
        <v>37</v>
      </c>
      <c r="C153">
        <v>0</v>
      </c>
      <c r="D153" s="6">
        <f t="shared" si="6"/>
        <v>0</v>
      </c>
      <c r="E153" s="6">
        <f t="shared" si="7"/>
        <v>0</v>
      </c>
      <c r="F153">
        <f t="shared" si="8"/>
        <v>0</v>
      </c>
      <c r="G153">
        <f t="shared" si="8"/>
        <v>0</v>
      </c>
      <c r="H153">
        <f t="shared" si="8"/>
        <v>0</v>
      </c>
      <c r="I153">
        <f t="shared" si="8"/>
        <v>0</v>
      </c>
      <c r="J153">
        <f t="shared" si="8"/>
        <v>0</v>
      </c>
      <c r="K153">
        <f t="shared" si="8"/>
        <v>0</v>
      </c>
      <c r="L153">
        <f t="shared" si="8"/>
        <v>0</v>
      </c>
    </row>
    <row r="154" spans="2:12">
      <c r="B154" s="8" t="s">
        <v>38</v>
      </c>
      <c r="C154">
        <v>0</v>
      </c>
      <c r="D154" s="6">
        <f t="shared" si="6"/>
        <v>0</v>
      </c>
      <c r="E154" s="6">
        <f t="shared" si="7"/>
        <v>0</v>
      </c>
      <c r="F154">
        <f t="shared" si="8"/>
        <v>0</v>
      </c>
      <c r="G154">
        <f t="shared" si="8"/>
        <v>0</v>
      </c>
      <c r="H154">
        <f t="shared" si="8"/>
        <v>0</v>
      </c>
      <c r="I154">
        <f t="shared" si="8"/>
        <v>0</v>
      </c>
      <c r="J154">
        <f t="shared" si="8"/>
        <v>0</v>
      </c>
      <c r="K154">
        <f t="shared" si="8"/>
        <v>0</v>
      </c>
      <c r="L154">
        <f t="shared" si="8"/>
        <v>0</v>
      </c>
    </row>
    <row r="155" spans="2:12">
      <c r="B155" s="8" t="s">
        <v>39</v>
      </c>
      <c r="C155">
        <v>60000</v>
      </c>
      <c r="D155" s="6">
        <f t="shared" si="6"/>
        <v>4500000</v>
      </c>
      <c r="E155" s="6">
        <f t="shared" si="7"/>
        <v>2400000</v>
      </c>
      <c r="F155">
        <f t="shared" si="8"/>
        <v>0</v>
      </c>
      <c r="G155">
        <f t="shared" si="8"/>
        <v>0</v>
      </c>
      <c r="H155">
        <f t="shared" si="8"/>
        <v>0</v>
      </c>
      <c r="I155">
        <f t="shared" si="8"/>
        <v>0</v>
      </c>
      <c r="J155">
        <f t="shared" si="8"/>
        <v>0</v>
      </c>
      <c r="K155">
        <f t="shared" si="8"/>
        <v>0</v>
      </c>
      <c r="L155">
        <f t="shared" si="8"/>
        <v>30000</v>
      </c>
    </row>
    <row r="156" spans="2:12">
      <c r="B156" t="s">
        <v>40</v>
      </c>
      <c r="C156">
        <v>6000</v>
      </c>
      <c r="D156" s="6">
        <f t="shared" si="6"/>
        <v>1200000</v>
      </c>
      <c r="E156" s="6">
        <f t="shared" si="7"/>
        <v>960000</v>
      </c>
      <c r="F156">
        <f t="shared" si="8"/>
        <v>0</v>
      </c>
      <c r="G156">
        <f t="shared" si="8"/>
        <v>0</v>
      </c>
      <c r="H156">
        <f t="shared" si="8"/>
        <v>0</v>
      </c>
      <c r="I156">
        <f t="shared" si="8"/>
        <v>0</v>
      </c>
      <c r="J156">
        <f t="shared" si="8"/>
        <v>0</v>
      </c>
      <c r="K156">
        <f t="shared" si="8"/>
        <v>9000</v>
      </c>
      <c r="L156">
        <f t="shared" si="8"/>
        <v>0</v>
      </c>
    </row>
    <row r="157" spans="2:12">
      <c r="B157" t="s">
        <v>41</v>
      </c>
      <c r="C157">
        <v>6577.7777777777783</v>
      </c>
      <c r="D157" s="6">
        <f t="shared" si="6"/>
        <v>789333.33333333337</v>
      </c>
      <c r="E157" s="6">
        <f t="shared" si="7"/>
        <v>592000</v>
      </c>
      <c r="F157">
        <f t="shared" si="8"/>
        <v>0</v>
      </c>
      <c r="G157">
        <f t="shared" si="8"/>
        <v>0</v>
      </c>
      <c r="H157">
        <f t="shared" si="8"/>
        <v>0</v>
      </c>
      <c r="I157">
        <f t="shared" si="8"/>
        <v>0</v>
      </c>
      <c r="J157">
        <f t="shared" si="8"/>
        <v>9866.6666666666679</v>
      </c>
      <c r="K157">
        <f t="shared" si="8"/>
        <v>0</v>
      </c>
      <c r="L157">
        <f t="shared" si="8"/>
        <v>0</v>
      </c>
    </row>
    <row r="158" spans="2:12">
      <c r="B158" s="2" t="s">
        <v>9</v>
      </c>
      <c r="C158">
        <f>SUM(C147:C157)</f>
        <v>111844.44444444444</v>
      </c>
      <c r="D158" s="6">
        <f t="shared" ref="D158:L158" si="9">SUM(D147:D157)</f>
        <v>15927333.333333334</v>
      </c>
      <c r="E158" s="6">
        <f t="shared" si="9"/>
        <v>8532000</v>
      </c>
      <c r="F158">
        <f t="shared" si="9"/>
        <v>20100</v>
      </c>
      <c r="G158">
        <f t="shared" si="9"/>
        <v>28000</v>
      </c>
      <c r="H158">
        <f t="shared" si="9"/>
        <v>6000</v>
      </c>
      <c r="I158">
        <f t="shared" si="9"/>
        <v>18000</v>
      </c>
      <c r="J158">
        <f t="shared" si="9"/>
        <v>30000</v>
      </c>
      <c r="K158">
        <f t="shared" si="9"/>
        <v>9000</v>
      </c>
      <c r="L158">
        <f t="shared" si="9"/>
        <v>30000</v>
      </c>
    </row>
    <row r="161" spans="1:13">
      <c r="A161" s="2" t="s">
        <v>120</v>
      </c>
    </row>
    <row r="163" spans="1:13">
      <c r="B163" s="2" t="s">
        <v>21</v>
      </c>
      <c r="C163" s="2" t="s">
        <v>28</v>
      </c>
      <c r="D163" s="2" t="s">
        <v>0</v>
      </c>
      <c r="E163" s="2" t="s">
        <v>29</v>
      </c>
      <c r="F163" s="2" t="s">
        <v>30</v>
      </c>
      <c r="G163" s="2" t="s">
        <v>31</v>
      </c>
      <c r="H163" s="2" t="s">
        <v>32</v>
      </c>
      <c r="I163" s="2" t="s">
        <v>33</v>
      </c>
      <c r="J163" s="2" t="s">
        <v>34</v>
      </c>
      <c r="K163" s="2" t="s">
        <v>35</v>
      </c>
      <c r="L163" s="2"/>
      <c r="M163" s="2"/>
    </row>
    <row r="164" spans="1:13">
      <c r="A164" s="17" t="s">
        <v>36</v>
      </c>
      <c r="B164" t="s">
        <v>22</v>
      </c>
      <c r="C164" s="6">
        <v>300</v>
      </c>
      <c r="D164" s="6">
        <v>160</v>
      </c>
      <c r="E164">
        <v>3</v>
      </c>
      <c r="F164">
        <v>2</v>
      </c>
    </row>
    <row r="165" spans="1:13">
      <c r="A165" s="17"/>
      <c r="B165" t="s">
        <v>23</v>
      </c>
      <c r="C165" s="6">
        <v>450</v>
      </c>
      <c r="D165" s="6">
        <v>150</v>
      </c>
      <c r="G165">
        <v>1.5</v>
      </c>
    </row>
    <row r="166" spans="1:13">
      <c r="A166" s="17"/>
      <c r="B166" t="s">
        <v>24</v>
      </c>
      <c r="C166" s="6">
        <v>180</v>
      </c>
      <c r="D166" s="6">
        <v>100</v>
      </c>
      <c r="H166">
        <v>1.5</v>
      </c>
    </row>
    <row r="167" spans="1:13">
      <c r="A167" s="17"/>
      <c r="B167" t="s">
        <v>25</v>
      </c>
      <c r="C167" s="6">
        <v>120</v>
      </c>
      <c r="D167" s="6">
        <v>60</v>
      </c>
      <c r="H167">
        <v>0.5</v>
      </c>
    </row>
    <row r="168" spans="1:13">
      <c r="A168" s="17"/>
      <c r="B168" t="s">
        <v>26</v>
      </c>
      <c r="C168" s="6">
        <v>270</v>
      </c>
      <c r="D168" s="6">
        <v>120</v>
      </c>
      <c r="F168">
        <v>1.5</v>
      </c>
      <c r="I168">
        <v>2</v>
      </c>
    </row>
    <row r="169" spans="1:13">
      <c r="A169" s="17"/>
      <c r="B169" t="s">
        <v>27</v>
      </c>
      <c r="C169" s="6">
        <v>320</v>
      </c>
      <c r="D169" s="6">
        <v>140</v>
      </c>
      <c r="E169">
        <v>2.5</v>
      </c>
      <c r="F169">
        <v>1.5</v>
      </c>
    </row>
    <row r="170" spans="1:13">
      <c r="A170" s="17" t="s">
        <v>42</v>
      </c>
      <c r="B170" t="s">
        <v>37</v>
      </c>
      <c r="C170" s="6">
        <v>350</v>
      </c>
      <c r="D170" s="6">
        <v>175</v>
      </c>
      <c r="F170">
        <v>2</v>
      </c>
      <c r="J170">
        <v>3</v>
      </c>
    </row>
    <row r="171" spans="1:13">
      <c r="A171" s="17"/>
      <c r="B171" t="s">
        <v>38</v>
      </c>
      <c r="C171" s="6">
        <v>130</v>
      </c>
      <c r="D171" s="6">
        <v>60</v>
      </c>
      <c r="K171">
        <v>1.5</v>
      </c>
    </row>
    <row r="172" spans="1:13">
      <c r="A172" s="17"/>
      <c r="B172" t="s">
        <v>39</v>
      </c>
      <c r="C172" s="6">
        <v>75</v>
      </c>
      <c r="D172" s="6">
        <v>40</v>
      </c>
      <c r="K172">
        <v>0.5</v>
      </c>
    </row>
    <row r="173" spans="1:13">
      <c r="A173" s="17"/>
      <c r="B173" t="s">
        <v>40</v>
      </c>
      <c r="C173" s="6">
        <v>200</v>
      </c>
      <c r="D173" s="6">
        <v>160</v>
      </c>
      <c r="J173">
        <v>1.5</v>
      </c>
    </row>
    <row r="174" spans="1:13">
      <c r="A174" s="17"/>
      <c r="B174" t="s">
        <v>41</v>
      </c>
      <c r="C174" s="6">
        <v>120</v>
      </c>
      <c r="D174" s="6">
        <v>90</v>
      </c>
      <c r="I174">
        <v>1.5</v>
      </c>
    </row>
    <row r="176" spans="1:13">
      <c r="B176" s="2" t="s">
        <v>43</v>
      </c>
      <c r="C176" t="s">
        <v>44</v>
      </c>
      <c r="D176" t="s">
        <v>28</v>
      </c>
      <c r="E176" t="s">
        <v>48</v>
      </c>
      <c r="F176" t="s">
        <v>0</v>
      </c>
    </row>
    <row r="177" spans="2:8">
      <c r="B177" s="7" t="s">
        <v>29</v>
      </c>
      <c r="C177" s="4">
        <v>45000</v>
      </c>
      <c r="D177" s="3">
        <v>9</v>
      </c>
      <c r="E177">
        <f>F212</f>
        <v>25100</v>
      </c>
      <c r="F177" s="3">
        <f>D177*E177</f>
        <v>225900</v>
      </c>
    </row>
    <row r="178" spans="2:8">
      <c r="B178" s="7" t="s">
        <v>30</v>
      </c>
      <c r="C178" s="4">
        <v>38000</v>
      </c>
      <c r="D178" s="3">
        <v>1.5</v>
      </c>
      <c r="E178">
        <f>G212</f>
        <v>38000</v>
      </c>
      <c r="F178" s="3">
        <f t="shared" ref="F178:F183" si="10">D178*E178</f>
        <v>57000</v>
      </c>
    </row>
    <row r="179" spans="2:8">
      <c r="B179" s="7" t="s">
        <v>31</v>
      </c>
      <c r="C179" s="4">
        <v>9000</v>
      </c>
      <c r="D179" s="3">
        <v>60</v>
      </c>
      <c r="E179">
        <f>H212</f>
        <v>6000</v>
      </c>
      <c r="F179" s="3">
        <f t="shared" si="10"/>
        <v>360000</v>
      </c>
    </row>
    <row r="180" spans="2:8">
      <c r="B180" s="7" t="s">
        <v>32</v>
      </c>
      <c r="C180" s="4">
        <v>18000</v>
      </c>
      <c r="D180" s="3">
        <v>13</v>
      </c>
      <c r="E180">
        <f>I212</f>
        <v>18000</v>
      </c>
      <c r="F180" s="3">
        <f t="shared" si="10"/>
        <v>234000</v>
      </c>
    </row>
    <row r="181" spans="2:8">
      <c r="B181" s="7" t="s">
        <v>33</v>
      </c>
      <c r="C181" s="4">
        <v>30000</v>
      </c>
      <c r="D181" s="3">
        <v>2.25</v>
      </c>
      <c r="E181">
        <f>J212</f>
        <v>30000</v>
      </c>
      <c r="F181" s="3">
        <f t="shared" si="10"/>
        <v>67500</v>
      </c>
    </row>
    <row r="182" spans="2:8">
      <c r="B182" s="7" t="s">
        <v>34</v>
      </c>
      <c r="C182" s="4">
        <v>20000</v>
      </c>
      <c r="D182" s="3">
        <v>12</v>
      </c>
      <c r="E182">
        <f>K212</f>
        <v>9000</v>
      </c>
      <c r="F182" s="3">
        <f t="shared" si="10"/>
        <v>108000</v>
      </c>
    </row>
    <row r="183" spans="2:8">
      <c r="B183" s="7" t="s">
        <v>35</v>
      </c>
      <c r="C183" s="4">
        <v>30000</v>
      </c>
      <c r="D183" s="3">
        <v>2.5</v>
      </c>
      <c r="E183">
        <f>L212</f>
        <v>30000</v>
      </c>
      <c r="F183" s="3">
        <f t="shared" si="10"/>
        <v>75000</v>
      </c>
    </row>
    <row r="184" spans="2:8">
      <c r="B184" s="2" t="s">
        <v>9</v>
      </c>
      <c r="C184" s="4"/>
      <c r="D184" s="3"/>
      <c r="F184" s="3">
        <f>SUM(F177:F183)</f>
        <v>1127400</v>
      </c>
    </row>
    <row r="186" spans="2:8">
      <c r="B186" s="2" t="s">
        <v>49</v>
      </c>
      <c r="C186" t="s">
        <v>58</v>
      </c>
      <c r="D186" t="s">
        <v>56</v>
      </c>
      <c r="E186" t="s">
        <v>57</v>
      </c>
    </row>
    <row r="187" spans="2:8">
      <c r="B187" t="s">
        <v>50</v>
      </c>
      <c r="C187">
        <f>C201+C207</f>
        <v>4200</v>
      </c>
      <c r="E187">
        <v>5500</v>
      </c>
    </row>
    <row r="188" spans="2:8">
      <c r="B188" t="s">
        <v>51</v>
      </c>
      <c r="C188">
        <f>C210</f>
        <v>6000</v>
      </c>
      <c r="E188">
        <v>6000</v>
      </c>
    </row>
    <row r="189" spans="2:8">
      <c r="B189" t="s">
        <v>23</v>
      </c>
      <c r="C189">
        <f>C202</f>
        <v>4000</v>
      </c>
      <c r="E189">
        <v>4000</v>
      </c>
    </row>
    <row r="190" spans="2:8">
      <c r="B190" t="s">
        <v>24</v>
      </c>
      <c r="C190">
        <f>C203</f>
        <v>9000</v>
      </c>
      <c r="E190">
        <v>12000</v>
      </c>
      <c r="G190" s="2" t="s">
        <v>59</v>
      </c>
      <c r="H190" s="3">
        <f>D212-E212-F184</f>
        <v>7381266.6666666679</v>
      </c>
    </row>
    <row r="191" spans="2:8">
      <c r="B191" t="s">
        <v>25</v>
      </c>
      <c r="C191">
        <f>C204</f>
        <v>9000</v>
      </c>
      <c r="E191">
        <v>15000</v>
      </c>
    </row>
    <row r="192" spans="2:8">
      <c r="B192" t="s">
        <v>52</v>
      </c>
      <c r="C192">
        <f>C201</f>
        <v>4200</v>
      </c>
      <c r="D192">
        <f>E192*0.6</f>
        <v>4200</v>
      </c>
      <c r="E192">
        <v>7000</v>
      </c>
    </row>
    <row r="193" spans="2:12">
      <c r="B193" t="s">
        <v>53</v>
      </c>
      <c r="C193">
        <f>C205</f>
        <v>14733.333333333332</v>
      </c>
      <c r="D193">
        <v>2800</v>
      </c>
      <c r="E193">
        <v>1000000000</v>
      </c>
    </row>
    <row r="194" spans="2:12">
      <c r="B194" t="s">
        <v>54</v>
      </c>
      <c r="C194">
        <f>C206</f>
        <v>5000</v>
      </c>
      <c r="D194">
        <f>E194*0.6</f>
        <v>3000</v>
      </c>
      <c r="E194">
        <v>5000</v>
      </c>
    </row>
    <row r="195" spans="2:12">
      <c r="B195" t="s">
        <v>55</v>
      </c>
    </row>
    <row r="200" spans="2:12">
      <c r="B200" s="2" t="s">
        <v>21</v>
      </c>
      <c r="C200" s="2" t="s">
        <v>46</v>
      </c>
      <c r="D200" s="2" t="s">
        <v>47</v>
      </c>
      <c r="E200" s="2" t="s">
        <v>0</v>
      </c>
      <c r="F200" s="2" t="s">
        <v>29</v>
      </c>
      <c r="G200" s="2" t="s">
        <v>30</v>
      </c>
      <c r="H200" s="2" t="s">
        <v>31</v>
      </c>
      <c r="I200" s="2" t="s">
        <v>32</v>
      </c>
      <c r="J200" s="2" t="s">
        <v>33</v>
      </c>
      <c r="K200" s="2" t="s">
        <v>34</v>
      </c>
      <c r="L200" s="2" t="s">
        <v>35</v>
      </c>
    </row>
    <row r="201" spans="2:12">
      <c r="B201" t="s">
        <v>22</v>
      </c>
      <c r="C201">
        <v>4200</v>
      </c>
      <c r="D201" s="6">
        <f t="shared" ref="D201:D211" si="11">C201*C164</f>
        <v>1260000</v>
      </c>
      <c r="E201" s="6">
        <f t="shared" ref="E201:E211" si="12">C201*D164</f>
        <v>672000</v>
      </c>
      <c r="F201">
        <f t="shared" ref="F201:L211" si="13">$C201*E164</f>
        <v>12600</v>
      </c>
      <c r="G201">
        <f t="shared" si="13"/>
        <v>8400</v>
      </c>
      <c r="H201">
        <f t="shared" si="13"/>
        <v>0</v>
      </c>
      <c r="I201">
        <f t="shared" si="13"/>
        <v>0</v>
      </c>
      <c r="J201">
        <f t="shared" si="13"/>
        <v>0</v>
      </c>
      <c r="K201">
        <f t="shared" si="13"/>
        <v>0</v>
      </c>
      <c r="L201">
        <f t="shared" si="13"/>
        <v>0</v>
      </c>
    </row>
    <row r="202" spans="2:12">
      <c r="B202" t="s">
        <v>23</v>
      </c>
      <c r="C202">
        <v>4000</v>
      </c>
      <c r="D202" s="6">
        <f t="shared" si="11"/>
        <v>1800000</v>
      </c>
      <c r="E202" s="6">
        <f t="shared" si="12"/>
        <v>600000</v>
      </c>
      <c r="F202">
        <f t="shared" si="13"/>
        <v>0</v>
      </c>
      <c r="G202">
        <f t="shared" si="13"/>
        <v>0</v>
      </c>
      <c r="H202">
        <f t="shared" si="13"/>
        <v>6000</v>
      </c>
      <c r="I202">
        <f t="shared" si="13"/>
        <v>0</v>
      </c>
      <c r="J202">
        <f t="shared" si="13"/>
        <v>0</v>
      </c>
      <c r="K202">
        <f t="shared" si="13"/>
        <v>0</v>
      </c>
      <c r="L202">
        <f t="shared" si="13"/>
        <v>0</v>
      </c>
    </row>
    <row r="203" spans="2:12">
      <c r="B203" s="9" t="s">
        <v>24</v>
      </c>
      <c r="C203">
        <v>9000</v>
      </c>
      <c r="D203" s="6">
        <f t="shared" si="11"/>
        <v>1620000</v>
      </c>
      <c r="E203" s="6">
        <f t="shared" si="12"/>
        <v>900000</v>
      </c>
      <c r="F203">
        <f t="shared" si="13"/>
        <v>0</v>
      </c>
      <c r="G203">
        <f t="shared" si="13"/>
        <v>0</v>
      </c>
      <c r="H203">
        <f t="shared" si="13"/>
        <v>0</v>
      </c>
      <c r="I203">
        <f t="shared" si="13"/>
        <v>13500</v>
      </c>
      <c r="J203">
        <f t="shared" si="13"/>
        <v>0</v>
      </c>
      <c r="K203">
        <f t="shared" si="13"/>
        <v>0</v>
      </c>
      <c r="L203">
        <f t="shared" si="13"/>
        <v>0</v>
      </c>
    </row>
    <row r="204" spans="2:12">
      <c r="B204" s="9" t="s">
        <v>25</v>
      </c>
      <c r="C204">
        <v>9000</v>
      </c>
      <c r="D204" s="6">
        <f t="shared" si="11"/>
        <v>1080000</v>
      </c>
      <c r="E204" s="6">
        <f t="shared" si="12"/>
        <v>540000</v>
      </c>
      <c r="F204">
        <f t="shared" si="13"/>
        <v>0</v>
      </c>
      <c r="G204">
        <f t="shared" si="13"/>
        <v>0</v>
      </c>
      <c r="H204">
        <f t="shared" si="13"/>
        <v>0</v>
      </c>
      <c r="I204">
        <f t="shared" si="13"/>
        <v>4500</v>
      </c>
      <c r="J204">
        <f t="shared" si="13"/>
        <v>0</v>
      </c>
      <c r="K204">
        <f t="shared" si="13"/>
        <v>0</v>
      </c>
      <c r="L204">
        <f t="shared" si="13"/>
        <v>0</v>
      </c>
    </row>
    <row r="205" spans="2:12">
      <c r="B205" t="s">
        <v>26</v>
      </c>
      <c r="C205">
        <v>14733.333333333332</v>
      </c>
      <c r="D205" s="6">
        <f t="shared" si="11"/>
        <v>3977999.9999999995</v>
      </c>
      <c r="E205" s="6">
        <f t="shared" si="12"/>
        <v>1767999.9999999998</v>
      </c>
      <c r="F205">
        <f t="shared" si="13"/>
        <v>0</v>
      </c>
      <c r="G205">
        <f t="shared" si="13"/>
        <v>22100</v>
      </c>
      <c r="H205">
        <f t="shared" si="13"/>
        <v>0</v>
      </c>
      <c r="I205">
        <f t="shared" si="13"/>
        <v>0</v>
      </c>
      <c r="J205">
        <f t="shared" si="13"/>
        <v>29466.666666666664</v>
      </c>
      <c r="K205">
        <f t="shared" si="13"/>
        <v>0</v>
      </c>
      <c r="L205">
        <f t="shared" si="13"/>
        <v>0</v>
      </c>
    </row>
    <row r="206" spans="2:12">
      <c r="B206" t="s">
        <v>27</v>
      </c>
      <c r="C206">
        <v>5000</v>
      </c>
      <c r="D206" s="6">
        <f t="shared" si="11"/>
        <v>1600000</v>
      </c>
      <c r="E206" s="6">
        <f t="shared" si="12"/>
        <v>700000</v>
      </c>
      <c r="F206">
        <f t="shared" si="13"/>
        <v>12500</v>
      </c>
      <c r="G206">
        <f t="shared" si="13"/>
        <v>7500</v>
      </c>
      <c r="H206">
        <f t="shared" si="13"/>
        <v>0</v>
      </c>
      <c r="I206">
        <f t="shared" si="13"/>
        <v>0</v>
      </c>
      <c r="J206">
        <f t="shared" si="13"/>
        <v>0</v>
      </c>
      <c r="K206">
        <f t="shared" si="13"/>
        <v>0</v>
      </c>
      <c r="L206">
        <f t="shared" si="13"/>
        <v>0</v>
      </c>
    </row>
    <row r="207" spans="2:12">
      <c r="B207" t="s">
        <v>37</v>
      </c>
      <c r="C207">
        <v>0</v>
      </c>
      <c r="D207" s="6">
        <f t="shared" si="11"/>
        <v>0</v>
      </c>
      <c r="E207" s="6">
        <f t="shared" si="12"/>
        <v>0</v>
      </c>
      <c r="F207">
        <f t="shared" si="13"/>
        <v>0</v>
      </c>
      <c r="G207">
        <f t="shared" si="13"/>
        <v>0</v>
      </c>
      <c r="H207">
        <f t="shared" si="13"/>
        <v>0</v>
      </c>
      <c r="I207">
        <f t="shared" si="13"/>
        <v>0</v>
      </c>
      <c r="J207">
        <f t="shared" si="13"/>
        <v>0</v>
      </c>
      <c r="K207">
        <f t="shared" si="13"/>
        <v>0</v>
      </c>
      <c r="L207">
        <f t="shared" si="13"/>
        <v>0</v>
      </c>
    </row>
    <row r="208" spans="2:12">
      <c r="B208" s="8" t="s">
        <v>38</v>
      </c>
      <c r="C208">
        <v>0</v>
      </c>
      <c r="D208" s="6">
        <f t="shared" si="11"/>
        <v>0</v>
      </c>
      <c r="E208" s="6">
        <f t="shared" si="12"/>
        <v>0</v>
      </c>
      <c r="F208">
        <f t="shared" si="13"/>
        <v>0</v>
      </c>
      <c r="G208">
        <f t="shared" si="13"/>
        <v>0</v>
      </c>
      <c r="H208">
        <f t="shared" si="13"/>
        <v>0</v>
      </c>
      <c r="I208">
        <f t="shared" si="13"/>
        <v>0</v>
      </c>
      <c r="J208">
        <f t="shared" si="13"/>
        <v>0</v>
      </c>
      <c r="K208">
        <f t="shared" si="13"/>
        <v>0</v>
      </c>
      <c r="L208">
        <f t="shared" si="13"/>
        <v>0</v>
      </c>
    </row>
    <row r="209" spans="1:13">
      <c r="B209" s="8" t="s">
        <v>39</v>
      </c>
      <c r="C209">
        <v>60000</v>
      </c>
      <c r="D209" s="6">
        <f t="shared" si="11"/>
        <v>4500000</v>
      </c>
      <c r="E209" s="6">
        <f t="shared" si="12"/>
        <v>2400000</v>
      </c>
      <c r="F209">
        <f t="shared" si="13"/>
        <v>0</v>
      </c>
      <c r="G209">
        <f t="shared" si="13"/>
        <v>0</v>
      </c>
      <c r="H209">
        <f t="shared" si="13"/>
        <v>0</v>
      </c>
      <c r="I209">
        <f t="shared" si="13"/>
        <v>0</v>
      </c>
      <c r="J209">
        <f t="shared" si="13"/>
        <v>0</v>
      </c>
      <c r="K209">
        <f t="shared" si="13"/>
        <v>0</v>
      </c>
      <c r="L209">
        <f t="shared" si="13"/>
        <v>30000</v>
      </c>
    </row>
    <row r="210" spans="1:13">
      <c r="B210" t="s">
        <v>40</v>
      </c>
      <c r="C210">
        <v>6000</v>
      </c>
      <c r="D210" s="6">
        <f t="shared" si="11"/>
        <v>1200000</v>
      </c>
      <c r="E210" s="6">
        <f t="shared" si="12"/>
        <v>960000</v>
      </c>
      <c r="F210">
        <f t="shared" si="13"/>
        <v>0</v>
      </c>
      <c r="G210">
        <f t="shared" si="13"/>
        <v>0</v>
      </c>
      <c r="H210">
        <f t="shared" si="13"/>
        <v>0</v>
      </c>
      <c r="I210">
        <f t="shared" si="13"/>
        <v>0</v>
      </c>
      <c r="J210">
        <f t="shared" si="13"/>
        <v>0</v>
      </c>
      <c r="K210">
        <f t="shared" si="13"/>
        <v>9000</v>
      </c>
      <c r="L210">
        <f t="shared" si="13"/>
        <v>0</v>
      </c>
    </row>
    <row r="211" spans="1:13">
      <c r="B211" t="s">
        <v>41</v>
      </c>
      <c r="C211">
        <v>355.55555555555713</v>
      </c>
      <c r="D211" s="6">
        <f t="shared" si="11"/>
        <v>42666.666666666853</v>
      </c>
      <c r="E211" s="6">
        <f t="shared" si="12"/>
        <v>32000.000000000142</v>
      </c>
      <c r="F211">
        <f t="shared" si="13"/>
        <v>0</v>
      </c>
      <c r="G211">
        <f t="shared" si="13"/>
        <v>0</v>
      </c>
      <c r="H211">
        <f t="shared" si="13"/>
        <v>0</v>
      </c>
      <c r="I211">
        <f t="shared" si="13"/>
        <v>0</v>
      </c>
      <c r="J211">
        <f t="shared" si="13"/>
        <v>533.33333333333576</v>
      </c>
      <c r="K211">
        <f t="shared" si="13"/>
        <v>0</v>
      </c>
      <c r="L211">
        <f t="shared" si="13"/>
        <v>0</v>
      </c>
    </row>
    <row r="212" spans="1:13">
      <c r="B212" s="2" t="s">
        <v>9</v>
      </c>
      <c r="C212">
        <f>SUM(C201:C211)</f>
        <v>112288.88888888889</v>
      </c>
      <c r="D212" s="6">
        <f t="shared" ref="D212:L212" si="14">SUM(D201:D211)</f>
        <v>17080666.666666668</v>
      </c>
      <c r="E212" s="6">
        <f t="shared" si="14"/>
        <v>8572000</v>
      </c>
      <c r="F212">
        <f t="shared" si="14"/>
        <v>25100</v>
      </c>
      <c r="G212">
        <f t="shared" si="14"/>
        <v>38000</v>
      </c>
      <c r="H212">
        <f t="shared" si="14"/>
        <v>6000</v>
      </c>
      <c r="I212">
        <f t="shared" si="14"/>
        <v>18000</v>
      </c>
      <c r="J212">
        <f t="shared" si="14"/>
        <v>30000</v>
      </c>
      <c r="K212">
        <f t="shared" si="14"/>
        <v>9000</v>
      </c>
      <c r="L212">
        <f t="shared" si="14"/>
        <v>30000</v>
      </c>
    </row>
    <row r="213" spans="1:13">
      <c r="B213" s="2"/>
      <c r="D213" s="6"/>
      <c r="E213" s="6"/>
    </row>
    <row r="214" spans="1:13">
      <c r="B214" s="2"/>
      <c r="D214" s="6"/>
      <c r="E214" s="6"/>
    </row>
    <row r="215" spans="1:13">
      <c r="B215" s="2"/>
      <c r="D215" s="6"/>
      <c r="E215" s="6"/>
    </row>
    <row r="216" spans="1:13">
      <c r="B216" s="2"/>
      <c r="D216" s="6"/>
      <c r="E216" s="6"/>
    </row>
    <row r="217" spans="1:13">
      <c r="A217" s="2" t="s">
        <v>124</v>
      </c>
      <c r="B217" s="2"/>
      <c r="D217" s="6"/>
      <c r="E217" s="6"/>
    </row>
    <row r="219" spans="1:13">
      <c r="B219" s="2" t="s">
        <v>21</v>
      </c>
      <c r="C219" s="2" t="s">
        <v>28</v>
      </c>
      <c r="D219" s="2" t="s">
        <v>0</v>
      </c>
      <c r="E219" s="2" t="s">
        <v>29</v>
      </c>
      <c r="F219" s="2" t="s">
        <v>30</v>
      </c>
      <c r="G219" s="2" t="s">
        <v>31</v>
      </c>
      <c r="H219" s="2" t="s">
        <v>32</v>
      </c>
      <c r="I219" s="2" t="s">
        <v>33</v>
      </c>
      <c r="J219" s="2" t="s">
        <v>34</v>
      </c>
      <c r="K219" s="2" t="s">
        <v>35</v>
      </c>
      <c r="L219" s="2"/>
      <c r="M219" s="2"/>
    </row>
    <row r="220" spans="1:13">
      <c r="A220" s="17" t="s">
        <v>36</v>
      </c>
      <c r="B220" t="s">
        <v>22</v>
      </c>
      <c r="C220" s="6">
        <v>300</v>
      </c>
      <c r="D220" s="6">
        <v>160</v>
      </c>
      <c r="E220">
        <v>3</v>
      </c>
      <c r="F220">
        <v>2</v>
      </c>
    </row>
    <row r="221" spans="1:13">
      <c r="A221" s="17"/>
      <c r="B221" t="s">
        <v>23</v>
      </c>
      <c r="C221" s="6">
        <v>450</v>
      </c>
      <c r="D221" s="6">
        <v>150</v>
      </c>
      <c r="G221">
        <v>1.5</v>
      </c>
    </row>
    <row r="222" spans="1:13">
      <c r="A222" s="17"/>
      <c r="B222" t="s">
        <v>24</v>
      </c>
      <c r="C222" s="6">
        <v>180</v>
      </c>
      <c r="D222" s="6">
        <v>100</v>
      </c>
      <c r="H222">
        <v>1.5</v>
      </c>
    </row>
    <row r="223" spans="1:13">
      <c r="A223" s="17"/>
      <c r="B223" t="s">
        <v>25</v>
      </c>
      <c r="C223" s="6">
        <v>120</v>
      </c>
      <c r="D223" s="6">
        <v>60</v>
      </c>
      <c r="H223">
        <v>0.5</v>
      </c>
    </row>
    <row r="224" spans="1:13">
      <c r="A224" s="17"/>
      <c r="B224" t="s">
        <v>26</v>
      </c>
      <c r="C224" s="6">
        <v>270</v>
      </c>
      <c r="D224" s="6">
        <v>120</v>
      </c>
      <c r="F224">
        <v>1.5</v>
      </c>
      <c r="I224">
        <v>2</v>
      </c>
    </row>
    <row r="225" spans="1:11">
      <c r="A225" s="17"/>
      <c r="B225" t="s">
        <v>27</v>
      </c>
      <c r="C225" s="6">
        <v>320</v>
      </c>
      <c r="D225" s="6">
        <v>140</v>
      </c>
      <c r="E225">
        <v>2.5</v>
      </c>
      <c r="F225">
        <v>1.5</v>
      </c>
    </row>
    <row r="226" spans="1:11">
      <c r="A226" s="17" t="s">
        <v>42</v>
      </c>
      <c r="B226" t="s">
        <v>37</v>
      </c>
      <c r="C226" s="6">
        <v>350</v>
      </c>
      <c r="D226" s="6">
        <v>175</v>
      </c>
      <c r="F226">
        <v>2</v>
      </c>
      <c r="J226">
        <v>3</v>
      </c>
    </row>
    <row r="227" spans="1:11">
      <c r="A227" s="17"/>
      <c r="B227" t="s">
        <v>38</v>
      </c>
      <c r="C227" s="6">
        <v>130</v>
      </c>
      <c r="D227" s="6">
        <v>60</v>
      </c>
      <c r="K227">
        <v>1.5</v>
      </c>
    </row>
    <row r="228" spans="1:11">
      <c r="A228" s="17"/>
      <c r="B228" t="s">
        <v>39</v>
      </c>
      <c r="C228" s="6">
        <v>75</v>
      </c>
      <c r="D228" s="6">
        <v>40</v>
      </c>
      <c r="K228">
        <v>0.5</v>
      </c>
    </row>
    <row r="229" spans="1:11">
      <c r="A229" s="17"/>
      <c r="B229" t="s">
        <v>40</v>
      </c>
      <c r="C229" s="6">
        <v>200</v>
      </c>
      <c r="D229" s="6">
        <v>160</v>
      </c>
      <c r="J229">
        <v>1.5</v>
      </c>
    </row>
    <row r="230" spans="1:11">
      <c r="A230" s="17"/>
      <c r="B230" t="s">
        <v>41</v>
      </c>
      <c r="C230" s="6">
        <v>120</v>
      </c>
      <c r="D230" s="6">
        <v>90</v>
      </c>
      <c r="I230">
        <v>1.5</v>
      </c>
    </row>
    <row r="232" spans="1:11">
      <c r="B232" s="2" t="s">
        <v>43</v>
      </c>
      <c r="C232" t="s">
        <v>44</v>
      </c>
      <c r="D232" t="s">
        <v>28</v>
      </c>
      <c r="E232" t="s">
        <v>48</v>
      </c>
      <c r="F232" t="s">
        <v>0</v>
      </c>
    </row>
    <row r="233" spans="1:11">
      <c r="B233" s="7" t="s">
        <v>29</v>
      </c>
      <c r="C233" s="4">
        <v>45000</v>
      </c>
      <c r="D233" s="3">
        <v>9</v>
      </c>
      <c r="E233">
        <f>H268</f>
        <v>38266.666666666664</v>
      </c>
      <c r="F233" s="3">
        <f>D233*E233</f>
        <v>344400</v>
      </c>
    </row>
    <row r="234" spans="1:11">
      <c r="B234" s="7" t="s">
        <v>30</v>
      </c>
      <c r="C234" s="4">
        <v>28000</v>
      </c>
      <c r="D234" s="3">
        <v>1.5</v>
      </c>
      <c r="E234">
        <f>I268</f>
        <v>28000</v>
      </c>
      <c r="F234" s="3">
        <f t="shared" ref="F234:F239" si="15">D234*E234</f>
        <v>42000</v>
      </c>
    </row>
    <row r="235" spans="1:11">
      <c r="B235" s="7" t="s">
        <v>31</v>
      </c>
      <c r="C235" s="4">
        <v>9000</v>
      </c>
      <c r="D235" s="3">
        <v>60</v>
      </c>
      <c r="E235">
        <f>J268</f>
        <v>9000</v>
      </c>
      <c r="F235" s="3">
        <f t="shared" si="15"/>
        <v>540000</v>
      </c>
    </row>
    <row r="236" spans="1:11">
      <c r="B236" s="7" t="s">
        <v>32</v>
      </c>
      <c r="C236" s="4">
        <v>18000</v>
      </c>
      <c r="D236" s="3">
        <v>13</v>
      </c>
      <c r="E236">
        <f>K268</f>
        <v>18000</v>
      </c>
      <c r="F236" s="3">
        <f t="shared" si="15"/>
        <v>234000</v>
      </c>
    </row>
    <row r="237" spans="1:11">
      <c r="B237" s="7" t="s">
        <v>33</v>
      </c>
      <c r="C237" s="4">
        <v>30000</v>
      </c>
      <c r="D237" s="3">
        <v>2.25</v>
      </c>
      <c r="E237">
        <f>L268</f>
        <v>30000</v>
      </c>
      <c r="F237" s="3">
        <f t="shared" si="15"/>
        <v>67500</v>
      </c>
    </row>
    <row r="238" spans="1:11">
      <c r="B238" s="7" t="s">
        <v>34</v>
      </c>
      <c r="C238" s="4">
        <v>20000</v>
      </c>
      <c r="D238" s="3">
        <v>12</v>
      </c>
      <c r="E238">
        <f>M268</f>
        <v>20000</v>
      </c>
      <c r="F238" s="3">
        <f t="shared" si="15"/>
        <v>240000</v>
      </c>
    </row>
    <row r="239" spans="1:11">
      <c r="B239" s="7" t="s">
        <v>35</v>
      </c>
      <c r="C239" s="4">
        <v>30000</v>
      </c>
      <c r="D239" s="3">
        <v>2.5</v>
      </c>
      <c r="E239">
        <f>N268</f>
        <v>30000</v>
      </c>
      <c r="F239" s="3">
        <f t="shared" si="15"/>
        <v>75000</v>
      </c>
    </row>
    <row r="240" spans="1:11">
      <c r="B240" s="2" t="s">
        <v>9</v>
      </c>
      <c r="C240" s="4"/>
      <c r="D240" s="3"/>
      <c r="F240" s="3">
        <f>SUM(F233:F239)</f>
        <v>1542900</v>
      </c>
    </row>
    <row r="242" spans="2:15">
      <c r="B242" s="2" t="s">
        <v>49</v>
      </c>
      <c r="C242" t="s">
        <v>58</v>
      </c>
      <c r="D242" t="s">
        <v>56</v>
      </c>
      <c r="E242" t="s">
        <v>57</v>
      </c>
    </row>
    <row r="243" spans="2:15">
      <c r="B243" t="s">
        <v>50</v>
      </c>
      <c r="C243">
        <f>C257+C263</f>
        <v>4200</v>
      </c>
      <c r="E243">
        <v>5500</v>
      </c>
    </row>
    <row r="244" spans="2:15">
      <c r="B244" t="s">
        <v>51</v>
      </c>
      <c r="C244">
        <f>C266</f>
        <v>13333.333333333332</v>
      </c>
      <c r="E244">
        <v>6000</v>
      </c>
    </row>
    <row r="245" spans="2:15">
      <c r="B245" t="s">
        <v>23</v>
      </c>
      <c r="C245">
        <f>C258</f>
        <v>6000</v>
      </c>
      <c r="E245">
        <v>4000</v>
      </c>
    </row>
    <row r="246" spans="2:15">
      <c r="B246" t="s">
        <v>24</v>
      </c>
      <c r="C246">
        <f>C259</f>
        <v>9000</v>
      </c>
      <c r="E246">
        <v>12000</v>
      </c>
      <c r="G246" s="2" t="s">
        <v>59</v>
      </c>
      <c r="H246" s="3">
        <f>E268+F268-G268-F240</f>
        <v>9925633.333333334</v>
      </c>
    </row>
    <row r="247" spans="2:15">
      <c r="B247" t="s">
        <v>25</v>
      </c>
      <c r="C247">
        <f>C260</f>
        <v>9000</v>
      </c>
      <c r="E247">
        <v>15000</v>
      </c>
    </row>
    <row r="248" spans="2:15">
      <c r="B248" t="s">
        <v>52</v>
      </c>
      <c r="C248">
        <f>C257</f>
        <v>4200</v>
      </c>
      <c r="D248">
        <f>E248*0.6</f>
        <v>4200</v>
      </c>
      <c r="E248">
        <v>7000</v>
      </c>
    </row>
    <row r="249" spans="2:15">
      <c r="B249" t="s">
        <v>53</v>
      </c>
      <c r="C249">
        <f>C261</f>
        <v>2800</v>
      </c>
      <c r="D249">
        <v>2800</v>
      </c>
      <c r="E249">
        <v>1000000000</v>
      </c>
    </row>
    <row r="250" spans="2:15">
      <c r="B250" t="s">
        <v>54</v>
      </c>
      <c r="C250">
        <f>C262</f>
        <v>10266.666666666666</v>
      </c>
      <c r="D250">
        <f>E250*0.6</f>
        <v>3000</v>
      </c>
      <c r="E250">
        <v>5000</v>
      </c>
    </row>
    <row r="256" spans="2:15">
      <c r="B256" s="2" t="s">
        <v>21</v>
      </c>
      <c r="C256" s="2" t="s">
        <v>46</v>
      </c>
      <c r="D256" t="s">
        <v>123</v>
      </c>
      <c r="E256" s="2" t="s">
        <v>121</v>
      </c>
      <c r="F256" s="2" t="s">
        <v>122</v>
      </c>
      <c r="G256" s="2" t="s">
        <v>0</v>
      </c>
      <c r="H256" s="2" t="s">
        <v>29</v>
      </c>
      <c r="I256" s="2" t="s">
        <v>30</v>
      </c>
      <c r="J256" s="2" t="s">
        <v>31</v>
      </c>
      <c r="K256" s="2" t="s">
        <v>32</v>
      </c>
      <c r="L256" s="2" t="s">
        <v>33</v>
      </c>
      <c r="M256" s="2" t="s">
        <v>34</v>
      </c>
      <c r="N256" s="2" t="s">
        <v>35</v>
      </c>
      <c r="O256" s="2" t="s">
        <v>45</v>
      </c>
    </row>
    <row r="257" spans="2:15">
      <c r="B257" t="s">
        <v>22</v>
      </c>
      <c r="C257">
        <v>4200</v>
      </c>
      <c r="D257">
        <f>MAX(0,C257-O257)</f>
        <v>0</v>
      </c>
      <c r="E257" s="6">
        <f>(C257-D257)*C220</f>
        <v>1260000</v>
      </c>
      <c r="F257" s="16">
        <f>D257*C220*0.6</f>
        <v>0</v>
      </c>
      <c r="G257" s="6">
        <f t="shared" ref="G257:G267" si="16">C257*D220</f>
        <v>672000</v>
      </c>
      <c r="H257">
        <f t="shared" ref="H257:H267" si="17">$C257*E220</f>
        <v>12600</v>
      </c>
      <c r="I257">
        <f t="shared" ref="I257:I267" si="18">$C257*F220</f>
        <v>8400</v>
      </c>
      <c r="J257">
        <f t="shared" ref="J257:J267" si="19">$C257*G220</f>
        <v>0</v>
      </c>
      <c r="K257">
        <f t="shared" ref="K257:K267" si="20">$C257*H220</f>
        <v>0</v>
      </c>
      <c r="L257">
        <f t="shared" ref="L257:L267" si="21">$C257*I220</f>
        <v>0</v>
      </c>
      <c r="M257">
        <f t="shared" ref="M257:M267" si="22">$C257*J220</f>
        <v>0</v>
      </c>
      <c r="N257">
        <f t="shared" ref="N257:N267" si="23">$C257*K220</f>
        <v>0</v>
      </c>
      <c r="O257">
        <v>5500</v>
      </c>
    </row>
    <row r="258" spans="2:15">
      <c r="B258" t="s">
        <v>23</v>
      </c>
      <c r="C258">
        <v>6000</v>
      </c>
      <c r="D258">
        <f t="shared" ref="D258:D267" si="24">MAX(0,C258-O258)</f>
        <v>2000</v>
      </c>
      <c r="E258" s="6">
        <f t="shared" ref="E258:E267" si="25">C258*C221</f>
        <v>2700000</v>
      </c>
      <c r="F258" s="16">
        <f t="shared" ref="F258:F267" si="26">D258*C221*0.6</f>
        <v>540000</v>
      </c>
      <c r="G258" s="6">
        <f t="shared" si="16"/>
        <v>900000</v>
      </c>
      <c r="H258">
        <f t="shared" si="17"/>
        <v>0</v>
      </c>
      <c r="I258">
        <f t="shared" si="18"/>
        <v>0</v>
      </c>
      <c r="J258">
        <f t="shared" si="19"/>
        <v>9000</v>
      </c>
      <c r="K258">
        <f t="shared" si="20"/>
        <v>0</v>
      </c>
      <c r="L258">
        <f t="shared" si="21"/>
        <v>0</v>
      </c>
      <c r="M258">
        <f t="shared" si="22"/>
        <v>0</v>
      </c>
      <c r="N258">
        <f t="shared" si="23"/>
        <v>0</v>
      </c>
      <c r="O258">
        <v>4000</v>
      </c>
    </row>
    <row r="259" spans="2:15">
      <c r="B259" s="9" t="s">
        <v>24</v>
      </c>
      <c r="C259">
        <v>9000</v>
      </c>
      <c r="D259">
        <f t="shared" si="24"/>
        <v>0</v>
      </c>
      <c r="E259" s="6">
        <f t="shared" si="25"/>
        <v>1620000</v>
      </c>
      <c r="F259" s="16">
        <f t="shared" si="26"/>
        <v>0</v>
      </c>
      <c r="G259" s="6">
        <f t="shared" si="16"/>
        <v>900000</v>
      </c>
      <c r="H259">
        <f t="shared" si="17"/>
        <v>0</v>
      </c>
      <c r="I259">
        <f t="shared" si="18"/>
        <v>0</v>
      </c>
      <c r="J259">
        <f t="shared" si="19"/>
        <v>0</v>
      </c>
      <c r="K259">
        <f t="shared" si="20"/>
        <v>13500</v>
      </c>
      <c r="L259">
        <f t="shared" si="21"/>
        <v>0</v>
      </c>
      <c r="M259">
        <f t="shared" si="22"/>
        <v>0</v>
      </c>
      <c r="N259">
        <f t="shared" si="23"/>
        <v>0</v>
      </c>
      <c r="O259">
        <v>12000</v>
      </c>
    </row>
    <row r="260" spans="2:15">
      <c r="B260" s="9" t="s">
        <v>25</v>
      </c>
      <c r="C260">
        <v>9000</v>
      </c>
      <c r="D260">
        <f t="shared" si="24"/>
        <v>0</v>
      </c>
      <c r="E260" s="6">
        <f t="shared" si="25"/>
        <v>1080000</v>
      </c>
      <c r="F260" s="16">
        <f t="shared" si="26"/>
        <v>0</v>
      </c>
      <c r="G260" s="6">
        <f t="shared" si="16"/>
        <v>540000</v>
      </c>
      <c r="H260">
        <f t="shared" si="17"/>
        <v>0</v>
      </c>
      <c r="I260">
        <f t="shared" si="18"/>
        <v>0</v>
      </c>
      <c r="J260">
        <f t="shared" si="19"/>
        <v>0</v>
      </c>
      <c r="K260">
        <f t="shared" si="20"/>
        <v>4500</v>
      </c>
      <c r="L260">
        <f t="shared" si="21"/>
        <v>0</v>
      </c>
      <c r="M260">
        <f t="shared" si="22"/>
        <v>0</v>
      </c>
      <c r="N260">
        <f t="shared" si="23"/>
        <v>0</v>
      </c>
      <c r="O260">
        <v>15000</v>
      </c>
    </row>
    <row r="261" spans="2:15">
      <c r="B261" t="s">
        <v>26</v>
      </c>
      <c r="C261">
        <v>2800</v>
      </c>
      <c r="D261">
        <f t="shared" si="24"/>
        <v>0</v>
      </c>
      <c r="E261" s="6">
        <f t="shared" si="25"/>
        <v>756000</v>
      </c>
      <c r="F261" s="16">
        <f t="shared" si="26"/>
        <v>0</v>
      </c>
      <c r="G261" s="6">
        <f t="shared" si="16"/>
        <v>336000</v>
      </c>
      <c r="H261">
        <f t="shared" si="17"/>
        <v>0</v>
      </c>
      <c r="I261">
        <f t="shared" si="18"/>
        <v>4200</v>
      </c>
      <c r="J261">
        <f t="shared" si="19"/>
        <v>0</v>
      </c>
      <c r="K261">
        <f t="shared" si="20"/>
        <v>0</v>
      </c>
      <c r="L261">
        <f t="shared" si="21"/>
        <v>5600</v>
      </c>
      <c r="M261">
        <f t="shared" si="22"/>
        <v>0</v>
      </c>
      <c r="N261">
        <f t="shared" si="23"/>
        <v>0</v>
      </c>
      <c r="O261">
        <v>1000000000</v>
      </c>
    </row>
    <row r="262" spans="2:15">
      <c r="B262" t="s">
        <v>27</v>
      </c>
      <c r="C262">
        <v>10266.666666666666</v>
      </c>
      <c r="D262">
        <f t="shared" si="24"/>
        <v>5266.6666666666661</v>
      </c>
      <c r="E262" s="6">
        <f t="shared" si="25"/>
        <v>3285333.333333333</v>
      </c>
      <c r="F262" s="16">
        <f t="shared" si="26"/>
        <v>1011199.9999999998</v>
      </c>
      <c r="G262" s="6">
        <f t="shared" si="16"/>
        <v>1437333.3333333333</v>
      </c>
      <c r="H262">
        <f t="shared" si="17"/>
        <v>25666.666666666664</v>
      </c>
      <c r="I262">
        <f t="shared" si="18"/>
        <v>15400</v>
      </c>
      <c r="J262">
        <f t="shared" si="19"/>
        <v>0</v>
      </c>
      <c r="K262">
        <f t="shared" si="20"/>
        <v>0</v>
      </c>
      <c r="L262">
        <f t="shared" si="21"/>
        <v>0</v>
      </c>
      <c r="M262">
        <f t="shared" si="22"/>
        <v>0</v>
      </c>
      <c r="N262">
        <f t="shared" si="23"/>
        <v>0</v>
      </c>
      <c r="O262">
        <v>5000</v>
      </c>
    </row>
    <row r="263" spans="2:15">
      <c r="B263" t="s">
        <v>37</v>
      </c>
      <c r="C263">
        <v>0</v>
      </c>
      <c r="D263">
        <f t="shared" si="24"/>
        <v>0</v>
      </c>
      <c r="E263" s="6">
        <f t="shared" si="25"/>
        <v>0</v>
      </c>
      <c r="F263" s="16">
        <f t="shared" si="26"/>
        <v>0</v>
      </c>
      <c r="G263" s="6">
        <f t="shared" si="16"/>
        <v>0</v>
      </c>
      <c r="H263">
        <f t="shared" si="17"/>
        <v>0</v>
      </c>
      <c r="I263">
        <f t="shared" si="18"/>
        <v>0</v>
      </c>
      <c r="J263">
        <f t="shared" si="19"/>
        <v>0</v>
      </c>
      <c r="K263">
        <f t="shared" si="20"/>
        <v>0</v>
      </c>
      <c r="L263">
        <f t="shared" si="21"/>
        <v>0</v>
      </c>
      <c r="M263">
        <f t="shared" si="22"/>
        <v>0</v>
      </c>
      <c r="N263">
        <f t="shared" si="23"/>
        <v>0</v>
      </c>
      <c r="O263">
        <v>5500</v>
      </c>
    </row>
    <row r="264" spans="2:15">
      <c r="B264" s="8" t="s">
        <v>38</v>
      </c>
      <c r="C264">
        <v>0</v>
      </c>
      <c r="D264">
        <f t="shared" si="24"/>
        <v>0</v>
      </c>
      <c r="E264" s="6">
        <f t="shared" si="25"/>
        <v>0</v>
      </c>
      <c r="F264" s="16">
        <f t="shared" si="26"/>
        <v>0</v>
      </c>
      <c r="G264" s="6">
        <f t="shared" si="16"/>
        <v>0</v>
      </c>
      <c r="H264">
        <f t="shared" si="17"/>
        <v>0</v>
      </c>
      <c r="I264">
        <f t="shared" si="18"/>
        <v>0</v>
      </c>
      <c r="J264">
        <f t="shared" si="19"/>
        <v>0</v>
      </c>
      <c r="K264">
        <f t="shared" si="20"/>
        <v>0</v>
      </c>
      <c r="L264">
        <f t="shared" si="21"/>
        <v>0</v>
      </c>
      <c r="M264">
        <f t="shared" si="22"/>
        <v>0</v>
      </c>
      <c r="N264">
        <f t="shared" si="23"/>
        <v>0</v>
      </c>
      <c r="O264">
        <v>1000000000</v>
      </c>
    </row>
    <row r="265" spans="2:15">
      <c r="B265" s="8" t="s">
        <v>39</v>
      </c>
      <c r="C265">
        <v>60000</v>
      </c>
      <c r="D265">
        <f t="shared" si="24"/>
        <v>0</v>
      </c>
      <c r="E265" s="6">
        <f t="shared" si="25"/>
        <v>4500000</v>
      </c>
      <c r="F265" s="16">
        <f t="shared" si="26"/>
        <v>0</v>
      </c>
      <c r="G265" s="6">
        <f t="shared" si="16"/>
        <v>2400000</v>
      </c>
      <c r="H265">
        <f t="shared" si="17"/>
        <v>0</v>
      </c>
      <c r="I265">
        <f t="shared" si="18"/>
        <v>0</v>
      </c>
      <c r="J265">
        <f t="shared" si="19"/>
        <v>0</v>
      </c>
      <c r="K265">
        <f t="shared" si="20"/>
        <v>0</v>
      </c>
      <c r="L265">
        <f t="shared" si="21"/>
        <v>0</v>
      </c>
      <c r="M265">
        <f t="shared" si="22"/>
        <v>0</v>
      </c>
      <c r="N265">
        <f t="shared" si="23"/>
        <v>30000</v>
      </c>
      <c r="O265">
        <v>1000000000</v>
      </c>
    </row>
    <row r="266" spans="2:15">
      <c r="B266" t="s">
        <v>40</v>
      </c>
      <c r="C266">
        <v>13333.333333333332</v>
      </c>
      <c r="D266">
        <f t="shared" si="24"/>
        <v>7333.3333333333321</v>
      </c>
      <c r="E266" s="6">
        <f t="shared" si="25"/>
        <v>2666666.6666666665</v>
      </c>
      <c r="F266" s="16">
        <f t="shared" si="26"/>
        <v>879999.99999999988</v>
      </c>
      <c r="G266" s="6">
        <f t="shared" si="16"/>
        <v>2133333.333333333</v>
      </c>
      <c r="H266">
        <f t="shared" si="17"/>
        <v>0</v>
      </c>
      <c r="I266">
        <f t="shared" si="18"/>
        <v>0</v>
      </c>
      <c r="J266">
        <f t="shared" si="19"/>
        <v>0</v>
      </c>
      <c r="K266">
        <f t="shared" si="20"/>
        <v>0</v>
      </c>
      <c r="L266">
        <f t="shared" si="21"/>
        <v>0</v>
      </c>
      <c r="M266">
        <f t="shared" si="22"/>
        <v>20000</v>
      </c>
      <c r="N266">
        <f t="shared" si="23"/>
        <v>0</v>
      </c>
      <c r="O266">
        <v>6000</v>
      </c>
    </row>
    <row r="267" spans="2:15">
      <c r="B267" t="s">
        <v>41</v>
      </c>
      <c r="C267">
        <v>16266.666666666666</v>
      </c>
      <c r="D267">
        <f t="shared" si="24"/>
        <v>0</v>
      </c>
      <c r="E267" s="6">
        <f t="shared" si="25"/>
        <v>1952000</v>
      </c>
      <c r="F267" s="16">
        <f t="shared" si="26"/>
        <v>0</v>
      </c>
      <c r="G267" s="6">
        <f t="shared" si="16"/>
        <v>1464000</v>
      </c>
      <c r="H267">
        <f t="shared" si="17"/>
        <v>0</v>
      </c>
      <c r="I267">
        <f t="shared" si="18"/>
        <v>0</v>
      </c>
      <c r="J267">
        <f t="shared" si="19"/>
        <v>0</v>
      </c>
      <c r="K267">
        <f t="shared" si="20"/>
        <v>0</v>
      </c>
      <c r="L267">
        <f t="shared" si="21"/>
        <v>24400</v>
      </c>
      <c r="M267">
        <f t="shared" si="22"/>
        <v>0</v>
      </c>
      <c r="N267">
        <f t="shared" si="23"/>
        <v>0</v>
      </c>
      <c r="O267" s="10">
        <v>1000000000</v>
      </c>
    </row>
    <row r="268" spans="2:15">
      <c r="B268" s="2" t="s">
        <v>9</v>
      </c>
      <c r="C268">
        <f>SUM(C257:C267)</f>
        <v>130866.66666666666</v>
      </c>
      <c r="D268">
        <f>SUM(D257:D267)</f>
        <v>14599.999999999998</v>
      </c>
      <c r="E268" s="6">
        <f t="shared" ref="E268" si="27">SUM(E257:E267)</f>
        <v>19820000</v>
      </c>
      <c r="F268" s="16">
        <f t="shared" ref="F268:N268" si="28">SUM(F257:F267)</f>
        <v>2431199.9999999995</v>
      </c>
      <c r="G268" s="6">
        <f t="shared" si="28"/>
        <v>10782666.666666666</v>
      </c>
      <c r="H268">
        <f t="shared" si="28"/>
        <v>38266.666666666664</v>
      </c>
      <c r="I268">
        <f t="shared" si="28"/>
        <v>28000</v>
      </c>
      <c r="J268">
        <f t="shared" si="28"/>
        <v>9000</v>
      </c>
      <c r="K268">
        <f t="shared" si="28"/>
        <v>18000</v>
      </c>
      <c r="L268">
        <f t="shared" si="28"/>
        <v>30000</v>
      </c>
      <c r="M268">
        <f t="shared" si="28"/>
        <v>20000</v>
      </c>
      <c r="N268">
        <f t="shared" si="28"/>
        <v>30000</v>
      </c>
    </row>
  </sheetData>
  <mergeCells count="10">
    <mergeCell ref="A164:A169"/>
    <mergeCell ref="A170:A174"/>
    <mergeCell ref="A220:A225"/>
    <mergeCell ref="A226:A230"/>
    <mergeCell ref="A2:A7"/>
    <mergeCell ref="A8:A12"/>
    <mergeCell ref="A56:A61"/>
    <mergeCell ref="A62:A66"/>
    <mergeCell ref="A110:A115"/>
    <mergeCell ref="A116:A12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89919-1AA6-054F-B0E5-DA07A54DEF0C}">
  <dimension ref="A1:O50"/>
  <sheetViews>
    <sheetView workbookViewId="0">
      <selection activeCell="D16" sqref="D16"/>
    </sheetView>
  </sheetViews>
  <sheetFormatPr baseColWidth="10" defaultRowHeight="15.75"/>
  <cols>
    <col min="2" max="2" width="19.875" bestFit="1" customWidth="1"/>
    <col min="3" max="4" width="12.5" bestFit="1" customWidth="1"/>
    <col min="5" max="5" width="16.875" bestFit="1" customWidth="1"/>
    <col min="6" max="6" width="17.625" bestFit="1" customWidth="1"/>
    <col min="7" max="7" width="11.5" bestFit="1" customWidth="1"/>
    <col min="8" max="8" width="19.625" bestFit="1" customWidth="1"/>
    <col min="15" max="15" width="11.125" bestFit="1" customWidth="1"/>
  </cols>
  <sheetData>
    <row r="1" spans="1:13">
      <c r="B1" s="2" t="s">
        <v>21</v>
      </c>
      <c r="C1" s="2" t="s">
        <v>28</v>
      </c>
      <c r="D1" s="2" t="s">
        <v>0</v>
      </c>
      <c r="E1" s="2" t="s">
        <v>29</v>
      </c>
      <c r="F1" s="2" t="s">
        <v>30</v>
      </c>
      <c r="G1" s="2" t="s">
        <v>31</v>
      </c>
      <c r="H1" s="2" t="s">
        <v>32</v>
      </c>
      <c r="I1" s="2" t="s">
        <v>33</v>
      </c>
      <c r="J1" s="2" t="s">
        <v>34</v>
      </c>
      <c r="K1" s="2" t="s">
        <v>35</v>
      </c>
      <c r="L1" s="2"/>
      <c r="M1" s="2"/>
    </row>
    <row r="2" spans="1:13">
      <c r="A2" s="17" t="s">
        <v>36</v>
      </c>
      <c r="B2" t="s">
        <v>22</v>
      </c>
      <c r="C2" s="6">
        <v>300</v>
      </c>
      <c r="D2" s="6">
        <v>160</v>
      </c>
      <c r="E2">
        <v>3</v>
      </c>
      <c r="F2">
        <v>2</v>
      </c>
    </row>
    <row r="3" spans="1:13">
      <c r="A3" s="17"/>
      <c r="B3" t="s">
        <v>23</v>
      </c>
      <c r="C3" s="6">
        <v>450</v>
      </c>
      <c r="D3" s="6">
        <v>150</v>
      </c>
      <c r="G3">
        <v>1.5</v>
      </c>
    </row>
    <row r="4" spans="1:13">
      <c r="A4" s="17"/>
      <c r="B4" t="s">
        <v>24</v>
      </c>
      <c r="C4" s="6">
        <v>180</v>
      </c>
      <c r="D4" s="6">
        <v>100</v>
      </c>
      <c r="H4">
        <v>1.5</v>
      </c>
    </row>
    <row r="5" spans="1:13">
      <c r="A5" s="17"/>
      <c r="B5" t="s">
        <v>25</v>
      </c>
      <c r="C5" s="6">
        <v>120</v>
      </c>
      <c r="D5" s="6">
        <v>60</v>
      </c>
      <c r="H5">
        <v>0.5</v>
      </c>
    </row>
    <row r="6" spans="1:13">
      <c r="A6" s="17"/>
      <c r="B6" t="s">
        <v>26</v>
      </c>
      <c r="C6" s="6">
        <v>270</v>
      </c>
      <c r="D6" s="6">
        <v>120</v>
      </c>
      <c r="F6">
        <v>1.5</v>
      </c>
      <c r="I6">
        <v>2</v>
      </c>
    </row>
    <row r="7" spans="1:13">
      <c r="A7" s="17"/>
      <c r="B7" t="s">
        <v>27</v>
      </c>
      <c r="C7" s="6">
        <v>320</v>
      </c>
      <c r="D7" s="6">
        <v>140</v>
      </c>
      <c r="E7">
        <v>2.5</v>
      </c>
      <c r="F7">
        <v>1.5</v>
      </c>
    </row>
    <row r="8" spans="1:13">
      <c r="A8" s="17" t="s">
        <v>42</v>
      </c>
      <c r="B8" t="s">
        <v>37</v>
      </c>
      <c r="C8" s="6">
        <v>350</v>
      </c>
      <c r="D8" s="6">
        <v>175</v>
      </c>
      <c r="F8">
        <v>2</v>
      </c>
      <c r="J8">
        <v>3</v>
      </c>
    </row>
    <row r="9" spans="1:13">
      <c r="A9" s="17"/>
      <c r="B9" t="s">
        <v>38</v>
      </c>
      <c r="C9" s="6">
        <v>130</v>
      </c>
      <c r="D9" s="6">
        <v>60</v>
      </c>
      <c r="K9">
        <v>1.5</v>
      </c>
    </row>
    <row r="10" spans="1:13">
      <c r="A10" s="17"/>
      <c r="B10" t="s">
        <v>39</v>
      </c>
      <c r="C10" s="6">
        <v>75</v>
      </c>
      <c r="D10" s="6">
        <v>40</v>
      </c>
      <c r="K10">
        <v>0.5</v>
      </c>
    </row>
    <row r="11" spans="1:13">
      <c r="A11" s="17"/>
      <c r="B11" t="s">
        <v>40</v>
      </c>
      <c r="C11" s="6">
        <v>200</v>
      </c>
      <c r="D11" s="6">
        <v>160</v>
      </c>
      <c r="J11">
        <v>1.5</v>
      </c>
    </row>
    <row r="12" spans="1:13">
      <c r="A12" s="17"/>
      <c r="B12" t="s">
        <v>41</v>
      </c>
      <c r="C12" s="6">
        <v>120</v>
      </c>
      <c r="D12" s="6">
        <v>90</v>
      </c>
      <c r="I12">
        <v>1.5</v>
      </c>
    </row>
    <row r="14" spans="1:13">
      <c r="B14" s="2" t="s">
        <v>43</v>
      </c>
      <c r="C14" t="s">
        <v>44</v>
      </c>
      <c r="D14" t="s">
        <v>28</v>
      </c>
      <c r="E14" t="s">
        <v>48</v>
      </c>
      <c r="F14" t="s">
        <v>0</v>
      </c>
    </row>
    <row r="15" spans="1:13">
      <c r="B15" s="7" t="s">
        <v>29</v>
      </c>
      <c r="C15" s="4">
        <v>45000</v>
      </c>
      <c r="D15" s="3">
        <v>9</v>
      </c>
      <c r="E15">
        <f>H50</f>
        <v>38266.666666666664</v>
      </c>
      <c r="F15" s="3">
        <f>D15*E15</f>
        <v>344400</v>
      </c>
    </row>
    <row r="16" spans="1:13">
      <c r="B16" s="7" t="s">
        <v>30</v>
      </c>
      <c r="C16" s="4">
        <v>28000</v>
      </c>
      <c r="D16" s="3">
        <v>1.5</v>
      </c>
      <c r="E16">
        <f>I50</f>
        <v>28000</v>
      </c>
      <c r="F16" s="3">
        <f t="shared" ref="F16:F21" si="0">D16*E16</f>
        <v>42000</v>
      </c>
    </row>
    <row r="17" spans="2:8">
      <c r="B17" s="7" t="s">
        <v>31</v>
      </c>
      <c r="C17" s="4">
        <v>9000</v>
      </c>
      <c r="D17" s="3">
        <v>60</v>
      </c>
      <c r="E17">
        <f>J50</f>
        <v>9000</v>
      </c>
      <c r="F17" s="3">
        <f t="shared" si="0"/>
        <v>540000</v>
      </c>
    </row>
    <row r="18" spans="2:8">
      <c r="B18" s="7" t="s">
        <v>32</v>
      </c>
      <c r="C18" s="4">
        <v>18000</v>
      </c>
      <c r="D18" s="3">
        <v>13</v>
      </c>
      <c r="E18">
        <f>K50</f>
        <v>18000</v>
      </c>
      <c r="F18" s="3">
        <f t="shared" si="0"/>
        <v>234000</v>
      </c>
    </row>
    <row r="19" spans="2:8">
      <c r="B19" s="7" t="s">
        <v>33</v>
      </c>
      <c r="C19" s="4">
        <v>30000</v>
      </c>
      <c r="D19" s="3">
        <v>2.25</v>
      </c>
      <c r="E19">
        <f>L50</f>
        <v>30000</v>
      </c>
      <c r="F19" s="3">
        <f t="shared" si="0"/>
        <v>67500</v>
      </c>
    </row>
    <row r="20" spans="2:8">
      <c r="B20" s="7" t="s">
        <v>34</v>
      </c>
      <c r="C20" s="4">
        <v>20000</v>
      </c>
      <c r="D20" s="3">
        <v>12</v>
      </c>
      <c r="E20">
        <f>M50</f>
        <v>20000</v>
      </c>
      <c r="F20" s="3">
        <f t="shared" si="0"/>
        <v>240000</v>
      </c>
    </row>
    <row r="21" spans="2:8">
      <c r="B21" s="7" t="s">
        <v>35</v>
      </c>
      <c r="C21" s="4">
        <v>30000</v>
      </c>
      <c r="D21" s="3">
        <v>2.5</v>
      </c>
      <c r="E21">
        <f>N50</f>
        <v>30000</v>
      </c>
      <c r="F21" s="3">
        <f t="shared" si="0"/>
        <v>75000</v>
      </c>
    </row>
    <row r="22" spans="2:8">
      <c r="B22" s="2" t="s">
        <v>9</v>
      </c>
      <c r="C22" s="4"/>
      <c r="D22" s="3"/>
      <c r="F22" s="3">
        <f>SUM(F15:F21)</f>
        <v>1542900</v>
      </c>
    </row>
    <row r="24" spans="2:8">
      <c r="B24" s="2" t="s">
        <v>49</v>
      </c>
      <c r="C24" t="s">
        <v>58</v>
      </c>
      <c r="D24" t="s">
        <v>56</v>
      </c>
      <c r="E24" t="s">
        <v>57</v>
      </c>
    </row>
    <row r="25" spans="2:8">
      <c r="B25" t="s">
        <v>50</v>
      </c>
      <c r="C25">
        <f>C39+C45</f>
        <v>4200</v>
      </c>
      <c r="E25">
        <v>5500</v>
      </c>
    </row>
    <row r="26" spans="2:8">
      <c r="B26" t="s">
        <v>51</v>
      </c>
      <c r="C26">
        <f>C48</f>
        <v>13333.333333333332</v>
      </c>
      <c r="E26">
        <v>6000</v>
      </c>
    </row>
    <row r="27" spans="2:8">
      <c r="B27" t="s">
        <v>23</v>
      </c>
      <c r="C27">
        <f>C40</f>
        <v>6000</v>
      </c>
      <c r="E27">
        <v>4000</v>
      </c>
    </row>
    <row r="28" spans="2:8">
      <c r="B28" t="s">
        <v>24</v>
      </c>
      <c r="C28">
        <f>C41</f>
        <v>9000</v>
      </c>
      <c r="E28">
        <v>12000</v>
      </c>
      <c r="G28" s="2" t="s">
        <v>59</v>
      </c>
      <c r="H28" s="3">
        <f>E50+F50-G50-F22</f>
        <v>9925633.333333334</v>
      </c>
    </row>
    <row r="29" spans="2:8">
      <c r="B29" t="s">
        <v>25</v>
      </c>
      <c r="C29">
        <f>C42</f>
        <v>9000</v>
      </c>
      <c r="E29">
        <v>15000</v>
      </c>
    </row>
    <row r="30" spans="2:8">
      <c r="B30" t="s">
        <v>52</v>
      </c>
      <c r="C30">
        <f>C39</f>
        <v>4200</v>
      </c>
      <c r="D30">
        <f>E30*0.6</f>
        <v>4200</v>
      </c>
      <c r="E30">
        <v>7000</v>
      </c>
    </row>
    <row r="31" spans="2:8">
      <c r="B31" t="s">
        <v>53</v>
      </c>
      <c r="C31">
        <f>C43</f>
        <v>2800</v>
      </c>
      <c r="D31">
        <v>2800</v>
      </c>
      <c r="E31">
        <v>1000000000</v>
      </c>
    </row>
    <row r="32" spans="2:8">
      <c r="B32" t="s">
        <v>54</v>
      </c>
      <c r="C32">
        <f>C44</f>
        <v>10266.666666666666</v>
      </c>
      <c r="D32">
        <f>E32*0.6</f>
        <v>3000</v>
      </c>
      <c r="E32">
        <v>5000</v>
      </c>
    </row>
    <row r="38" spans="2:15">
      <c r="B38" s="2" t="s">
        <v>21</v>
      </c>
      <c r="C38" s="2" t="s">
        <v>46</v>
      </c>
      <c r="D38" t="s">
        <v>123</v>
      </c>
      <c r="E38" s="2" t="s">
        <v>121</v>
      </c>
      <c r="F38" s="2" t="s">
        <v>122</v>
      </c>
      <c r="G38" s="2" t="s">
        <v>0</v>
      </c>
      <c r="H38" s="2" t="s">
        <v>29</v>
      </c>
      <c r="I38" s="2" t="s">
        <v>30</v>
      </c>
      <c r="J38" s="2" t="s">
        <v>31</v>
      </c>
      <c r="K38" s="2" t="s">
        <v>32</v>
      </c>
      <c r="L38" s="2" t="s">
        <v>33</v>
      </c>
      <c r="M38" s="2" t="s">
        <v>34</v>
      </c>
      <c r="N38" s="2" t="s">
        <v>35</v>
      </c>
      <c r="O38" s="2" t="s">
        <v>45</v>
      </c>
    </row>
    <row r="39" spans="2:15">
      <c r="B39" t="s">
        <v>22</v>
      </c>
      <c r="C39">
        <v>4200</v>
      </c>
      <c r="D39">
        <f>MAX(0,C39-O39)</f>
        <v>0</v>
      </c>
      <c r="E39" s="6">
        <f>(C39-D39)*C2</f>
        <v>1260000</v>
      </c>
      <c r="F39" s="16">
        <f>D39*C2*0.6</f>
        <v>0</v>
      </c>
      <c r="G39" s="6">
        <f t="shared" ref="G39:G49" si="1">C39*D2</f>
        <v>672000</v>
      </c>
      <c r="H39">
        <f t="shared" ref="H39:H49" si="2">$C39*E2</f>
        <v>12600</v>
      </c>
      <c r="I39">
        <f t="shared" ref="I39:I49" si="3">$C39*F2</f>
        <v>8400</v>
      </c>
      <c r="J39">
        <f t="shared" ref="J39:J49" si="4">$C39*G2</f>
        <v>0</v>
      </c>
      <c r="K39">
        <f t="shared" ref="K39:K49" si="5">$C39*H2</f>
        <v>0</v>
      </c>
      <c r="L39">
        <f t="shared" ref="L39:L49" si="6">$C39*I2</f>
        <v>0</v>
      </c>
      <c r="M39">
        <f t="shared" ref="M39:M49" si="7">$C39*J2</f>
        <v>0</v>
      </c>
      <c r="N39">
        <f t="shared" ref="N39:N49" si="8">$C39*K2</f>
        <v>0</v>
      </c>
      <c r="O39">
        <v>5500</v>
      </c>
    </row>
    <row r="40" spans="2:15">
      <c r="B40" t="s">
        <v>23</v>
      </c>
      <c r="C40">
        <v>6000</v>
      </c>
      <c r="D40">
        <f t="shared" ref="D40:D49" si="9">MAX(0,C40-O40)</f>
        <v>2000</v>
      </c>
      <c r="E40" s="6">
        <f t="shared" ref="E40:E49" si="10">C40*C3</f>
        <v>2700000</v>
      </c>
      <c r="F40" s="16">
        <f t="shared" ref="F40:F49" si="11">D40*C3*0.6</f>
        <v>540000</v>
      </c>
      <c r="G40" s="6">
        <f t="shared" si="1"/>
        <v>900000</v>
      </c>
      <c r="H40">
        <f t="shared" si="2"/>
        <v>0</v>
      </c>
      <c r="I40">
        <f t="shared" si="3"/>
        <v>0</v>
      </c>
      <c r="J40">
        <f t="shared" si="4"/>
        <v>9000</v>
      </c>
      <c r="K40">
        <f t="shared" si="5"/>
        <v>0</v>
      </c>
      <c r="L40">
        <f t="shared" si="6"/>
        <v>0</v>
      </c>
      <c r="M40">
        <f t="shared" si="7"/>
        <v>0</v>
      </c>
      <c r="N40">
        <f t="shared" si="8"/>
        <v>0</v>
      </c>
      <c r="O40">
        <v>4000</v>
      </c>
    </row>
    <row r="41" spans="2:15">
      <c r="B41" s="9" t="s">
        <v>24</v>
      </c>
      <c r="C41">
        <v>9000</v>
      </c>
      <c r="D41">
        <f t="shared" si="9"/>
        <v>0</v>
      </c>
      <c r="E41" s="6">
        <f t="shared" si="10"/>
        <v>1620000</v>
      </c>
      <c r="F41" s="16">
        <f t="shared" si="11"/>
        <v>0</v>
      </c>
      <c r="G41" s="6">
        <f t="shared" si="1"/>
        <v>900000</v>
      </c>
      <c r="H41">
        <f t="shared" si="2"/>
        <v>0</v>
      </c>
      <c r="I41">
        <f t="shared" si="3"/>
        <v>0</v>
      </c>
      <c r="J41">
        <f t="shared" si="4"/>
        <v>0</v>
      </c>
      <c r="K41">
        <f t="shared" si="5"/>
        <v>13500</v>
      </c>
      <c r="L41">
        <f t="shared" si="6"/>
        <v>0</v>
      </c>
      <c r="M41">
        <f t="shared" si="7"/>
        <v>0</v>
      </c>
      <c r="N41">
        <f t="shared" si="8"/>
        <v>0</v>
      </c>
      <c r="O41">
        <v>12000</v>
      </c>
    </row>
    <row r="42" spans="2:15">
      <c r="B42" s="9" t="s">
        <v>25</v>
      </c>
      <c r="C42">
        <v>9000</v>
      </c>
      <c r="D42">
        <f t="shared" si="9"/>
        <v>0</v>
      </c>
      <c r="E42" s="6">
        <f t="shared" si="10"/>
        <v>1080000</v>
      </c>
      <c r="F42" s="16">
        <f t="shared" si="11"/>
        <v>0</v>
      </c>
      <c r="G42" s="6">
        <f t="shared" si="1"/>
        <v>540000</v>
      </c>
      <c r="H42">
        <f t="shared" si="2"/>
        <v>0</v>
      </c>
      <c r="I42">
        <f t="shared" si="3"/>
        <v>0</v>
      </c>
      <c r="J42">
        <f t="shared" si="4"/>
        <v>0</v>
      </c>
      <c r="K42">
        <f t="shared" si="5"/>
        <v>4500</v>
      </c>
      <c r="L42">
        <f t="shared" si="6"/>
        <v>0</v>
      </c>
      <c r="M42">
        <f t="shared" si="7"/>
        <v>0</v>
      </c>
      <c r="N42">
        <f t="shared" si="8"/>
        <v>0</v>
      </c>
      <c r="O42">
        <v>15000</v>
      </c>
    </row>
    <row r="43" spans="2:15">
      <c r="B43" t="s">
        <v>26</v>
      </c>
      <c r="C43">
        <v>2800</v>
      </c>
      <c r="D43">
        <f t="shared" si="9"/>
        <v>0</v>
      </c>
      <c r="E43" s="6">
        <f t="shared" si="10"/>
        <v>756000</v>
      </c>
      <c r="F43" s="16">
        <f t="shared" si="11"/>
        <v>0</v>
      </c>
      <c r="G43" s="6">
        <f t="shared" si="1"/>
        <v>336000</v>
      </c>
      <c r="H43">
        <f t="shared" si="2"/>
        <v>0</v>
      </c>
      <c r="I43">
        <f t="shared" si="3"/>
        <v>4200</v>
      </c>
      <c r="J43">
        <f t="shared" si="4"/>
        <v>0</v>
      </c>
      <c r="K43">
        <f t="shared" si="5"/>
        <v>0</v>
      </c>
      <c r="L43">
        <f t="shared" si="6"/>
        <v>5600</v>
      </c>
      <c r="M43">
        <f t="shared" si="7"/>
        <v>0</v>
      </c>
      <c r="N43">
        <f t="shared" si="8"/>
        <v>0</v>
      </c>
      <c r="O43">
        <v>1000000000</v>
      </c>
    </row>
    <row r="44" spans="2:15">
      <c r="B44" t="s">
        <v>27</v>
      </c>
      <c r="C44">
        <v>10266.666666666666</v>
      </c>
      <c r="D44">
        <f t="shared" si="9"/>
        <v>5266.6666666666661</v>
      </c>
      <c r="E44" s="6">
        <f t="shared" si="10"/>
        <v>3285333.333333333</v>
      </c>
      <c r="F44" s="16">
        <f t="shared" si="11"/>
        <v>1011199.9999999998</v>
      </c>
      <c r="G44" s="6">
        <f t="shared" si="1"/>
        <v>1437333.3333333333</v>
      </c>
      <c r="H44">
        <f t="shared" si="2"/>
        <v>25666.666666666664</v>
      </c>
      <c r="I44">
        <f t="shared" si="3"/>
        <v>15400</v>
      </c>
      <c r="J44">
        <f t="shared" si="4"/>
        <v>0</v>
      </c>
      <c r="K44">
        <f t="shared" si="5"/>
        <v>0</v>
      </c>
      <c r="L44">
        <f t="shared" si="6"/>
        <v>0</v>
      </c>
      <c r="M44">
        <f t="shared" si="7"/>
        <v>0</v>
      </c>
      <c r="N44">
        <f t="shared" si="8"/>
        <v>0</v>
      </c>
      <c r="O44">
        <v>5000</v>
      </c>
    </row>
    <row r="45" spans="2:15">
      <c r="B45" t="s">
        <v>37</v>
      </c>
      <c r="C45">
        <v>0</v>
      </c>
      <c r="D45">
        <f t="shared" si="9"/>
        <v>0</v>
      </c>
      <c r="E45" s="6">
        <f t="shared" si="10"/>
        <v>0</v>
      </c>
      <c r="F45" s="16">
        <f t="shared" si="11"/>
        <v>0</v>
      </c>
      <c r="G45" s="6">
        <f t="shared" si="1"/>
        <v>0</v>
      </c>
      <c r="H45">
        <f t="shared" si="2"/>
        <v>0</v>
      </c>
      <c r="I45">
        <f t="shared" si="3"/>
        <v>0</v>
      </c>
      <c r="J45">
        <f t="shared" si="4"/>
        <v>0</v>
      </c>
      <c r="K45">
        <f t="shared" si="5"/>
        <v>0</v>
      </c>
      <c r="L45">
        <f t="shared" si="6"/>
        <v>0</v>
      </c>
      <c r="M45">
        <f t="shared" si="7"/>
        <v>0</v>
      </c>
      <c r="N45">
        <f t="shared" si="8"/>
        <v>0</v>
      </c>
      <c r="O45">
        <v>5500</v>
      </c>
    </row>
    <row r="46" spans="2:15">
      <c r="B46" s="8" t="s">
        <v>38</v>
      </c>
      <c r="C46">
        <v>0</v>
      </c>
      <c r="D46">
        <f t="shared" si="9"/>
        <v>0</v>
      </c>
      <c r="E46" s="6">
        <f t="shared" si="10"/>
        <v>0</v>
      </c>
      <c r="F46" s="16">
        <f t="shared" si="11"/>
        <v>0</v>
      </c>
      <c r="G46" s="6">
        <f t="shared" si="1"/>
        <v>0</v>
      </c>
      <c r="H46">
        <f t="shared" si="2"/>
        <v>0</v>
      </c>
      <c r="I46">
        <f t="shared" si="3"/>
        <v>0</v>
      </c>
      <c r="J46">
        <f t="shared" si="4"/>
        <v>0</v>
      </c>
      <c r="K46">
        <f t="shared" si="5"/>
        <v>0</v>
      </c>
      <c r="L46">
        <f t="shared" si="6"/>
        <v>0</v>
      </c>
      <c r="M46">
        <f t="shared" si="7"/>
        <v>0</v>
      </c>
      <c r="N46">
        <f t="shared" si="8"/>
        <v>0</v>
      </c>
      <c r="O46">
        <v>1000000000</v>
      </c>
    </row>
    <row r="47" spans="2:15">
      <c r="B47" s="8" t="s">
        <v>39</v>
      </c>
      <c r="C47">
        <v>60000</v>
      </c>
      <c r="D47">
        <f t="shared" si="9"/>
        <v>0</v>
      </c>
      <c r="E47" s="6">
        <f t="shared" si="10"/>
        <v>4500000</v>
      </c>
      <c r="F47" s="16">
        <f t="shared" si="11"/>
        <v>0</v>
      </c>
      <c r="G47" s="6">
        <f t="shared" si="1"/>
        <v>2400000</v>
      </c>
      <c r="H47">
        <f t="shared" si="2"/>
        <v>0</v>
      </c>
      <c r="I47">
        <f t="shared" si="3"/>
        <v>0</v>
      </c>
      <c r="J47">
        <f t="shared" si="4"/>
        <v>0</v>
      </c>
      <c r="K47">
        <f t="shared" si="5"/>
        <v>0</v>
      </c>
      <c r="L47">
        <f t="shared" si="6"/>
        <v>0</v>
      </c>
      <c r="M47">
        <f t="shared" si="7"/>
        <v>0</v>
      </c>
      <c r="N47">
        <f t="shared" si="8"/>
        <v>30000</v>
      </c>
      <c r="O47">
        <v>1000000000</v>
      </c>
    </row>
    <row r="48" spans="2:15">
      <c r="B48" t="s">
        <v>40</v>
      </c>
      <c r="C48">
        <v>13333.333333333332</v>
      </c>
      <c r="D48">
        <f t="shared" si="9"/>
        <v>7333.3333333333321</v>
      </c>
      <c r="E48" s="6">
        <f t="shared" si="10"/>
        <v>2666666.6666666665</v>
      </c>
      <c r="F48" s="16">
        <f t="shared" si="11"/>
        <v>879999.99999999988</v>
      </c>
      <c r="G48" s="6">
        <f t="shared" si="1"/>
        <v>2133333.333333333</v>
      </c>
      <c r="H48">
        <f t="shared" si="2"/>
        <v>0</v>
      </c>
      <c r="I48">
        <f t="shared" si="3"/>
        <v>0</v>
      </c>
      <c r="J48">
        <f t="shared" si="4"/>
        <v>0</v>
      </c>
      <c r="K48">
        <f t="shared" si="5"/>
        <v>0</v>
      </c>
      <c r="L48">
        <f t="shared" si="6"/>
        <v>0</v>
      </c>
      <c r="M48">
        <f t="shared" si="7"/>
        <v>20000</v>
      </c>
      <c r="N48">
        <f t="shared" si="8"/>
        <v>0</v>
      </c>
      <c r="O48">
        <v>6000</v>
      </c>
    </row>
    <row r="49" spans="2:15">
      <c r="B49" t="s">
        <v>41</v>
      </c>
      <c r="C49">
        <v>16266.666666666666</v>
      </c>
      <c r="D49">
        <f t="shared" si="9"/>
        <v>0</v>
      </c>
      <c r="E49" s="6">
        <f t="shared" si="10"/>
        <v>1952000</v>
      </c>
      <c r="F49" s="16">
        <f t="shared" si="11"/>
        <v>0</v>
      </c>
      <c r="G49" s="6">
        <f t="shared" si="1"/>
        <v>1464000</v>
      </c>
      <c r="H49">
        <f t="shared" si="2"/>
        <v>0</v>
      </c>
      <c r="I49">
        <f t="shared" si="3"/>
        <v>0</v>
      </c>
      <c r="J49">
        <f t="shared" si="4"/>
        <v>0</v>
      </c>
      <c r="K49">
        <f t="shared" si="5"/>
        <v>0</v>
      </c>
      <c r="L49">
        <f t="shared" si="6"/>
        <v>24400</v>
      </c>
      <c r="M49">
        <f t="shared" si="7"/>
        <v>0</v>
      </c>
      <c r="N49">
        <f t="shared" si="8"/>
        <v>0</v>
      </c>
      <c r="O49" s="10">
        <v>1000000000</v>
      </c>
    </row>
    <row r="50" spans="2:15">
      <c r="B50" s="2" t="s">
        <v>9</v>
      </c>
      <c r="C50">
        <f>SUM(C39:C49)</f>
        <v>130866.66666666666</v>
      </c>
      <c r="D50">
        <f>SUM(D39:D49)</f>
        <v>14599.999999999998</v>
      </c>
      <c r="E50" s="6">
        <f t="shared" ref="E50" si="12">SUM(E39:E49)</f>
        <v>19820000</v>
      </c>
      <c r="F50" s="16">
        <f t="shared" ref="F50:N50" si="13">SUM(F39:F49)</f>
        <v>2431199.9999999995</v>
      </c>
      <c r="G50" s="6">
        <f t="shared" si="13"/>
        <v>10782666.666666666</v>
      </c>
      <c r="H50">
        <f t="shared" si="13"/>
        <v>38266.666666666664</v>
      </c>
      <c r="I50">
        <f t="shared" si="13"/>
        <v>28000</v>
      </c>
      <c r="J50">
        <f t="shared" si="13"/>
        <v>9000</v>
      </c>
      <c r="K50">
        <f t="shared" si="13"/>
        <v>18000</v>
      </c>
      <c r="L50">
        <f t="shared" si="13"/>
        <v>30000</v>
      </c>
      <c r="M50">
        <f t="shared" si="13"/>
        <v>20000</v>
      </c>
      <c r="N50">
        <f t="shared" si="13"/>
        <v>30000</v>
      </c>
    </row>
  </sheetData>
  <mergeCells count="2">
    <mergeCell ref="A2:A7"/>
    <mergeCell ref="A8:A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Encuesta</vt:lpstr>
      <vt:lpstr>Telas</vt:lpstr>
      <vt:lpstr>Telas Calc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Fede</dc:creator>
  <cp:lastModifiedBy>Beto Márquez Luján</cp:lastModifiedBy>
  <dcterms:created xsi:type="dcterms:W3CDTF">2022-11-21T19:17:44Z</dcterms:created>
  <dcterms:modified xsi:type="dcterms:W3CDTF">2022-11-24T18:50:26Z</dcterms:modified>
</cp:coreProperties>
</file>