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32" i="1"/>
  <c r="AF55"/>
  <c r="U40"/>
  <c r="Y45"/>
  <c r="AA40"/>
  <c r="AE55"/>
  <c r="AD55"/>
  <c r="AC55"/>
  <c r="AF50"/>
  <c r="AE50"/>
  <c r="AD50"/>
  <c r="AC50"/>
  <c r="AF45"/>
  <c r="AE45"/>
  <c r="AD45"/>
  <c r="AC45"/>
  <c r="AF40"/>
  <c r="AE40"/>
  <c r="AD40"/>
  <c r="AC40"/>
  <c r="AA55"/>
  <c r="Z55"/>
  <c r="Y55"/>
  <c r="X55"/>
  <c r="AA50"/>
  <c r="Z50"/>
  <c r="Y50"/>
  <c r="X50"/>
  <c r="AA45"/>
  <c r="Z45"/>
  <c r="X45"/>
  <c r="X40"/>
  <c r="V55"/>
  <c r="U55"/>
  <c r="T55"/>
  <c r="S55"/>
  <c r="T40"/>
  <c r="V50"/>
  <c r="U50"/>
  <c r="T50"/>
  <c r="S45"/>
  <c r="S40"/>
  <c r="F32"/>
  <c r="V45"/>
  <c r="U45"/>
  <c r="T45"/>
  <c r="V40"/>
  <c r="AF35"/>
  <c r="AE35"/>
  <c r="AD35"/>
  <c r="AC35"/>
  <c r="AF30"/>
  <c r="AE30"/>
  <c r="AD30"/>
  <c r="AC30"/>
  <c r="AF25"/>
  <c r="AE25"/>
  <c r="AD25"/>
  <c r="AC25"/>
  <c r="AF20"/>
  <c r="AE20"/>
  <c r="AD20"/>
  <c r="AC20"/>
  <c r="AF15"/>
  <c r="AE15"/>
  <c r="AD15"/>
  <c r="AC15"/>
  <c r="AF10"/>
  <c r="AE10"/>
  <c r="AD10"/>
  <c r="AC10"/>
  <c r="AF5"/>
  <c r="AE5"/>
  <c r="AD5"/>
  <c r="AC5"/>
  <c r="AA35"/>
  <c r="Z35"/>
  <c r="Y35"/>
  <c r="X35"/>
  <c r="AA30"/>
  <c r="Z30"/>
  <c r="Y30"/>
  <c r="X30"/>
  <c r="AA25"/>
  <c r="Z25"/>
  <c r="Y25"/>
  <c r="X25"/>
  <c r="AA20"/>
  <c r="Z20"/>
  <c r="Y20"/>
  <c r="X20"/>
  <c r="AA15"/>
  <c r="Z15"/>
  <c r="Y15"/>
  <c r="X15"/>
  <c r="AA10"/>
  <c r="Z10"/>
  <c r="Y10"/>
  <c r="X10"/>
  <c r="AA5"/>
  <c r="Z5"/>
  <c r="Y5"/>
  <c r="X5"/>
  <c r="S35"/>
  <c r="V35"/>
  <c r="U35"/>
  <c r="T35"/>
  <c r="V30"/>
  <c r="U30"/>
  <c r="T30"/>
  <c r="U20"/>
  <c r="U25"/>
  <c r="V25"/>
  <c r="T25"/>
  <c r="V15"/>
  <c r="U15"/>
  <c r="T15"/>
  <c r="V10"/>
  <c r="U10"/>
  <c r="T10"/>
  <c r="U5"/>
  <c r="V5"/>
  <c r="T5"/>
  <c r="V20"/>
  <c r="T20"/>
  <c r="H20"/>
  <c r="C20"/>
  <c r="I32"/>
  <c r="H32"/>
  <c r="I20"/>
  <c r="C26" s="1"/>
  <c r="I26"/>
  <c r="F20" s="1"/>
  <c r="G26"/>
  <c r="D32"/>
  <c r="C32"/>
  <c r="B32"/>
  <c r="D20" s="1"/>
  <c r="H26" s="1"/>
  <c r="B26"/>
  <c r="D26"/>
  <c r="A20" l="1"/>
</calcChain>
</file>

<file path=xl/sharedStrings.xml><?xml version="1.0" encoding="utf-8"?>
<sst xmlns="http://schemas.openxmlformats.org/spreadsheetml/2006/main" count="469" uniqueCount="103">
  <si>
    <t>Hit Points</t>
  </si>
  <si>
    <t>weight</t>
  </si>
  <si>
    <t>agility</t>
  </si>
  <si>
    <t>stamina</t>
  </si>
  <si>
    <t>sword</t>
  </si>
  <si>
    <t>weapon:</t>
  </si>
  <si>
    <t>mass</t>
  </si>
  <si>
    <t>speed</t>
  </si>
  <si>
    <t>accuracy</t>
  </si>
  <si>
    <t>name:</t>
  </si>
  <si>
    <t>Patrick Conner</t>
  </si>
  <si>
    <t>armour:</t>
  </si>
  <si>
    <t>light plate</t>
  </si>
  <si>
    <t>mobility</t>
  </si>
  <si>
    <t>coveradge</t>
  </si>
  <si>
    <t>damadge base</t>
  </si>
  <si>
    <t>hit ratio</t>
  </si>
  <si>
    <t>armour peircing</t>
  </si>
  <si>
    <t>dodge debuff</t>
  </si>
  <si>
    <t>durability</t>
  </si>
  <si>
    <t>armour rating</t>
  </si>
  <si>
    <t>Random Enemy</t>
  </si>
  <si>
    <t>sale mail</t>
  </si>
  <si>
    <t>dodge</t>
  </si>
  <si>
    <t>damage per hit</t>
  </si>
  <si>
    <t>damage buff</t>
  </si>
  <si>
    <t>ax</t>
  </si>
  <si>
    <t>heavy plate</t>
  </si>
  <si>
    <t>chain mail</t>
  </si>
  <si>
    <t>light</t>
  </si>
  <si>
    <t>blade</t>
  </si>
  <si>
    <t>firearm</t>
  </si>
  <si>
    <t>bow/thrown</t>
  </si>
  <si>
    <t>knife</t>
  </si>
  <si>
    <t>pistol</t>
  </si>
  <si>
    <t>throwing stars</t>
  </si>
  <si>
    <t>dagger</t>
  </si>
  <si>
    <t>slung rifle</t>
  </si>
  <si>
    <t>throwing knives</t>
  </si>
  <si>
    <t>medium</t>
  </si>
  <si>
    <t>heavy</t>
  </si>
  <si>
    <t>flail</t>
  </si>
  <si>
    <t>assult rifle</t>
  </si>
  <si>
    <t>pistol bow</t>
  </si>
  <si>
    <t>shotgun</t>
  </si>
  <si>
    <t>throwing axes</t>
  </si>
  <si>
    <t>sniper rifle</t>
  </si>
  <si>
    <t>shortbow</t>
  </si>
  <si>
    <t>greatsword</t>
  </si>
  <si>
    <t>machine gun</t>
  </si>
  <si>
    <t>long bow</t>
  </si>
  <si>
    <t>great ax</t>
  </si>
  <si>
    <t>missile launcher</t>
  </si>
  <si>
    <t>crossbow</t>
  </si>
  <si>
    <t>steel</t>
  </si>
  <si>
    <t>cloth</t>
  </si>
  <si>
    <t>scail mail</t>
  </si>
  <si>
    <t>soft leather</t>
  </si>
  <si>
    <t>hard leather</t>
  </si>
  <si>
    <t>clothing</t>
  </si>
  <si>
    <t>padded</t>
  </si>
  <si>
    <t>armour</t>
  </si>
  <si>
    <t>weapons</t>
  </si>
  <si>
    <t>base hit ratio</t>
  </si>
  <si>
    <t>shot gun</t>
  </si>
  <si>
    <t>missle launcher</t>
  </si>
  <si>
    <t>short bow</t>
  </si>
  <si>
    <t>sheilds</t>
  </si>
  <si>
    <t>buckler</t>
  </si>
  <si>
    <t>cross bow</t>
  </si>
  <si>
    <t>round sheild</t>
  </si>
  <si>
    <t>tower sheild</t>
  </si>
  <si>
    <t>blades:</t>
  </si>
  <si>
    <t>firearms:</t>
  </si>
  <si>
    <t>bows/thrown:</t>
  </si>
  <si>
    <t>only weapons that can do complete combos/ melee only</t>
  </si>
  <si>
    <t>strongest but least acurate weapons/ vary loud/ not good for melee</t>
  </si>
  <si>
    <t>extremely varied/ all silent at range/ middle ground</t>
  </si>
  <si>
    <t>scale mail</t>
  </si>
  <si>
    <t>heater sheild</t>
  </si>
  <si>
    <t>light:</t>
  </si>
  <si>
    <t>medium:</t>
  </si>
  <si>
    <t>can be used on there own, with other light weapons or with shields</t>
  </si>
  <si>
    <t>can be used on there own or with sheilds, but not other weapons</t>
  </si>
  <si>
    <t>heavy:</t>
  </si>
  <si>
    <t>must be used on there own</t>
  </si>
  <si>
    <t xml:space="preserve">  highest dodge/ lowest protection</t>
  </si>
  <si>
    <t>highest protection/ lowest dodge</t>
  </si>
  <si>
    <t>good middle ground</t>
  </si>
  <si>
    <t>steel:</t>
  </si>
  <si>
    <t>cloth:</t>
  </si>
  <si>
    <t>sheilds:</t>
  </si>
  <si>
    <t>highest average protection/ bounus against all melee and thrown</t>
  </si>
  <si>
    <t>lowest average weight/ slight bounus against all projectiles</t>
  </si>
  <si>
    <t>hand held/ can be used with other armour, and light and medium weapons.</t>
  </si>
  <si>
    <t>tower sheild**</t>
  </si>
  <si>
    <t>** light weapons only</t>
  </si>
  <si>
    <t>sword*</t>
  </si>
  <si>
    <t>ax*</t>
  </si>
  <si>
    <t>pistol bow*</t>
  </si>
  <si>
    <t>sniper rifle**</t>
  </si>
  <si>
    <t>** long range only</t>
  </si>
  <si>
    <t>* can be duel weld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</si>
</sst>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17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" fillId="17" borderId="0" applyNumberFormat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11" borderId="0" xfId="10" applyAlignment="1">
      <alignment horizontal="center" vertical="center"/>
    </xf>
    <xf numFmtId="0" fontId="2" fillId="9" borderId="0" xfId="8" applyAlignment="1">
      <alignment horizontal="center" vertical="center"/>
    </xf>
    <xf numFmtId="0" fontId="2" fillId="6" borderId="0" xfId="5" applyAlignment="1">
      <alignment horizontal="center" vertical="center"/>
    </xf>
    <xf numFmtId="0" fontId="1" fillId="7" borderId="1" xfId="6" applyBorder="1" applyAlignment="1">
      <alignment horizontal="center" vertical="center"/>
    </xf>
    <xf numFmtId="0" fontId="1" fillId="8" borderId="1" xfId="7" applyBorder="1" applyAlignment="1">
      <alignment horizontal="center" vertical="center"/>
    </xf>
    <xf numFmtId="0" fontId="2" fillId="6" borderId="1" xfId="5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1" applyBorder="1" applyAlignment="1">
      <alignment horizontal="center" vertical="center"/>
    </xf>
    <xf numFmtId="0" fontId="2" fillId="6" borderId="1" xfId="5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2" fillId="6" borderId="1" xfId="5" applyNumberFormat="1" applyBorder="1" applyAlignment="1">
      <alignment horizontal="center" vertical="center"/>
    </xf>
    <xf numFmtId="0" fontId="1" fillId="7" borderId="0" xfId="6" applyAlignment="1">
      <alignment horizontal="center" vertical="center"/>
    </xf>
    <xf numFmtId="0" fontId="1" fillId="8" borderId="0" xfId="7" applyAlignment="1">
      <alignment horizontal="center" vertical="center"/>
    </xf>
    <xf numFmtId="0" fontId="1" fillId="4" borderId="0" xfId="3" applyAlignment="1">
      <alignment horizontal="center" vertical="center"/>
    </xf>
    <xf numFmtId="0" fontId="1" fillId="3" borderId="0" xfId="2" applyAlignment="1">
      <alignment horizontal="center" vertical="center"/>
    </xf>
    <xf numFmtId="0" fontId="2" fillId="2" borderId="0" xfId="1" applyAlignment="1">
      <alignment horizontal="center" vertical="center"/>
    </xf>
    <xf numFmtId="0" fontId="2" fillId="5" borderId="0" xfId="4" applyAlignment="1">
      <alignment horizontal="center" vertical="center"/>
    </xf>
    <xf numFmtId="0" fontId="1" fillId="12" borderId="0" xfId="11" applyAlignment="1">
      <alignment horizontal="center" vertical="center"/>
    </xf>
    <xf numFmtId="0" fontId="2" fillId="13" borderId="0" xfId="12" applyAlignment="1">
      <alignment horizontal="center" vertical="center"/>
    </xf>
    <xf numFmtId="0" fontId="2" fillId="10" borderId="0" xfId="9" applyAlignment="1">
      <alignment horizontal="center" vertical="center"/>
    </xf>
    <xf numFmtId="0" fontId="1" fillId="15" borderId="0" xfId="14" applyAlignment="1">
      <alignment horizontal="center" vertical="center"/>
    </xf>
    <xf numFmtId="0" fontId="1" fillId="16" borderId="0" xfId="15" applyAlignment="1">
      <alignment horizontal="center" vertical="center"/>
    </xf>
    <xf numFmtId="0" fontId="2" fillId="17" borderId="0" xfId="16" applyAlignment="1">
      <alignment horizontal="center" vertical="center"/>
    </xf>
    <xf numFmtId="0" fontId="2" fillId="14" borderId="0" xfId="13" applyAlignment="1">
      <alignment horizontal="center" vertical="center"/>
    </xf>
    <xf numFmtId="0" fontId="0" fillId="3" borderId="0" xfId="2" applyFont="1" applyAlignment="1">
      <alignment horizontal="center" vertical="center"/>
    </xf>
    <xf numFmtId="0" fontId="0" fillId="7" borderId="0" xfId="6" applyFont="1" applyAlignment="1">
      <alignment horizontal="center" vertical="center"/>
    </xf>
    <xf numFmtId="0" fontId="0" fillId="8" borderId="0" xfId="7" applyFont="1" applyAlignment="1">
      <alignment horizontal="center" vertical="center"/>
    </xf>
    <xf numFmtId="0" fontId="0" fillId="12" borderId="0" xfId="11" applyFont="1" applyAlignment="1">
      <alignment horizontal="center" vertical="center"/>
    </xf>
    <xf numFmtId="0" fontId="0" fillId="15" borderId="0" xfId="14" applyFont="1" applyAlignment="1">
      <alignment horizontal="center" vertical="center"/>
    </xf>
    <xf numFmtId="0" fontId="0" fillId="16" borderId="0" xfId="15" applyFont="1" applyAlignment="1">
      <alignment horizontal="center" vertical="center"/>
    </xf>
    <xf numFmtId="0" fontId="1" fillId="7" borderId="1" xfId="6" applyBorder="1" applyAlignment="1">
      <alignment horizontal="center" vertical="center" wrapText="1"/>
    </xf>
    <xf numFmtId="10" fontId="1" fillId="7" borderId="1" xfId="6" applyNumberFormat="1" applyBorder="1" applyAlignment="1">
      <alignment horizontal="center" vertical="center"/>
    </xf>
    <xf numFmtId="0" fontId="0" fillId="7" borderId="1" xfId="6" applyFont="1" applyBorder="1" applyAlignment="1">
      <alignment horizontal="center" vertical="center"/>
    </xf>
    <xf numFmtId="0" fontId="1" fillId="8" borderId="1" xfId="7" applyBorder="1" applyAlignment="1">
      <alignment horizontal="center" vertical="center" wrapText="1"/>
    </xf>
    <xf numFmtId="10" fontId="1" fillId="8" borderId="1" xfId="7" applyNumberFormat="1" applyBorder="1" applyAlignment="1">
      <alignment horizontal="center" vertical="center"/>
    </xf>
    <xf numFmtId="0" fontId="0" fillId="8" borderId="1" xfId="7" applyFont="1" applyBorder="1" applyAlignment="1">
      <alignment horizontal="center" vertical="center"/>
    </xf>
    <xf numFmtId="0" fontId="1" fillId="11" borderId="1" xfId="10" applyBorder="1" applyAlignment="1">
      <alignment horizontal="center" vertical="center"/>
    </xf>
    <xf numFmtId="0" fontId="1" fillId="11" borderId="1" xfId="10" applyBorder="1" applyAlignment="1">
      <alignment horizontal="center" vertical="center" wrapText="1"/>
    </xf>
    <xf numFmtId="10" fontId="1" fillId="11" borderId="1" xfId="10" applyNumberFormat="1" applyBorder="1" applyAlignment="1">
      <alignment horizontal="center" vertical="center"/>
    </xf>
    <xf numFmtId="0" fontId="0" fillId="11" borderId="1" xfId="10" applyFont="1" applyBorder="1" applyAlignment="1">
      <alignment horizontal="center" vertical="center"/>
    </xf>
    <xf numFmtId="0" fontId="1" fillId="12" borderId="1" xfId="11" applyBorder="1" applyAlignment="1">
      <alignment horizontal="center" vertical="center"/>
    </xf>
    <xf numFmtId="0" fontId="1" fillId="12" borderId="1" xfId="11" applyBorder="1" applyAlignment="1">
      <alignment horizontal="center" vertical="center" wrapText="1"/>
    </xf>
    <xf numFmtId="10" fontId="1" fillId="12" borderId="1" xfId="11" applyNumberFormat="1" applyBorder="1" applyAlignment="1">
      <alignment horizontal="center" vertical="center"/>
    </xf>
    <xf numFmtId="0" fontId="0" fillId="12" borderId="1" xfId="11" applyFont="1" applyBorder="1" applyAlignment="1">
      <alignment horizontal="center" vertical="center"/>
    </xf>
    <xf numFmtId="0" fontId="2" fillId="10" borderId="1" xfId="9" applyBorder="1" applyAlignment="1">
      <alignment horizontal="center" vertical="center"/>
    </xf>
    <xf numFmtId="0" fontId="2" fillId="10" borderId="1" xfId="9" applyBorder="1" applyAlignment="1">
      <alignment horizontal="center" vertical="center" wrapText="1"/>
    </xf>
    <xf numFmtId="10" fontId="2" fillId="10" borderId="1" xfId="9" applyNumberFormat="1" applyBorder="1" applyAlignment="1">
      <alignment horizontal="center" vertical="center"/>
    </xf>
    <xf numFmtId="0" fontId="1" fillId="15" borderId="1" xfId="14" applyBorder="1" applyAlignment="1">
      <alignment horizontal="center" vertical="center"/>
    </xf>
    <xf numFmtId="0" fontId="1" fillId="15" borderId="1" xfId="14" applyBorder="1" applyAlignment="1">
      <alignment horizontal="center" vertical="center" wrapText="1"/>
    </xf>
    <xf numFmtId="10" fontId="1" fillId="15" borderId="1" xfId="14" applyNumberFormat="1" applyBorder="1" applyAlignment="1">
      <alignment horizontal="center" vertical="center"/>
    </xf>
    <xf numFmtId="0" fontId="0" fillId="15" borderId="1" xfId="14" applyFont="1" applyBorder="1" applyAlignment="1">
      <alignment horizontal="center" vertical="center"/>
    </xf>
    <xf numFmtId="0" fontId="1" fillId="16" borderId="1" xfId="15" applyBorder="1" applyAlignment="1">
      <alignment horizontal="center" vertical="center"/>
    </xf>
    <xf numFmtId="0" fontId="1" fillId="16" borderId="1" xfId="15" applyBorder="1" applyAlignment="1">
      <alignment horizontal="center" vertical="center" wrapText="1"/>
    </xf>
    <xf numFmtId="10" fontId="1" fillId="16" borderId="1" xfId="15" applyNumberFormat="1" applyBorder="1" applyAlignment="1">
      <alignment horizontal="center" vertical="center"/>
    </xf>
    <xf numFmtId="0" fontId="2" fillId="14" borderId="1" xfId="13" applyBorder="1" applyAlignment="1">
      <alignment horizontal="center" vertical="center"/>
    </xf>
    <xf numFmtId="0" fontId="2" fillId="14" borderId="1" xfId="13" applyBorder="1" applyAlignment="1">
      <alignment horizontal="center" vertical="center" wrapText="1"/>
    </xf>
    <xf numFmtId="10" fontId="2" fillId="14" borderId="1" xfId="13" applyNumberFormat="1" applyBorder="1" applyAlignment="1">
      <alignment horizontal="center" vertical="center"/>
    </xf>
    <xf numFmtId="0" fontId="0" fillId="16" borderId="1" xfId="15" applyFont="1" applyBorder="1" applyAlignment="1">
      <alignment horizontal="center" vertical="center"/>
    </xf>
    <xf numFmtId="0" fontId="2" fillId="14" borderId="0" xfId="13"/>
    <xf numFmtId="0" fontId="2" fillId="6" borderId="0" xfId="5" applyAlignment="1">
      <alignment horizontal="right" vertical="center"/>
    </xf>
    <xf numFmtId="0" fontId="2" fillId="10" borderId="0" xfId="9" applyAlignment="1">
      <alignment horizontal="right" vertical="center"/>
    </xf>
    <xf numFmtId="0" fontId="2" fillId="10" borderId="0" xfId="9"/>
    <xf numFmtId="0" fontId="2" fillId="14" borderId="0" xfId="13" applyAlignment="1">
      <alignment horizontal="right"/>
    </xf>
    <xf numFmtId="0" fontId="2" fillId="2" borderId="0" xfId="1"/>
    <xf numFmtId="0" fontId="2" fillId="6" borderId="0" xfId="5"/>
    <xf numFmtId="0" fontId="0" fillId="3" borderId="0" xfId="2" applyFont="1"/>
    <xf numFmtId="0" fontId="0" fillId="4" borderId="0" xfId="3" applyFont="1"/>
    <xf numFmtId="0" fontId="2" fillId="14" borderId="0" xfId="13" applyAlignment="1">
      <alignment horizontal="center" vertical="center" wrapText="1"/>
    </xf>
    <xf numFmtId="0" fontId="2" fillId="14" borderId="0" xfId="13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2" applyFont="1" applyAlignment="1">
      <alignment horizontal="center"/>
    </xf>
    <xf numFmtId="0" fontId="1" fillId="3" borderId="0" xfId="2" applyAlignment="1">
      <alignment horizontal="center"/>
    </xf>
    <xf numFmtId="0" fontId="2" fillId="2" borderId="0" xfId="1" applyAlignment="1">
      <alignment horizontal="center"/>
    </xf>
    <xf numFmtId="0" fontId="0" fillId="4" borderId="0" xfId="3" applyFont="1" applyAlignment="1">
      <alignment horizontal="center"/>
    </xf>
    <xf numFmtId="0" fontId="1" fillId="4" borderId="0" xfId="3" applyAlignment="1">
      <alignment horizontal="center"/>
    </xf>
    <xf numFmtId="0" fontId="2" fillId="6" borderId="0" xfId="5" applyAlignment="1">
      <alignment horizontal="center" vertical="center" wrapText="1"/>
    </xf>
    <xf numFmtId="0" fontId="2" fillId="10" borderId="0" xfId="9" applyAlignment="1">
      <alignment horizontal="center" vertical="center" wrapText="1"/>
    </xf>
    <xf numFmtId="0" fontId="1" fillId="4" borderId="0" xfId="3" applyAlignment="1">
      <alignment horizontal="center" wrapText="1"/>
    </xf>
    <xf numFmtId="0" fontId="0" fillId="3" borderId="0" xfId="2" applyFont="1" applyAlignment="1">
      <alignment horizontal="center" wrapText="1"/>
    </xf>
    <xf numFmtId="0" fontId="0" fillId="12" borderId="0" xfId="11" applyFont="1" applyAlignment="1">
      <alignment horizontal="center"/>
    </xf>
    <xf numFmtId="0" fontId="2" fillId="9" borderId="0" xfId="8" applyAlignment="1">
      <alignment horizontal="center" vertical="center" wrapText="1"/>
    </xf>
    <xf numFmtId="0" fontId="2" fillId="13" borderId="0" xfId="12" applyAlignment="1">
      <alignment horizontal="center" vertical="center" wrapText="1"/>
    </xf>
    <xf numFmtId="0" fontId="2" fillId="17" borderId="0" xfId="16" applyAlignment="1">
      <alignment horizontal="center" vertical="center" wrapText="1"/>
    </xf>
    <xf numFmtId="0" fontId="2" fillId="9" borderId="0" xfId="8" applyAlignment="1">
      <alignment horizontal="center"/>
    </xf>
  </cellXfs>
  <cellStyles count="17">
    <cellStyle name="20% - Accent1" xfId="2" builtinId="30"/>
    <cellStyle name="20% - Accent2" xfId="6" builtinId="34"/>
    <cellStyle name="20% - Accent3" xfId="10" builtinId="38"/>
    <cellStyle name="20% - Accent4" xfId="14" builtinId="42"/>
    <cellStyle name="40% - Accent1" xfId="3" builtinId="31"/>
    <cellStyle name="40% - Accent2" xfId="7" builtinId="35"/>
    <cellStyle name="40% - Accent3" xfId="11" builtinId="39"/>
    <cellStyle name="40% - Accent4" xfId="15" builtinId="43"/>
    <cellStyle name="60% - Accent1" xfId="4" builtinId="32"/>
    <cellStyle name="60% - Accent2" xfId="8" builtinId="36"/>
    <cellStyle name="60% - Accent3" xfId="12" builtinId="40"/>
    <cellStyle name="60% - Accent4" xfId="16" builtinId="44"/>
    <cellStyle name="Accent1" xfId="1" builtinId="29"/>
    <cellStyle name="Accent2" xfId="5" builtinId="33"/>
    <cellStyle name="Accent3" xfId="9" builtinId="37"/>
    <cellStyle name="Accent4" xfId="13" builtinId="4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5"/>
  <sheetViews>
    <sheetView tabSelected="1" topLeftCell="E1" zoomScale="90" zoomScaleNormal="90" workbookViewId="0">
      <selection activeCell="M2" sqref="M2"/>
    </sheetView>
  </sheetViews>
  <sheetFormatPr defaultRowHeight="15"/>
  <cols>
    <col min="2" max="2" width="10" bestFit="1" customWidth="1"/>
    <col min="4" max="4" width="9.5703125" bestFit="1" customWidth="1"/>
    <col min="5" max="5" width="10.140625" bestFit="1" customWidth="1"/>
    <col min="7" max="7" width="10" bestFit="1" customWidth="1"/>
    <col min="9" max="9" width="10.5703125" customWidth="1"/>
    <col min="10" max="10" width="10.140625" bestFit="1" customWidth="1"/>
    <col min="12" max="12" width="11.7109375" customWidth="1"/>
    <col min="13" max="13" width="15.7109375" customWidth="1"/>
    <col min="14" max="15" width="15.28515625" customWidth="1"/>
    <col min="16" max="16" width="15.28515625" bestFit="1" customWidth="1"/>
    <col min="17" max="18" width="15.28515625" customWidth="1"/>
    <col min="19" max="19" width="11" bestFit="1" customWidth="1"/>
    <col min="21" max="21" width="10" customWidth="1"/>
    <col min="24" max="24" width="15.28515625" bestFit="1" customWidth="1"/>
    <col min="26" max="26" width="9.7109375" customWidth="1"/>
    <col min="29" max="29" width="15.28515625" bestFit="1" customWidth="1"/>
    <col min="31" max="31" width="9.7109375" customWidth="1"/>
  </cols>
  <sheetData>
    <row r="1" spans="1:32">
      <c r="A1" s="9" t="s">
        <v>9</v>
      </c>
      <c r="B1" s="72" t="s">
        <v>10</v>
      </c>
      <c r="C1" s="72"/>
      <c r="D1" s="72"/>
      <c r="E1" s="2"/>
      <c r="F1" s="9" t="s">
        <v>9</v>
      </c>
      <c r="G1" s="72" t="s">
        <v>21</v>
      </c>
      <c r="H1" s="72"/>
      <c r="I1" s="72"/>
      <c r="K1" s="82" t="s">
        <v>101</v>
      </c>
      <c r="L1" s="82"/>
      <c r="M1" s="86" t="s">
        <v>102</v>
      </c>
      <c r="N1" s="86"/>
    </row>
    <row r="2" spans="1:32">
      <c r="A2" s="2"/>
      <c r="B2" s="2"/>
      <c r="C2" s="2"/>
      <c r="D2" s="2"/>
      <c r="E2" s="2"/>
      <c r="F2" s="2"/>
      <c r="G2" s="2"/>
      <c r="H2" s="2"/>
      <c r="I2" s="2"/>
      <c r="K2" s="1" t="s">
        <v>62</v>
      </c>
      <c r="L2" s="1"/>
      <c r="M2" s="1"/>
      <c r="N2" s="1"/>
      <c r="O2" s="1"/>
      <c r="S2" s="6" t="s">
        <v>5</v>
      </c>
      <c r="T2" s="6" t="s">
        <v>6</v>
      </c>
      <c r="U2" s="6" t="s">
        <v>7</v>
      </c>
      <c r="V2" s="6" t="s">
        <v>8</v>
      </c>
      <c r="X2" s="39" t="s">
        <v>5</v>
      </c>
      <c r="Y2" s="39" t="s">
        <v>6</v>
      </c>
      <c r="Z2" s="39" t="s">
        <v>7</v>
      </c>
      <c r="AA2" s="39" t="s">
        <v>8</v>
      </c>
      <c r="AC2" s="50" t="s">
        <v>5</v>
      </c>
      <c r="AD2" s="50" t="s">
        <v>6</v>
      </c>
      <c r="AE2" s="50" t="s">
        <v>7</v>
      </c>
      <c r="AF2" s="50" t="s">
        <v>8</v>
      </c>
    </row>
    <row r="3" spans="1:32" ht="15" customHeight="1">
      <c r="A3" s="10" t="s">
        <v>0</v>
      </c>
      <c r="B3" s="10" t="s">
        <v>3</v>
      </c>
      <c r="C3" s="10" t="s">
        <v>1</v>
      </c>
      <c r="D3" s="10" t="s">
        <v>2</v>
      </c>
      <c r="E3" s="2"/>
      <c r="F3" s="10" t="s">
        <v>0</v>
      </c>
      <c r="G3" s="10" t="s">
        <v>3</v>
      </c>
      <c r="H3" s="10" t="s">
        <v>1</v>
      </c>
      <c r="I3" s="10" t="s">
        <v>2</v>
      </c>
      <c r="K3" s="19"/>
      <c r="L3" s="4" t="s">
        <v>30</v>
      </c>
      <c r="M3" s="21" t="s">
        <v>31</v>
      </c>
      <c r="N3" s="25" t="s">
        <v>32</v>
      </c>
      <c r="P3" s="17" t="s">
        <v>80</v>
      </c>
      <c r="S3" s="6" t="s">
        <v>33</v>
      </c>
      <c r="T3" s="6">
        <v>0.5</v>
      </c>
      <c r="U3" s="6">
        <v>10</v>
      </c>
      <c r="V3" s="6">
        <v>10</v>
      </c>
      <c r="X3" s="42" t="s">
        <v>34</v>
      </c>
      <c r="Y3" s="39">
        <v>0.22</v>
      </c>
      <c r="Z3" s="39">
        <v>30</v>
      </c>
      <c r="AA3" s="39">
        <v>2</v>
      </c>
      <c r="AC3" s="53" t="s">
        <v>35</v>
      </c>
      <c r="AD3" s="50">
        <v>1</v>
      </c>
      <c r="AE3" s="50">
        <v>10</v>
      </c>
      <c r="AF3" s="50">
        <v>8</v>
      </c>
    </row>
    <row r="4" spans="1:32" ht="30" customHeight="1">
      <c r="A4" s="10">
        <v>120</v>
      </c>
      <c r="B4" s="10"/>
      <c r="C4" s="10">
        <v>200</v>
      </c>
      <c r="D4" s="10">
        <v>3</v>
      </c>
      <c r="E4" s="2"/>
      <c r="F4" s="10">
        <v>80</v>
      </c>
      <c r="G4" s="10"/>
      <c r="H4" s="10">
        <v>140</v>
      </c>
      <c r="I4" s="10">
        <v>2</v>
      </c>
      <c r="K4" s="17" t="s">
        <v>29</v>
      </c>
      <c r="L4" s="14" t="s">
        <v>33</v>
      </c>
      <c r="M4" s="3" t="s">
        <v>34</v>
      </c>
      <c r="N4" s="23" t="s">
        <v>35</v>
      </c>
      <c r="P4" s="81" t="s">
        <v>82</v>
      </c>
      <c r="Q4" s="81"/>
      <c r="S4" s="6" t="s">
        <v>5</v>
      </c>
      <c r="T4" s="33" t="s">
        <v>15</v>
      </c>
      <c r="U4" s="33" t="s">
        <v>63</v>
      </c>
      <c r="V4" s="33" t="s">
        <v>17</v>
      </c>
      <c r="X4" s="39" t="s">
        <v>5</v>
      </c>
      <c r="Y4" s="40" t="s">
        <v>15</v>
      </c>
      <c r="Z4" s="40" t="s">
        <v>63</v>
      </c>
      <c r="AA4" s="40" t="s">
        <v>17</v>
      </c>
      <c r="AC4" s="50" t="s">
        <v>5</v>
      </c>
      <c r="AD4" s="51" t="s">
        <v>15</v>
      </c>
      <c r="AE4" s="51" t="s">
        <v>63</v>
      </c>
      <c r="AF4" s="51" t="s">
        <v>17</v>
      </c>
    </row>
    <row r="5" spans="1:32" ht="15" customHeight="1">
      <c r="A5" s="2"/>
      <c r="B5" s="2"/>
      <c r="C5" s="2"/>
      <c r="D5" s="2"/>
      <c r="E5" s="2"/>
      <c r="F5" s="2"/>
      <c r="G5" s="2"/>
      <c r="H5" s="2"/>
      <c r="I5" s="2"/>
      <c r="K5" s="17"/>
      <c r="L5" s="14" t="s">
        <v>36</v>
      </c>
      <c r="M5" s="3" t="s">
        <v>37</v>
      </c>
      <c r="N5" s="23" t="s">
        <v>38</v>
      </c>
      <c r="P5" s="81"/>
      <c r="Q5" s="81"/>
      <c r="S5" s="35" t="s">
        <v>33</v>
      </c>
      <c r="T5" s="6">
        <f>(T3/2)*U3</f>
        <v>2.5</v>
      </c>
      <c r="U5" s="34">
        <f>((V3-1)*U3)/100</f>
        <v>0.9</v>
      </c>
      <c r="V5" s="6">
        <f>(T3*V3)/10</f>
        <v>0.5</v>
      </c>
      <c r="X5" s="39" t="str">
        <f>X3</f>
        <v>pistol</v>
      </c>
      <c r="Y5" s="39">
        <f>(Y3/2)*Z3</f>
        <v>3.3</v>
      </c>
      <c r="Z5" s="41">
        <f>((AA3-1)*Z3)/100</f>
        <v>0.3</v>
      </c>
      <c r="AA5" s="39">
        <f>(Y3*AA3)/10</f>
        <v>4.3999999999999997E-2</v>
      </c>
      <c r="AC5" s="50" t="str">
        <f>AC3</f>
        <v>throwing stars</v>
      </c>
      <c r="AD5" s="50">
        <f>(AD3/2)*AE3</f>
        <v>5</v>
      </c>
      <c r="AE5" s="52">
        <f>((AF3-1)*AE3)/100</f>
        <v>0.7</v>
      </c>
      <c r="AF5" s="50">
        <f>(AD3*AF3)/10</f>
        <v>0.8</v>
      </c>
    </row>
    <row r="6" spans="1:32">
      <c r="A6" s="10" t="s">
        <v>5</v>
      </c>
      <c r="B6" s="10" t="s">
        <v>6</v>
      </c>
      <c r="C6" s="10" t="s">
        <v>7</v>
      </c>
      <c r="D6" s="10" t="s">
        <v>8</v>
      </c>
      <c r="E6" s="2"/>
      <c r="F6" s="10" t="s">
        <v>5</v>
      </c>
      <c r="G6" s="10" t="s">
        <v>6</v>
      </c>
      <c r="H6" s="10" t="s">
        <v>7</v>
      </c>
      <c r="I6" s="10" t="s">
        <v>8</v>
      </c>
      <c r="K6" s="16" t="s">
        <v>39</v>
      </c>
      <c r="L6" s="15" t="s">
        <v>41</v>
      </c>
      <c r="M6" s="20" t="s">
        <v>42</v>
      </c>
      <c r="N6" s="32" t="s">
        <v>99</v>
      </c>
      <c r="P6" s="16" t="s">
        <v>81</v>
      </c>
    </row>
    <row r="7" spans="1:32">
      <c r="A7" s="10" t="s">
        <v>4</v>
      </c>
      <c r="B7" s="10">
        <v>2</v>
      </c>
      <c r="C7" s="10">
        <v>8</v>
      </c>
      <c r="D7" s="10">
        <v>10</v>
      </c>
      <c r="E7" s="2"/>
      <c r="F7" s="10" t="s">
        <v>26</v>
      </c>
      <c r="G7" s="10">
        <v>3.5</v>
      </c>
      <c r="H7" s="10">
        <v>5</v>
      </c>
      <c r="I7" s="10">
        <v>9</v>
      </c>
      <c r="K7" s="16"/>
      <c r="L7" s="29" t="s">
        <v>97</v>
      </c>
      <c r="M7" s="20" t="s">
        <v>44</v>
      </c>
      <c r="N7" s="24" t="s">
        <v>45</v>
      </c>
      <c r="P7" s="80" t="s">
        <v>83</v>
      </c>
      <c r="Q7" s="80"/>
      <c r="S7" s="6" t="s">
        <v>5</v>
      </c>
      <c r="T7" s="6" t="s">
        <v>6</v>
      </c>
      <c r="U7" s="6" t="s">
        <v>7</v>
      </c>
      <c r="V7" s="6" t="s">
        <v>8</v>
      </c>
      <c r="X7" s="39" t="s">
        <v>5</v>
      </c>
      <c r="Y7" s="39" t="s">
        <v>6</v>
      </c>
      <c r="Z7" s="39" t="s">
        <v>7</v>
      </c>
      <c r="AA7" s="39" t="s">
        <v>8</v>
      </c>
      <c r="AC7" s="50" t="s">
        <v>5</v>
      </c>
      <c r="AD7" s="50" t="s">
        <v>6</v>
      </c>
      <c r="AE7" s="50" t="s">
        <v>7</v>
      </c>
      <c r="AF7" s="50" t="s">
        <v>8</v>
      </c>
    </row>
    <row r="8" spans="1:32">
      <c r="A8" s="2"/>
      <c r="B8" s="2"/>
      <c r="C8" s="2"/>
      <c r="D8" s="2"/>
      <c r="E8" s="2"/>
      <c r="F8" s="2"/>
      <c r="G8" s="2"/>
      <c r="H8" s="2"/>
      <c r="I8" s="2"/>
      <c r="K8" s="16"/>
      <c r="L8" s="29" t="s">
        <v>98</v>
      </c>
      <c r="M8" s="30" t="s">
        <v>100</v>
      </c>
      <c r="N8" s="24" t="s">
        <v>47</v>
      </c>
      <c r="P8" s="80"/>
      <c r="Q8" s="80"/>
      <c r="S8" s="35" t="s">
        <v>36</v>
      </c>
      <c r="T8" s="6">
        <v>1</v>
      </c>
      <c r="U8" s="6">
        <v>9</v>
      </c>
      <c r="V8" s="6">
        <v>10</v>
      </c>
      <c r="X8" s="42" t="s">
        <v>37</v>
      </c>
      <c r="Y8" s="39">
        <v>0.3</v>
      </c>
      <c r="Z8" s="39">
        <v>50</v>
      </c>
      <c r="AA8" s="39">
        <v>1.25</v>
      </c>
      <c r="AC8" s="53" t="s">
        <v>38</v>
      </c>
      <c r="AD8" s="50">
        <v>1</v>
      </c>
      <c r="AE8" s="50">
        <v>15</v>
      </c>
      <c r="AF8" s="50">
        <v>4</v>
      </c>
    </row>
    <row r="9" spans="1:32" ht="30">
      <c r="A9" s="10" t="s">
        <v>11</v>
      </c>
      <c r="B9" s="10" t="s">
        <v>1</v>
      </c>
      <c r="C9" s="10" t="s">
        <v>13</v>
      </c>
      <c r="D9" s="10" t="s">
        <v>14</v>
      </c>
      <c r="E9" s="2"/>
      <c r="F9" s="10" t="s">
        <v>11</v>
      </c>
      <c r="G9" s="10" t="s">
        <v>1</v>
      </c>
      <c r="H9" s="10" t="s">
        <v>13</v>
      </c>
      <c r="I9" s="10" t="s">
        <v>14</v>
      </c>
      <c r="K9" s="18" t="s">
        <v>40</v>
      </c>
      <c r="L9" s="5" t="s">
        <v>48</v>
      </c>
      <c r="M9" s="22" t="s">
        <v>49</v>
      </c>
      <c r="N9" s="26" t="s">
        <v>50</v>
      </c>
      <c r="P9" s="18" t="s">
        <v>84</v>
      </c>
      <c r="S9" s="6" t="s">
        <v>5</v>
      </c>
      <c r="T9" s="33" t="s">
        <v>15</v>
      </c>
      <c r="U9" s="33" t="s">
        <v>63</v>
      </c>
      <c r="V9" s="33" t="s">
        <v>17</v>
      </c>
      <c r="X9" s="39" t="s">
        <v>5</v>
      </c>
      <c r="Y9" s="40" t="s">
        <v>15</v>
      </c>
      <c r="Z9" s="40" t="s">
        <v>63</v>
      </c>
      <c r="AA9" s="40" t="s">
        <v>17</v>
      </c>
      <c r="AC9" s="50" t="s">
        <v>5</v>
      </c>
      <c r="AD9" s="51" t="s">
        <v>15</v>
      </c>
      <c r="AE9" s="51" t="s">
        <v>63</v>
      </c>
      <c r="AF9" s="51" t="s">
        <v>17</v>
      </c>
    </row>
    <row r="10" spans="1:32">
      <c r="A10" s="10" t="s">
        <v>12</v>
      </c>
      <c r="B10" s="10">
        <v>4</v>
      </c>
      <c r="C10" s="10">
        <v>1.5</v>
      </c>
      <c r="D10" s="10">
        <v>8</v>
      </c>
      <c r="E10" s="2"/>
      <c r="F10" s="10" t="s">
        <v>22</v>
      </c>
      <c r="G10" s="10">
        <v>3</v>
      </c>
      <c r="H10" s="10">
        <v>2</v>
      </c>
      <c r="I10" s="10">
        <v>5</v>
      </c>
      <c r="K10" s="18"/>
      <c r="L10" s="5" t="s">
        <v>51</v>
      </c>
      <c r="M10" s="22" t="s">
        <v>52</v>
      </c>
      <c r="N10" s="26" t="s">
        <v>53</v>
      </c>
      <c r="P10" s="75" t="s">
        <v>85</v>
      </c>
      <c r="Q10" s="75"/>
      <c r="S10" s="35" t="s">
        <v>36</v>
      </c>
      <c r="T10" s="6">
        <f>(T8/2)*U8</f>
        <v>4.5</v>
      </c>
      <c r="U10" s="34">
        <f>((V8-1)*U8)/100</f>
        <v>0.81</v>
      </c>
      <c r="V10" s="6">
        <f>(T8*V8)/10</f>
        <v>1</v>
      </c>
      <c r="X10" s="39" t="str">
        <f>X8</f>
        <v>slung rifle</v>
      </c>
      <c r="Y10" s="39">
        <f>(Y8/2)*Z8</f>
        <v>7.5</v>
      </c>
      <c r="Z10" s="41">
        <f>((AA8-1)*Z8)/100</f>
        <v>0.125</v>
      </c>
      <c r="AA10" s="39">
        <f>(Y8*AA8)/10</f>
        <v>3.7499999999999999E-2</v>
      </c>
      <c r="AC10" s="50" t="str">
        <f>AC8</f>
        <v>throwing knives</v>
      </c>
      <c r="AD10" s="50">
        <f>(AD8/2)*AE8</f>
        <v>7.5</v>
      </c>
      <c r="AE10" s="52">
        <f>((AF8-1)*AE8)/100</f>
        <v>0.45</v>
      </c>
      <c r="AF10" s="50">
        <f>(AD8*AF8)/10</f>
        <v>0.4</v>
      </c>
    </row>
    <row r="11" spans="1:32">
      <c r="B11" s="1"/>
      <c r="C11" s="1"/>
      <c r="D11" s="1"/>
      <c r="E11" s="1"/>
      <c r="K11" s="2"/>
      <c r="L11" s="2"/>
      <c r="M11" s="2"/>
      <c r="N11" s="2"/>
    </row>
    <row r="12" spans="1:32">
      <c r="B12" s="1"/>
      <c r="C12" s="1"/>
      <c r="D12" s="1"/>
      <c r="E12" s="1"/>
      <c r="L12" s="62" t="s">
        <v>72</v>
      </c>
      <c r="M12" s="63" t="s">
        <v>73</v>
      </c>
      <c r="N12" s="65" t="s">
        <v>74</v>
      </c>
      <c r="S12" s="7" t="s">
        <v>5</v>
      </c>
      <c r="T12" s="7" t="s">
        <v>6</v>
      </c>
      <c r="U12" s="7" t="s">
        <v>7</v>
      </c>
      <c r="V12" s="7" t="s">
        <v>8</v>
      </c>
      <c r="X12" s="43" t="s">
        <v>5</v>
      </c>
      <c r="Y12" s="43" t="s">
        <v>6</v>
      </c>
      <c r="Z12" s="43" t="s">
        <v>7</v>
      </c>
      <c r="AA12" s="43" t="s">
        <v>8</v>
      </c>
      <c r="AC12" s="54" t="s">
        <v>5</v>
      </c>
      <c r="AD12" s="54" t="s">
        <v>6</v>
      </c>
      <c r="AE12" s="54" t="s">
        <v>7</v>
      </c>
      <c r="AF12" s="54" t="s">
        <v>8</v>
      </c>
    </row>
    <row r="13" spans="1:32" ht="15" customHeight="1">
      <c r="B13" s="1"/>
      <c r="C13" s="1"/>
      <c r="D13" s="1"/>
      <c r="E13" s="1"/>
      <c r="L13" s="83" t="s">
        <v>75</v>
      </c>
      <c r="M13" s="84" t="s">
        <v>76</v>
      </c>
      <c r="N13" s="85" t="s">
        <v>77</v>
      </c>
      <c r="S13" s="38" t="s">
        <v>41</v>
      </c>
      <c r="T13" s="7">
        <v>0.2</v>
      </c>
      <c r="U13" s="7">
        <v>50</v>
      </c>
      <c r="V13" s="7">
        <v>3</v>
      </c>
      <c r="X13" s="46" t="s">
        <v>42</v>
      </c>
      <c r="Y13" s="43">
        <v>0.30599999999999999</v>
      </c>
      <c r="Z13" s="43">
        <v>100</v>
      </c>
      <c r="AA13" s="43">
        <v>1.75</v>
      </c>
      <c r="AC13" s="54" t="s">
        <v>43</v>
      </c>
      <c r="AD13" s="54">
        <v>2</v>
      </c>
      <c r="AE13" s="54">
        <v>10</v>
      </c>
      <c r="AF13" s="54">
        <v>8</v>
      </c>
    </row>
    <row r="14" spans="1:32" ht="30">
      <c r="A14" s="9" t="s">
        <v>9</v>
      </c>
      <c r="B14" s="72" t="s">
        <v>10</v>
      </c>
      <c r="C14" s="72"/>
      <c r="D14" s="72"/>
      <c r="E14" s="2"/>
      <c r="F14" s="9" t="s">
        <v>9</v>
      </c>
      <c r="G14" s="72" t="s">
        <v>21</v>
      </c>
      <c r="H14" s="72"/>
      <c r="I14" s="72"/>
      <c r="L14" s="83"/>
      <c r="M14" s="84"/>
      <c r="N14" s="85"/>
      <c r="S14" s="7" t="s">
        <v>5</v>
      </c>
      <c r="T14" s="36" t="s">
        <v>15</v>
      </c>
      <c r="U14" s="36" t="s">
        <v>63</v>
      </c>
      <c r="V14" s="36" t="s">
        <v>17</v>
      </c>
      <c r="X14" s="43" t="s">
        <v>5</v>
      </c>
      <c r="Y14" s="44" t="s">
        <v>15</v>
      </c>
      <c r="Z14" s="44" t="s">
        <v>63</v>
      </c>
      <c r="AA14" s="44" t="s">
        <v>17</v>
      </c>
      <c r="AC14" s="54" t="s">
        <v>5</v>
      </c>
      <c r="AD14" s="55" t="s">
        <v>15</v>
      </c>
      <c r="AE14" s="55" t="s">
        <v>63</v>
      </c>
      <c r="AF14" s="55" t="s">
        <v>17</v>
      </c>
    </row>
    <row r="15" spans="1:32">
      <c r="A15" s="2"/>
      <c r="B15" s="2"/>
      <c r="C15" s="2"/>
      <c r="D15" s="2"/>
      <c r="E15" s="2"/>
      <c r="F15" s="2"/>
      <c r="G15" s="2"/>
      <c r="H15" s="2"/>
      <c r="I15" s="2"/>
      <c r="L15" s="83"/>
      <c r="M15" s="84"/>
      <c r="N15" s="85"/>
      <c r="S15" s="38" t="s">
        <v>41</v>
      </c>
      <c r="T15" s="7">
        <f>(T13/2)*U13</f>
        <v>5</v>
      </c>
      <c r="U15" s="37">
        <f>((V13-1)*U13)/100</f>
        <v>1</v>
      </c>
      <c r="V15" s="7">
        <f>(T13*V13)/10</f>
        <v>6.0000000000000012E-2</v>
      </c>
      <c r="X15" s="43" t="str">
        <f>X13</f>
        <v>assult rifle</v>
      </c>
      <c r="Y15" s="43">
        <f>(Y13/2)*Z13</f>
        <v>15.299999999999999</v>
      </c>
      <c r="Z15" s="45">
        <f>((AA13-1)*Z13)/100</f>
        <v>0.75</v>
      </c>
      <c r="AA15" s="43">
        <f>(Y13*AA13)/10</f>
        <v>5.355E-2</v>
      </c>
      <c r="AC15" s="54" t="str">
        <f>AC13</f>
        <v>pistol bow</v>
      </c>
      <c r="AD15" s="54">
        <f>(AD13/2)*AE13</f>
        <v>10</v>
      </c>
      <c r="AE15" s="56">
        <f>((AF13-1)*AE13)/100</f>
        <v>0.7</v>
      </c>
      <c r="AF15" s="54">
        <f>(AD13*AF13)/10</f>
        <v>1.6</v>
      </c>
    </row>
    <row r="16" spans="1:32">
      <c r="A16" s="10" t="s">
        <v>0</v>
      </c>
      <c r="B16" s="10" t="s">
        <v>3</v>
      </c>
      <c r="C16" s="10" t="s">
        <v>1</v>
      </c>
      <c r="D16" s="10" t="s">
        <v>2</v>
      </c>
      <c r="E16" s="2"/>
      <c r="F16" s="10" t="s">
        <v>0</v>
      </c>
      <c r="G16" s="10" t="s">
        <v>3</v>
      </c>
      <c r="H16" s="10" t="s">
        <v>1</v>
      </c>
      <c r="I16" s="10" t="s">
        <v>2</v>
      </c>
      <c r="L16" s="83"/>
      <c r="M16" s="84"/>
      <c r="N16" s="85"/>
    </row>
    <row r="17" spans="1:32">
      <c r="A17" s="10">
        <v>120</v>
      </c>
      <c r="B17" s="10"/>
      <c r="C17" s="10">
        <v>200</v>
      </c>
      <c r="D17" s="10">
        <v>3</v>
      </c>
      <c r="E17" s="2"/>
      <c r="F17" s="10">
        <v>80</v>
      </c>
      <c r="G17" s="10"/>
      <c r="H17" s="10">
        <v>140</v>
      </c>
      <c r="I17" s="10">
        <v>2</v>
      </c>
      <c r="L17" s="83"/>
      <c r="M17" s="84"/>
      <c r="N17" s="85"/>
      <c r="S17" s="7" t="s">
        <v>5</v>
      </c>
      <c r="T17" s="7" t="s">
        <v>6</v>
      </c>
      <c r="U17" s="7" t="s">
        <v>7</v>
      </c>
      <c r="V17" s="7" t="s">
        <v>8</v>
      </c>
      <c r="X17" s="43" t="s">
        <v>5</v>
      </c>
      <c r="Y17" s="43" t="s">
        <v>6</v>
      </c>
      <c r="Z17" s="43" t="s">
        <v>7</v>
      </c>
      <c r="AA17" s="43" t="s">
        <v>8</v>
      </c>
      <c r="AC17" s="54" t="s">
        <v>5</v>
      </c>
      <c r="AD17" s="54" t="s">
        <v>6</v>
      </c>
      <c r="AE17" s="54" t="s">
        <v>7</v>
      </c>
      <c r="AF17" s="54" t="s">
        <v>8</v>
      </c>
    </row>
    <row r="18" spans="1:32">
      <c r="A18" s="2"/>
      <c r="B18" s="2"/>
      <c r="C18" s="2"/>
      <c r="D18" s="2"/>
      <c r="E18" s="2"/>
      <c r="F18" s="2"/>
      <c r="G18" s="2"/>
      <c r="H18" s="2"/>
      <c r="I18" s="2"/>
      <c r="L18" s="83"/>
      <c r="M18" s="84"/>
      <c r="N18" s="85"/>
      <c r="S18" s="7" t="s">
        <v>4</v>
      </c>
      <c r="T18" s="7">
        <v>2</v>
      </c>
      <c r="U18" s="7">
        <v>8</v>
      </c>
      <c r="V18" s="7">
        <v>10</v>
      </c>
      <c r="X18" s="46" t="s">
        <v>64</v>
      </c>
      <c r="Y18" s="43">
        <v>1</v>
      </c>
      <c r="Z18" s="43">
        <v>30</v>
      </c>
      <c r="AA18" s="43">
        <v>2</v>
      </c>
      <c r="AC18" s="60" t="s">
        <v>45</v>
      </c>
      <c r="AD18" s="54">
        <v>2.5</v>
      </c>
      <c r="AE18" s="54">
        <v>10</v>
      </c>
      <c r="AF18" s="54">
        <v>4</v>
      </c>
    </row>
    <row r="19" spans="1:32" ht="30">
      <c r="A19" s="11" t="s">
        <v>24</v>
      </c>
      <c r="B19" s="11" t="s">
        <v>3</v>
      </c>
      <c r="C19" s="11" t="s">
        <v>25</v>
      </c>
      <c r="D19" s="11" t="s">
        <v>23</v>
      </c>
      <c r="E19" s="12"/>
      <c r="F19" s="11" t="s">
        <v>24</v>
      </c>
      <c r="G19" s="11" t="s">
        <v>3</v>
      </c>
      <c r="H19" s="11" t="s">
        <v>25</v>
      </c>
      <c r="I19" s="11" t="s">
        <v>23</v>
      </c>
      <c r="S19" s="7" t="s">
        <v>5</v>
      </c>
      <c r="T19" s="36" t="s">
        <v>15</v>
      </c>
      <c r="U19" s="36" t="s">
        <v>63</v>
      </c>
      <c r="V19" s="36" t="s">
        <v>17</v>
      </c>
      <c r="X19" s="43" t="s">
        <v>5</v>
      </c>
      <c r="Y19" s="44" t="s">
        <v>15</v>
      </c>
      <c r="Z19" s="44" t="s">
        <v>63</v>
      </c>
      <c r="AA19" s="44" t="s">
        <v>17</v>
      </c>
      <c r="AC19" s="54" t="s">
        <v>5</v>
      </c>
      <c r="AD19" s="55" t="s">
        <v>15</v>
      </c>
      <c r="AE19" s="55" t="s">
        <v>63</v>
      </c>
      <c r="AF19" s="55" t="s">
        <v>17</v>
      </c>
    </row>
    <row r="20" spans="1:32">
      <c r="A20" s="8">
        <f>((G26+H20)-(I32-D26))</f>
        <v>10.775</v>
      </c>
      <c r="B20" s="8"/>
      <c r="C20" s="8">
        <f>C17/100</f>
        <v>2</v>
      </c>
      <c r="D20" s="8">
        <f>D17-B32</f>
        <v>0.5</v>
      </c>
      <c r="E20" s="2"/>
      <c r="F20" s="8">
        <f>((M27+N21)-(P33-I26))</f>
        <v>3.15</v>
      </c>
      <c r="G20" s="8"/>
      <c r="H20" s="8">
        <f>H17/100</f>
        <v>1.4</v>
      </c>
      <c r="I20" s="8">
        <f>I17-G32</f>
        <v>1</v>
      </c>
      <c r="L20" s="2"/>
      <c r="S20" s="7" t="s">
        <v>4</v>
      </c>
      <c r="T20" s="7">
        <f>(T18/2)*U18</f>
        <v>8</v>
      </c>
      <c r="U20" s="37">
        <f>((V18-1)*U18)/100</f>
        <v>0.72</v>
      </c>
      <c r="V20" s="7">
        <f>(T18*V18)/10</f>
        <v>2</v>
      </c>
      <c r="X20" s="43" t="str">
        <f>X18</f>
        <v>shot gun</v>
      </c>
      <c r="Y20" s="43">
        <f>(Y18/2)*Z18</f>
        <v>15</v>
      </c>
      <c r="Z20" s="45">
        <f>((AA18-1)*Z18)/100</f>
        <v>0.3</v>
      </c>
      <c r="AA20" s="43">
        <f>(Y18*AA18)/10</f>
        <v>0.2</v>
      </c>
      <c r="AC20" s="54" t="str">
        <f>AC18</f>
        <v>throwing axes</v>
      </c>
      <c r="AD20" s="54">
        <f>(AD18/2)*AE18</f>
        <v>12.5</v>
      </c>
      <c r="AE20" s="56">
        <f>((AF18-1)*AE18)/100</f>
        <v>0.3</v>
      </c>
      <c r="AF20" s="54">
        <f>(AD18*AF18)/10</f>
        <v>1</v>
      </c>
    </row>
    <row r="21" spans="1:32">
      <c r="A21" s="2"/>
      <c r="B21" s="2"/>
      <c r="C21" s="2"/>
      <c r="D21" s="2"/>
      <c r="E21" s="2"/>
      <c r="F21" s="2"/>
      <c r="G21" s="2"/>
      <c r="H21" s="2"/>
      <c r="I21" s="2"/>
    </row>
    <row r="22" spans="1:32">
      <c r="A22" s="10" t="s">
        <v>5</v>
      </c>
      <c r="B22" s="10" t="s">
        <v>6</v>
      </c>
      <c r="C22" s="10" t="s">
        <v>7</v>
      </c>
      <c r="D22" s="10" t="s">
        <v>8</v>
      </c>
      <c r="E22" s="2"/>
      <c r="F22" s="10" t="s">
        <v>5</v>
      </c>
      <c r="G22" s="10" t="s">
        <v>6</v>
      </c>
      <c r="H22" s="10" t="s">
        <v>7</v>
      </c>
      <c r="I22" s="10" t="s">
        <v>8</v>
      </c>
      <c r="S22" s="7" t="s">
        <v>5</v>
      </c>
      <c r="T22" s="7" t="s">
        <v>6</v>
      </c>
      <c r="U22" s="7" t="s">
        <v>7</v>
      </c>
      <c r="V22" s="7" t="s">
        <v>8</v>
      </c>
      <c r="X22" s="43" t="s">
        <v>5</v>
      </c>
      <c r="Y22" s="43" t="s">
        <v>6</v>
      </c>
      <c r="Z22" s="43" t="s">
        <v>7</v>
      </c>
      <c r="AA22" s="43" t="s">
        <v>8</v>
      </c>
      <c r="AC22" s="54" t="s">
        <v>5</v>
      </c>
      <c r="AD22" s="54" t="s">
        <v>6</v>
      </c>
      <c r="AE22" s="54" t="s">
        <v>7</v>
      </c>
      <c r="AF22" s="54" t="s">
        <v>8</v>
      </c>
    </row>
    <row r="23" spans="1:32">
      <c r="A23" s="10" t="s">
        <v>4</v>
      </c>
      <c r="B23" s="10">
        <v>2</v>
      </c>
      <c r="C23" s="10">
        <v>8</v>
      </c>
      <c r="D23" s="10">
        <v>10</v>
      </c>
      <c r="E23" s="2"/>
      <c r="F23" s="10" t="s">
        <v>26</v>
      </c>
      <c r="G23" s="10">
        <v>3.5</v>
      </c>
      <c r="H23" s="10">
        <v>6.5</v>
      </c>
      <c r="I23" s="10">
        <v>9</v>
      </c>
      <c r="S23" s="38" t="s">
        <v>26</v>
      </c>
      <c r="T23" s="7">
        <v>3</v>
      </c>
      <c r="U23" s="7">
        <v>8</v>
      </c>
      <c r="V23" s="7">
        <v>6</v>
      </c>
      <c r="X23" s="46" t="s">
        <v>46</v>
      </c>
      <c r="Y23" s="43">
        <v>0.5</v>
      </c>
      <c r="Z23" s="43">
        <v>150</v>
      </c>
      <c r="AA23" s="43">
        <v>1.1000000000000001</v>
      </c>
      <c r="AC23" s="60" t="s">
        <v>66</v>
      </c>
      <c r="AD23" s="54">
        <v>2</v>
      </c>
      <c r="AE23" s="54">
        <v>20</v>
      </c>
      <c r="AF23" s="54">
        <v>4</v>
      </c>
    </row>
    <row r="24" spans="1:32" ht="30">
      <c r="A24" s="2"/>
      <c r="B24" s="2"/>
      <c r="C24" s="2"/>
      <c r="D24" s="2"/>
      <c r="E24" s="2"/>
      <c r="F24" s="2"/>
      <c r="G24" s="2"/>
      <c r="H24" s="2"/>
      <c r="I24" s="2"/>
      <c r="S24" s="7" t="s">
        <v>5</v>
      </c>
      <c r="T24" s="36" t="s">
        <v>15</v>
      </c>
      <c r="U24" s="36" t="s">
        <v>63</v>
      </c>
      <c r="V24" s="36" t="s">
        <v>17</v>
      </c>
      <c r="X24" s="43" t="s">
        <v>5</v>
      </c>
      <c r="Y24" s="44" t="s">
        <v>15</v>
      </c>
      <c r="Z24" s="44" t="s">
        <v>63</v>
      </c>
      <c r="AA24" s="44" t="s">
        <v>17</v>
      </c>
      <c r="AC24" s="54" t="s">
        <v>5</v>
      </c>
      <c r="AD24" s="55" t="s">
        <v>15</v>
      </c>
      <c r="AE24" s="55" t="s">
        <v>63</v>
      </c>
      <c r="AF24" s="55" t="s">
        <v>17</v>
      </c>
    </row>
    <row r="25" spans="1:32" ht="30">
      <c r="A25" s="8" t="s">
        <v>5</v>
      </c>
      <c r="B25" s="11" t="s">
        <v>15</v>
      </c>
      <c r="C25" s="11" t="s">
        <v>16</v>
      </c>
      <c r="D25" s="11" t="s">
        <v>17</v>
      </c>
      <c r="E25" s="2"/>
      <c r="F25" s="8" t="s">
        <v>5</v>
      </c>
      <c r="G25" s="11" t="s">
        <v>15</v>
      </c>
      <c r="H25" s="11" t="s">
        <v>16</v>
      </c>
      <c r="I25" s="11" t="s">
        <v>17</v>
      </c>
      <c r="S25" s="38" t="s">
        <v>26</v>
      </c>
      <c r="T25" s="7">
        <f>(T23/2)*U23</f>
        <v>12</v>
      </c>
      <c r="U25" s="37">
        <f>((V23-1)*U23)/100</f>
        <v>0.4</v>
      </c>
      <c r="V25" s="7">
        <f>(T23*V23)/10</f>
        <v>1.8</v>
      </c>
      <c r="W25" s="2"/>
      <c r="X25" s="43" t="str">
        <f>X23</f>
        <v>sniper rifle</v>
      </c>
      <c r="Y25" s="43">
        <f>(Y23/2)*Z23</f>
        <v>37.5</v>
      </c>
      <c r="Z25" s="45">
        <f>((AA23-1)*Z23)/100</f>
        <v>0.15000000000000013</v>
      </c>
      <c r="AA25" s="43">
        <f>(Y23*AA23)/10</f>
        <v>5.5000000000000007E-2</v>
      </c>
      <c r="AC25" s="54" t="str">
        <f>AC23</f>
        <v>short bow</v>
      </c>
      <c r="AD25" s="54">
        <f>(AD23/2)*AE23</f>
        <v>20</v>
      </c>
      <c r="AE25" s="56">
        <f>((AF23-1)*AE23)/100</f>
        <v>0.6</v>
      </c>
      <c r="AF25" s="54">
        <f>(AD23*AF23)/10</f>
        <v>0.8</v>
      </c>
    </row>
    <row r="26" spans="1:32">
      <c r="A26" s="8" t="s">
        <v>4</v>
      </c>
      <c r="B26" s="8">
        <f>(B23/2)*C23</f>
        <v>8</v>
      </c>
      <c r="C26" s="13">
        <f>((D23-I20)*C23)/100</f>
        <v>0.72</v>
      </c>
      <c r="D26" s="8">
        <f>(B23*D23)/10</f>
        <v>2</v>
      </c>
      <c r="E26" s="2"/>
      <c r="F26" s="8" t="s">
        <v>26</v>
      </c>
      <c r="G26" s="8">
        <f>(G23/2)*H23</f>
        <v>11.375</v>
      </c>
      <c r="H26" s="13">
        <f>((I23-D20)*H23)/100</f>
        <v>0.55249999999999999</v>
      </c>
      <c r="I26" s="8">
        <f>(G23*I23)/10</f>
        <v>3.15</v>
      </c>
      <c r="S26" s="2"/>
      <c r="T26" s="2"/>
      <c r="U26" s="2"/>
      <c r="V26" s="2"/>
    </row>
    <row r="27" spans="1:32">
      <c r="A27" s="2"/>
      <c r="B27" s="2"/>
      <c r="C27" s="2"/>
      <c r="D27" s="2"/>
      <c r="E27" s="2"/>
      <c r="F27" s="2"/>
      <c r="G27" s="2"/>
      <c r="H27" s="2"/>
      <c r="I27" s="2"/>
      <c r="S27" s="8" t="s">
        <v>5</v>
      </c>
      <c r="T27" s="8" t="s">
        <v>6</v>
      </c>
      <c r="U27" s="8" t="s">
        <v>7</v>
      </c>
      <c r="V27" s="8" t="s">
        <v>8</v>
      </c>
      <c r="X27" s="47" t="s">
        <v>5</v>
      </c>
      <c r="Y27" s="47" t="s">
        <v>6</v>
      </c>
      <c r="Z27" s="47" t="s">
        <v>7</v>
      </c>
      <c r="AA27" s="47" t="s">
        <v>8</v>
      </c>
      <c r="AC27" s="57" t="s">
        <v>5</v>
      </c>
      <c r="AD27" s="57" t="s">
        <v>6</v>
      </c>
      <c r="AE27" s="57" t="s">
        <v>7</v>
      </c>
      <c r="AF27" s="57" t="s">
        <v>8</v>
      </c>
    </row>
    <row r="28" spans="1:32">
      <c r="A28" s="10" t="s">
        <v>11</v>
      </c>
      <c r="B28" s="10" t="s">
        <v>1</v>
      </c>
      <c r="C28" s="10" t="s">
        <v>13</v>
      </c>
      <c r="D28" s="10" t="s">
        <v>14</v>
      </c>
      <c r="E28" s="2"/>
      <c r="F28" s="10" t="s">
        <v>11</v>
      </c>
      <c r="G28" s="10" t="s">
        <v>1</v>
      </c>
      <c r="H28" s="10" t="s">
        <v>13</v>
      </c>
      <c r="I28" s="10" t="s">
        <v>14</v>
      </c>
      <c r="S28" s="8" t="s">
        <v>48</v>
      </c>
      <c r="T28" s="8">
        <v>4</v>
      </c>
      <c r="U28" s="8">
        <v>7</v>
      </c>
      <c r="V28" s="8">
        <v>8</v>
      </c>
      <c r="X28" s="47" t="s">
        <v>49</v>
      </c>
      <c r="Y28" s="47">
        <v>0.75</v>
      </c>
      <c r="Z28" s="47">
        <v>75</v>
      </c>
      <c r="AA28" s="47">
        <v>1.5</v>
      </c>
      <c r="AC28" s="57" t="s">
        <v>50</v>
      </c>
      <c r="AD28" s="57">
        <v>3</v>
      </c>
      <c r="AE28" s="57">
        <v>25</v>
      </c>
      <c r="AF28" s="57">
        <v>3</v>
      </c>
    </row>
    <row r="29" spans="1:32" ht="30">
      <c r="A29" s="10" t="s">
        <v>12</v>
      </c>
      <c r="B29" s="10">
        <v>4</v>
      </c>
      <c r="C29" s="10">
        <v>1.5</v>
      </c>
      <c r="D29" s="10">
        <v>8</v>
      </c>
      <c r="E29" s="2"/>
      <c r="F29" s="10" t="s">
        <v>78</v>
      </c>
      <c r="G29" s="10">
        <v>3</v>
      </c>
      <c r="H29" s="10">
        <v>2</v>
      </c>
      <c r="I29" s="10">
        <v>5</v>
      </c>
      <c r="S29" s="8" t="s">
        <v>5</v>
      </c>
      <c r="T29" s="11" t="s">
        <v>15</v>
      </c>
      <c r="U29" s="11" t="s">
        <v>63</v>
      </c>
      <c r="V29" s="11" t="s">
        <v>17</v>
      </c>
      <c r="X29" s="47" t="s">
        <v>5</v>
      </c>
      <c r="Y29" s="48" t="s">
        <v>15</v>
      </c>
      <c r="Z29" s="48" t="s">
        <v>63</v>
      </c>
      <c r="AA29" s="48" t="s">
        <v>17</v>
      </c>
      <c r="AC29" s="57" t="s">
        <v>5</v>
      </c>
      <c r="AD29" s="58" t="s">
        <v>15</v>
      </c>
      <c r="AE29" s="58" t="s">
        <v>63</v>
      </c>
      <c r="AF29" s="58" t="s">
        <v>17</v>
      </c>
    </row>
    <row r="30" spans="1:32">
      <c r="A30" s="2"/>
      <c r="B30" s="2"/>
      <c r="C30" s="2"/>
      <c r="D30" s="2"/>
      <c r="E30" s="2"/>
      <c r="F30" s="2"/>
      <c r="G30" s="2"/>
      <c r="H30" s="2"/>
      <c r="I30" s="2"/>
      <c r="S30" s="8" t="s">
        <v>48</v>
      </c>
      <c r="T30" s="8">
        <f>(T28/2)*U28</f>
        <v>14</v>
      </c>
      <c r="U30" s="13">
        <f>((V28-1)*U28)/100</f>
        <v>0.49</v>
      </c>
      <c r="V30" s="8">
        <f>(T28*V28)/10</f>
        <v>3.2</v>
      </c>
      <c r="X30" s="47" t="str">
        <f>X28</f>
        <v>machine gun</v>
      </c>
      <c r="Y30" s="47">
        <f>(Y28/2)*Z28</f>
        <v>28.125</v>
      </c>
      <c r="Z30" s="49">
        <f>((AA28-1)*Z28)/100</f>
        <v>0.375</v>
      </c>
      <c r="AA30" s="47">
        <f>(Y28*AA28)/10</f>
        <v>0.1125</v>
      </c>
      <c r="AC30" s="57" t="str">
        <f>AC28</f>
        <v>long bow</v>
      </c>
      <c r="AD30" s="57">
        <f>(AD28/2)*AE28</f>
        <v>37.5</v>
      </c>
      <c r="AE30" s="59">
        <f>((AF28-1)*AE28)/100</f>
        <v>0.5</v>
      </c>
      <c r="AF30" s="57">
        <f>(AD28*AF28)/10</f>
        <v>0.9</v>
      </c>
    </row>
    <row r="31" spans="1:32" ht="30">
      <c r="A31" s="8" t="s">
        <v>11</v>
      </c>
      <c r="B31" s="11" t="s">
        <v>18</v>
      </c>
      <c r="C31" s="11" t="s">
        <v>19</v>
      </c>
      <c r="D31" s="11" t="s">
        <v>20</v>
      </c>
      <c r="E31" s="2"/>
      <c r="F31" s="8" t="s">
        <v>11</v>
      </c>
      <c r="G31" s="11" t="s">
        <v>18</v>
      </c>
      <c r="H31" s="11" t="s">
        <v>19</v>
      </c>
      <c r="I31" s="11" t="s">
        <v>20</v>
      </c>
    </row>
    <row r="32" spans="1:32">
      <c r="A32" s="8" t="s">
        <v>12</v>
      </c>
      <c r="B32" s="8">
        <f>B29-C29</f>
        <v>2.5</v>
      </c>
      <c r="C32" s="8">
        <f>(D29-C29)*100</f>
        <v>650</v>
      </c>
      <c r="D32" s="8">
        <f>(B29+D29)/2</f>
        <v>6</v>
      </c>
      <c r="E32" s="2"/>
      <c r="F32" s="8" t="str">
        <f>F29</f>
        <v>scale mail</v>
      </c>
      <c r="G32" s="8">
        <f>G29-H29</f>
        <v>1</v>
      </c>
      <c r="H32" s="8">
        <f>(I29-H29)*100</f>
        <v>300</v>
      </c>
      <c r="I32" s="8">
        <f>(G29+I29)/2</f>
        <v>4</v>
      </c>
      <c r="S32" s="8" t="s">
        <v>5</v>
      </c>
      <c r="T32" s="8" t="s">
        <v>6</v>
      </c>
      <c r="U32" s="8" t="s">
        <v>7</v>
      </c>
      <c r="V32" s="8" t="s">
        <v>8</v>
      </c>
      <c r="X32" s="47" t="s">
        <v>5</v>
      </c>
      <c r="Y32" s="47" t="s">
        <v>6</v>
      </c>
      <c r="Z32" s="47" t="s">
        <v>7</v>
      </c>
      <c r="AA32" s="47" t="s">
        <v>8</v>
      </c>
      <c r="AC32" s="57" t="s">
        <v>5</v>
      </c>
      <c r="AD32" s="57" t="s">
        <v>6</v>
      </c>
      <c r="AE32" s="57" t="s">
        <v>7</v>
      </c>
      <c r="AF32" s="57" t="s">
        <v>8</v>
      </c>
    </row>
    <row r="33" spans="2:32">
      <c r="B33" s="1"/>
      <c r="C33" s="1"/>
      <c r="D33" s="1"/>
      <c r="E33" s="1"/>
      <c r="S33" s="8" t="s">
        <v>51</v>
      </c>
      <c r="T33" s="8">
        <v>6</v>
      </c>
      <c r="U33" s="8">
        <v>5</v>
      </c>
      <c r="V33" s="8">
        <v>8</v>
      </c>
      <c r="X33" s="47" t="s">
        <v>65</v>
      </c>
      <c r="Y33" s="47">
        <v>100</v>
      </c>
      <c r="Z33" s="47">
        <v>50</v>
      </c>
      <c r="AA33" s="47">
        <v>1.0004999999999999</v>
      </c>
      <c r="AC33" s="57" t="s">
        <v>69</v>
      </c>
      <c r="AD33" s="57">
        <v>5</v>
      </c>
      <c r="AE33" s="57">
        <v>20</v>
      </c>
      <c r="AF33" s="57">
        <v>3</v>
      </c>
    </row>
    <row r="34" spans="2:32" ht="15" customHeight="1">
      <c r="S34" s="8" t="s">
        <v>5</v>
      </c>
      <c r="T34" s="11" t="s">
        <v>15</v>
      </c>
      <c r="U34" s="11" t="s">
        <v>63</v>
      </c>
      <c r="V34" s="11" t="s">
        <v>17</v>
      </c>
      <c r="X34" s="47" t="s">
        <v>5</v>
      </c>
      <c r="Y34" s="48" t="s">
        <v>15</v>
      </c>
      <c r="Z34" s="48" t="s">
        <v>63</v>
      </c>
      <c r="AA34" s="48" t="s">
        <v>17</v>
      </c>
      <c r="AC34" s="57" t="s">
        <v>5</v>
      </c>
      <c r="AD34" s="58" t="s">
        <v>15</v>
      </c>
      <c r="AE34" s="58" t="s">
        <v>63</v>
      </c>
      <c r="AF34" s="58" t="s">
        <v>17</v>
      </c>
    </row>
    <row r="35" spans="2:32" ht="15" customHeight="1">
      <c r="S35" s="8" t="str">
        <f>S33</f>
        <v>great ax</v>
      </c>
      <c r="T35" s="8">
        <f>(T33/2)*U33</f>
        <v>15</v>
      </c>
      <c r="U35" s="13">
        <f>((V33-1)*U33)/100</f>
        <v>0.35</v>
      </c>
      <c r="V35" s="8">
        <f>(T33*V33)/10</f>
        <v>4.8</v>
      </c>
      <c r="X35" s="47" t="str">
        <f>X33</f>
        <v>missle launcher</v>
      </c>
      <c r="Y35" s="47">
        <f>(Y33/2)*Z33</f>
        <v>2500</v>
      </c>
      <c r="Z35" s="49">
        <f>((AA33-1)*Z33)/100</f>
        <v>2.4999999999997247E-4</v>
      </c>
      <c r="AA35" s="47">
        <f>(Y33*AA33)/10</f>
        <v>10.004999999999999</v>
      </c>
      <c r="AC35" s="57" t="str">
        <f>AC33</f>
        <v>cross bow</v>
      </c>
      <c r="AD35" s="57">
        <f>(AD33/2)*AE33</f>
        <v>50</v>
      </c>
      <c r="AE35" s="59">
        <f>((AF33-1)*AE33)/100</f>
        <v>0.4</v>
      </c>
      <c r="AF35" s="57">
        <f>(AD33*AF33)/10</f>
        <v>1.5</v>
      </c>
    </row>
    <row r="36" spans="2:32">
      <c r="B36" s="1"/>
      <c r="C36" s="1"/>
      <c r="D36" s="1"/>
      <c r="E36" s="1"/>
      <c r="K36" s="71" t="s">
        <v>96</v>
      </c>
      <c r="L36" s="71"/>
    </row>
    <row r="37" spans="2:32">
      <c r="B37" s="1"/>
      <c r="C37" s="1"/>
      <c r="D37" s="1"/>
      <c r="E37" s="1"/>
      <c r="K37" s="72" t="s">
        <v>61</v>
      </c>
      <c r="L37" s="72"/>
      <c r="M37" s="72"/>
      <c r="N37" s="72"/>
      <c r="S37" s="6" t="s">
        <v>11</v>
      </c>
      <c r="T37" s="6" t="s">
        <v>1</v>
      </c>
      <c r="U37" s="6" t="s">
        <v>13</v>
      </c>
      <c r="V37" s="6" t="s">
        <v>14</v>
      </c>
      <c r="X37" s="39" t="s">
        <v>11</v>
      </c>
      <c r="Y37" s="39" t="s">
        <v>1</v>
      </c>
      <c r="Z37" s="39" t="s">
        <v>13</v>
      </c>
      <c r="AA37" s="39" t="s">
        <v>14</v>
      </c>
      <c r="AC37" s="50" t="s">
        <v>11</v>
      </c>
      <c r="AD37" s="50" t="s">
        <v>1</v>
      </c>
      <c r="AE37" s="50" t="s">
        <v>13</v>
      </c>
      <c r="AF37" s="50" t="s">
        <v>14</v>
      </c>
    </row>
    <row r="38" spans="2:32">
      <c r="K38" s="19"/>
      <c r="L38" s="4" t="s">
        <v>54</v>
      </c>
      <c r="M38" s="21" t="s">
        <v>55</v>
      </c>
      <c r="N38" s="25" t="s">
        <v>67</v>
      </c>
      <c r="P38" s="68" t="s">
        <v>80</v>
      </c>
      <c r="S38" s="35" t="s">
        <v>28</v>
      </c>
      <c r="T38" s="6">
        <v>2</v>
      </c>
      <c r="U38" s="6">
        <v>1.5</v>
      </c>
      <c r="V38" s="6">
        <v>3</v>
      </c>
      <c r="X38" s="42" t="s">
        <v>59</v>
      </c>
      <c r="Y38" s="39">
        <v>0.5</v>
      </c>
      <c r="Z38" s="39">
        <v>5</v>
      </c>
      <c r="AA38" s="39">
        <v>1.5</v>
      </c>
      <c r="AC38" s="53" t="s">
        <v>68</v>
      </c>
      <c r="AD38" s="50">
        <v>2</v>
      </c>
      <c r="AE38" s="50">
        <v>2</v>
      </c>
      <c r="AF38" s="50">
        <v>2</v>
      </c>
    </row>
    <row r="39" spans="2:32" ht="30">
      <c r="K39" s="27" t="s">
        <v>29</v>
      </c>
      <c r="L39" s="28" t="s">
        <v>28</v>
      </c>
      <c r="M39" s="3" t="s">
        <v>59</v>
      </c>
      <c r="N39" s="31" t="s">
        <v>68</v>
      </c>
      <c r="P39" s="73" t="s">
        <v>86</v>
      </c>
      <c r="Q39" s="74"/>
      <c r="S39" s="6" t="s">
        <v>11</v>
      </c>
      <c r="T39" s="33" t="s">
        <v>18</v>
      </c>
      <c r="U39" s="33" t="s">
        <v>19</v>
      </c>
      <c r="V39" s="33" t="s">
        <v>20</v>
      </c>
      <c r="X39" s="39" t="s">
        <v>11</v>
      </c>
      <c r="Y39" s="40" t="s">
        <v>18</v>
      </c>
      <c r="Z39" s="40" t="s">
        <v>19</v>
      </c>
      <c r="AA39" s="40" t="s">
        <v>20</v>
      </c>
      <c r="AC39" s="50" t="s">
        <v>11</v>
      </c>
      <c r="AD39" s="51" t="s">
        <v>18</v>
      </c>
      <c r="AE39" s="51" t="s">
        <v>19</v>
      </c>
      <c r="AF39" s="51" t="s">
        <v>20</v>
      </c>
    </row>
    <row r="40" spans="2:32">
      <c r="B40" s="1"/>
      <c r="C40" s="1"/>
      <c r="D40" s="1"/>
      <c r="E40" s="1"/>
      <c r="K40" s="16" t="s">
        <v>39</v>
      </c>
      <c r="L40" s="29" t="s">
        <v>56</v>
      </c>
      <c r="M40" s="20" t="s">
        <v>60</v>
      </c>
      <c r="N40" s="32" t="s">
        <v>70</v>
      </c>
      <c r="P40" s="69" t="s">
        <v>81</v>
      </c>
      <c r="S40" s="6" t="str">
        <f>S38</f>
        <v>chain mail</v>
      </c>
      <c r="T40" s="6">
        <f>T38-U38</f>
        <v>0.5</v>
      </c>
      <c r="U40" s="6">
        <f>(V38-U38)*100</f>
        <v>150</v>
      </c>
      <c r="V40" s="6">
        <f>(T38+V38)/2</f>
        <v>2.5</v>
      </c>
      <c r="X40" s="39" t="str">
        <f>X38</f>
        <v>clothing</v>
      </c>
      <c r="Y40" s="39">
        <v>0</v>
      </c>
      <c r="Z40" s="39">
        <v>0</v>
      </c>
      <c r="AA40" s="39">
        <f>(Y38+AA38)/2</f>
        <v>1</v>
      </c>
      <c r="AC40" s="50" t="str">
        <f>AC38</f>
        <v>buckler</v>
      </c>
      <c r="AD40" s="50">
        <f>AD38-AE38</f>
        <v>0</v>
      </c>
      <c r="AE40" s="50">
        <f>(AF38-AE38)*100</f>
        <v>0</v>
      </c>
      <c r="AF40" s="50">
        <f>(AD38+AF38)/2</f>
        <v>2</v>
      </c>
    </row>
    <row r="41" spans="2:32">
      <c r="B41" s="1"/>
      <c r="C41" s="1"/>
      <c r="D41" s="1"/>
      <c r="E41" s="1"/>
      <c r="K41" s="16"/>
      <c r="L41" s="29" t="s">
        <v>12</v>
      </c>
      <c r="M41" s="20" t="s">
        <v>57</v>
      </c>
      <c r="N41" s="32" t="s">
        <v>79</v>
      </c>
      <c r="P41" s="76" t="s">
        <v>88</v>
      </c>
      <c r="Q41" s="77"/>
    </row>
    <row r="42" spans="2:32">
      <c r="B42" s="1"/>
      <c r="C42" s="1"/>
      <c r="D42" s="1"/>
      <c r="E42" s="1"/>
      <c r="K42" s="18" t="s">
        <v>40</v>
      </c>
      <c r="L42" s="5" t="s">
        <v>27</v>
      </c>
      <c r="M42" s="22" t="s">
        <v>58</v>
      </c>
      <c r="N42" s="26" t="s">
        <v>95</v>
      </c>
      <c r="P42" s="66" t="s">
        <v>84</v>
      </c>
      <c r="S42" s="7" t="s">
        <v>11</v>
      </c>
      <c r="T42" s="7" t="s">
        <v>1</v>
      </c>
      <c r="U42" s="7" t="s">
        <v>13</v>
      </c>
      <c r="V42" s="7" t="s">
        <v>14</v>
      </c>
      <c r="X42" s="43" t="s">
        <v>11</v>
      </c>
      <c r="Y42" s="43" t="s">
        <v>1</v>
      </c>
      <c r="Z42" s="43" t="s">
        <v>13</v>
      </c>
      <c r="AA42" s="43" t="s">
        <v>14</v>
      </c>
      <c r="AC42" s="54" t="s">
        <v>11</v>
      </c>
      <c r="AD42" s="54" t="s">
        <v>1</v>
      </c>
      <c r="AE42" s="54" t="s">
        <v>13</v>
      </c>
      <c r="AF42" s="54" t="s">
        <v>14</v>
      </c>
    </row>
    <row r="43" spans="2:32">
      <c r="B43" s="1"/>
      <c r="C43" s="1"/>
      <c r="D43" s="1"/>
      <c r="E43" s="1"/>
      <c r="P43" s="75" t="s">
        <v>87</v>
      </c>
      <c r="Q43" s="75"/>
      <c r="S43" s="38" t="s">
        <v>78</v>
      </c>
      <c r="T43" s="7">
        <v>3</v>
      </c>
      <c r="U43" s="7">
        <v>2</v>
      </c>
      <c r="V43" s="7">
        <v>5</v>
      </c>
      <c r="X43" s="46" t="s">
        <v>60</v>
      </c>
      <c r="Y43" s="43">
        <v>2</v>
      </c>
      <c r="Z43" s="43">
        <v>1</v>
      </c>
      <c r="AA43" s="43">
        <v>5</v>
      </c>
      <c r="AC43" s="60" t="s">
        <v>70</v>
      </c>
      <c r="AD43" s="54">
        <v>4</v>
      </c>
      <c r="AE43" s="54">
        <v>2</v>
      </c>
      <c r="AF43" s="54">
        <v>4</v>
      </c>
    </row>
    <row r="44" spans="2:32" ht="30">
      <c r="L44" s="67" t="s">
        <v>89</v>
      </c>
      <c r="M44" s="64" t="s">
        <v>90</v>
      </c>
      <c r="N44" s="61" t="s">
        <v>91</v>
      </c>
      <c r="S44" s="7" t="s">
        <v>11</v>
      </c>
      <c r="T44" s="36" t="s">
        <v>18</v>
      </c>
      <c r="U44" s="36" t="s">
        <v>19</v>
      </c>
      <c r="V44" s="36" t="s">
        <v>20</v>
      </c>
      <c r="X44" s="43" t="s">
        <v>11</v>
      </c>
      <c r="Y44" s="44" t="s">
        <v>18</v>
      </c>
      <c r="Z44" s="44" t="s">
        <v>19</v>
      </c>
      <c r="AA44" s="44" t="s">
        <v>20</v>
      </c>
      <c r="AC44" s="54" t="s">
        <v>11</v>
      </c>
      <c r="AD44" s="55" t="s">
        <v>18</v>
      </c>
      <c r="AE44" s="55" t="s">
        <v>19</v>
      </c>
      <c r="AF44" s="55" t="s">
        <v>20</v>
      </c>
    </row>
    <row r="45" spans="2:32" ht="15" customHeight="1">
      <c r="L45" s="78" t="s">
        <v>92</v>
      </c>
      <c r="M45" s="79" t="s">
        <v>93</v>
      </c>
      <c r="N45" s="70" t="s">
        <v>94</v>
      </c>
      <c r="S45" s="7" t="str">
        <f>S43</f>
        <v>scale mail</v>
      </c>
      <c r="T45" s="7">
        <f>T43-U43</f>
        <v>1</v>
      </c>
      <c r="U45" s="7">
        <f>(V43-U43)*100</f>
        <v>300</v>
      </c>
      <c r="V45" s="7">
        <f>(T43+V43)/2</f>
        <v>4</v>
      </c>
      <c r="X45" s="43" t="str">
        <f>X43</f>
        <v>padded</v>
      </c>
      <c r="Y45" s="43">
        <f>Y43-Z43</f>
        <v>1</v>
      </c>
      <c r="Z45" s="43">
        <f>(AA43-Z43)*100</f>
        <v>400</v>
      </c>
      <c r="AA45" s="43">
        <f>(Y43+AA43)/2</f>
        <v>3.5</v>
      </c>
      <c r="AC45" s="54" t="str">
        <f>AC43</f>
        <v>round sheild</v>
      </c>
      <c r="AD45" s="54">
        <f>AD43-AE43</f>
        <v>2</v>
      </c>
      <c r="AE45" s="54">
        <f>(AF43-AE43)*100</f>
        <v>200</v>
      </c>
      <c r="AF45" s="54">
        <f>(AD43+AF43)/2</f>
        <v>4</v>
      </c>
    </row>
    <row r="46" spans="2:32">
      <c r="L46" s="78"/>
      <c r="M46" s="79"/>
      <c r="N46" s="70"/>
    </row>
    <row r="47" spans="2:32">
      <c r="L47" s="78"/>
      <c r="M47" s="79"/>
      <c r="N47" s="70"/>
      <c r="S47" s="7" t="s">
        <v>11</v>
      </c>
      <c r="T47" s="7" t="s">
        <v>1</v>
      </c>
      <c r="U47" s="7" t="s">
        <v>13</v>
      </c>
      <c r="V47" s="7" t="s">
        <v>14</v>
      </c>
      <c r="X47" s="43" t="s">
        <v>11</v>
      </c>
      <c r="Y47" s="43" t="s">
        <v>1</v>
      </c>
      <c r="Z47" s="43" t="s">
        <v>13</v>
      </c>
      <c r="AA47" s="43" t="s">
        <v>14</v>
      </c>
      <c r="AC47" s="54" t="s">
        <v>11</v>
      </c>
      <c r="AD47" s="54" t="s">
        <v>1</v>
      </c>
      <c r="AE47" s="54" t="s">
        <v>13</v>
      </c>
      <c r="AF47" s="54" t="s">
        <v>14</v>
      </c>
    </row>
    <row r="48" spans="2:32">
      <c r="L48" s="78"/>
      <c r="M48" s="79"/>
      <c r="N48" s="70"/>
      <c r="S48" s="7" t="s">
        <v>12</v>
      </c>
      <c r="T48" s="7">
        <v>4</v>
      </c>
      <c r="U48" s="7">
        <v>1.5</v>
      </c>
      <c r="V48" s="7">
        <v>8</v>
      </c>
      <c r="X48" s="46" t="s">
        <v>57</v>
      </c>
      <c r="Y48" s="43">
        <v>3.5</v>
      </c>
      <c r="Z48" s="43">
        <v>2.5</v>
      </c>
      <c r="AA48" s="43">
        <v>8</v>
      </c>
      <c r="AC48" s="60" t="s">
        <v>79</v>
      </c>
      <c r="AD48" s="54">
        <v>6</v>
      </c>
      <c r="AE48" s="54">
        <v>1.5</v>
      </c>
      <c r="AF48" s="54">
        <v>6</v>
      </c>
    </row>
    <row r="49" spans="12:32" ht="30">
      <c r="L49" s="78"/>
      <c r="M49" s="79"/>
      <c r="N49" s="70"/>
      <c r="S49" s="7" t="s">
        <v>11</v>
      </c>
      <c r="T49" s="36" t="s">
        <v>18</v>
      </c>
      <c r="U49" s="36" t="s">
        <v>19</v>
      </c>
      <c r="V49" s="36" t="s">
        <v>20</v>
      </c>
      <c r="X49" s="43" t="s">
        <v>11</v>
      </c>
      <c r="Y49" s="44" t="s">
        <v>18</v>
      </c>
      <c r="Z49" s="44" t="s">
        <v>19</v>
      </c>
      <c r="AA49" s="44" t="s">
        <v>20</v>
      </c>
      <c r="AC49" s="54" t="s">
        <v>11</v>
      </c>
      <c r="AD49" s="55" t="s">
        <v>18</v>
      </c>
      <c r="AE49" s="55" t="s">
        <v>19</v>
      </c>
      <c r="AF49" s="55" t="s">
        <v>20</v>
      </c>
    </row>
    <row r="50" spans="12:32">
      <c r="L50" s="78"/>
      <c r="M50" s="79"/>
      <c r="N50" s="70"/>
      <c r="S50" s="7" t="s">
        <v>12</v>
      </c>
      <c r="T50" s="7">
        <f>T48-U48</f>
        <v>2.5</v>
      </c>
      <c r="U50" s="7">
        <f>(V48-U48)*100</f>
        <v>650</v>
      </c>
      <c r="V50" s="7">
        <f>(T48+V48)/2</f>
        <v>6</v>
      </c>
      <c r="X50" s="43" t="str">
        <f>X48</f>
        <v>soft leather</v>
      </c>
      <c r="Y50" s="43">
        <f>Y48-Z48</f>
        <v>1</v>
      </c>
      <c r="Z50" s="43">
        <f>(AA48-Z48)*100</f>
        <v>550</v>
      </c>
      <c r="AA50" s="43">
        <f>(Y48+AA48)/2</f>
        <v>5.75</v>
      </c>
      <c r="AC50" s="54" t="str">
        <f>AC48</f>
        <v>heater sheild</v>
      </c>
      <c r="AD50" s="54">
        <f>AD48-AE48</f>
        <v>4.5</v>
      </c>
      <c r="AE50" s="54">
        <f>(AF48-AE48)*100</f>
        <v>450</v>
      </c>
      <c r="AF50" s="54">
        <f>(AD48+AF48)/2</f>
        <v>6</v>
      </c>
    </row>
    <row r="52" spans="12:32">
      <c r="S52" s="8" t="s">
        <v>11</v>
      </c>
      <c r="T52" s="8" t="s">
        <v>1</v>
      </c>
      <c r="U52" s="8" t="s">
        <v>13</v>
      </c>
      <c r="V52" s="8" t="s">
        <v>14</v>
      </c>
      <c r="X52" s="47" t="s">
        <v>11</v>
      </c>
      <c r="Y52" s="47" t="s">
        <v>1</v>
      </c>
      <c r="Z52" s="47" t="s">
        <v>13</v>
      </c>
      <c r="AA52" s="47" t="s">
        <v>14</v>
      </c>
      <c r="AC52" s="57" t="s">
        <v>11</v>
      </c>
      <c r="AD52" s="57" t="s">
        <v>1</v>
      </c>
      <c r="AE52" s="57" t="s">
        <v>13</v>
      </c>
      <c r="AF52" s="57" t="s">
        <v>14</v>
      </c>
    </row>
    <row r="53" spans="12:32">
      <c r="S53" s="8" t="s">
        <v>27</v>
      </c>
      <c r="T53" s="8">
        <v>6</v>
      </c>
      <c r="U53" s="8">
        <v>1</v>
      </c>
      <c r="V53" s="8">
        <v>10</v>
      </c>
      <c r="X53" s="47" t="s">
        <v>58</v>
      </c>
      <c r="Y53" s="47">
        <v>5</v>
      </c>
      <c r="Z53" s="47">
        <v>1.5</v>
      </c>
      <c r="AA53" s="47">
        <v>8</v>
      </c>
      <c r="AC53" s="57" t="s">
        <v>71</v>
      </c>
      <c r="AD53" s="57">
        <v>9</v>
      </c>
      <c r="AE53" s="57">
        <v>1</v>
      </c>
      <c r="AF53" s="57">
        <v>9</v>
      </c>
    </row>
    <row r="54" spans="12:32" ht="30">
      <c r="S54" s="8" t="s">
        <v>11</v>
      </c>
      <c r="T54" s="11" t="s">
        <v>18</v>
      </c>
      <c r="U54" s="11" t="s">
        <v>19</v>
      </c>
      <c r="V54" s="11" t="s">
        <v>20</v>
      </c>
      <c r="X54" s="47" t="s">
        <v>11</v>
      </c>
      <c r="Y54" s="48" t="s">
        <v>18</v>
      </c>
      <c r="Z54" s="48" t="s">
        <v>19</v>
      </c>
      <c r="AA54" s="48" t="s">
        <v>20</v>
      </c>
      <c r="AC54" s="57" t="s">
        <v>11</v>
      </c>
      <c r="AD54" s="58" t="s">
        <v>18</v>
      </c>
      <c r="AE54" s="58" t="s">
        <v>19</v>
      </c>
      <c r="AF54" s="58" t="s">
        <v>20</v>
      </c>
    </row>
    <row r="55" spans="12:32">
      <c r="S55" s="8" t="str">
        <f>S53</f>
        <v>heavy plate</v>
      </c>
      <c r="T55" s="8">
        <f>T53-U53</f>
        <v>5</v>
      </c>
      <c r="U55" s="8">
        <f>(V53-U53)*100</f>
        <v>900</v>
      </c>
      <c r="V55" s="8">
        <f>(T53+V53)/2</f>
        <v>8</v>
      </c>
      <c r="X55" s="47" t="str">
        <f>X53</f>
        <v>hard leather</v>
      </c>
      <c r="Y55" s="47">
        <f>Y53-Z53</f>
        <v>3.5</v>
      </c>
      <c r="Z55" s="47">
        <f>(AA53-Z53)*100</f>
        <v>650</v>
      </c>
      <c r="AA55" s="47">
        <f>(Y53+AA53)/2</f>
        <v>6.5</v>
      </c>
      <c r="AC55" s="57" t="str">
        <f>AC53</f>
        <v>tower sheild</v>
      </c>
      <c r="AD55" s="57">
        <f>AD53-AE53</f>
        <v>8</v>
      </c>
      <c r="AE55" s="57">
        <f>(AF53-AE53)*100</f>
        <v>800</v>
      </c>
      <c r="AF55" s="57">
        <f>(AD53+AF53)/2</f>
        <v>9</v>
      </c>
    </row>
  </sheetData>
  <mergeCells count="20">
    <mergeCell ref="K1:L1"/>
    <mergeCell ref="L13:L18"/>
    <mergeCell ref="M13:M18"/>
    <mergeCell ref="N13:N18"/>
    <mergeCell ref="B1:D1"/>
    <mergeCell ref="G1:I1"/>
    <mergeCell ref="M1:N1"/>
    <mergeCell ref="P7:Q8"/>
    <mergeCell ref="P4:Q5"/>
    <mergeCell ref="P10:Q10"/>
    <mergeCell ref="G14:I14"/>
    <mergeCell ref="B14:D14"/>
    <mergeCell ref="N45:N50"/>
    <mergeCell ref="K36:L36"/>
    <mergeCell ref="K37:N37"/>
    <mergeCell ref="P39:Q39"/>
    <mergeCell ref="P43:Q43"/>
    <mergeCell ref="P41:Q41"/>
    <mergeCell ref="L45:L50"/>
    <mergeCell ref="M45:M5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Pater</dc:creator>
  <cp:lastModifiedBy>Pater</cp:lastModifiedBy>
  <dcterms:created xsi:type="dcterms:W3CDTF">2012-09-04T07:18:13Z</dcterms:created>
  <dcterms:modified xsi:type="dcterms:W3CDTF">2012-11-15T01:37:47Z</dcterms:modified>
</cp:coreProperties>
</file>