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7.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drawings/drawing8.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C:\Users\Acer\Documents\Financial Modelling\"/>
    </mc:Choice>
  </mc:AlternateContent>
  <xr:revisionPtr revIDLastSave="0" documentId="13_ncr:1_{F00F7EF5-7B01-4B63-9202-31EDBF326BD3}" xr6:coauthVersionLast="36" xr6:coauthVersionMax="47" xr10:uidLastSave="{00000000-0000-0000-0000-000000000000}"/>
  <bookViews>
    <workbookView xWindow="0" yWindow="0" windowWidth="23040" windowHeight="9060" tabRatio="718" activeTab="1" xr2:uid="{5ECF019B-D745-4453-A5C5-3DCD8AB4A758}"/>
  </bookViews>
  <sheets>
    <sheet name="DCF&gt;" sheetId="5" r:id="rId1"/>
    <sheet name="WACC" sheetId="1" r:id="rId2"/>
    <sheet name="Data&gt;" sheetId="6" r:id="rId3"/>
    <sheet name="Beta - Regression" sheetId="7" r:id="rId4"/>
    <sheet name="Intrisic Growth" sheetId="14" r:id="rId5"/>
    <sheet name="DCF" sheetId="15" r:id="rId6"/>
    <sheet name="Comps_Val" sheetId="16" r:id="rId7"/>
    <sheet name="Football Field" sheetId="18" r:id="rId8"/>
    <sheet name="VAR-Monte Carlo Simulation " sheetId="24" r:id="rId9"/>
    <sheet name="Altman Z Score" sheetId="26" r:id="rId10"/>
    <sheet name="Dupont Analysis" sheetId="25" r:id="rId11"/>
    <sheet name="HistoricalFS" sheetId="10" r:id="rId12"/>
    <sheet name="Ratio Analysis" sheetId="20" r:id="rId13"/>
    <sheet name="Common Size Statement" sheetId="22" r:id="rId14"/>
    <sheet name="Forecasting" sheetId="21" r:id="rId15"/>
    <sheet name="Data Room&gt;" sheetId="12" r:id="rId16"/>
    <sheet name="Data Sheet" sheetId="11" r:id="rId17"/>
    <sheet name="Raw FS" sheetId="13" r:id="rId18"/>
    <sheet name="Help&gt;" sheetId="28" r:id="rId19"/>
    <sheet name="Rm" sheetId="9" r:id="rId20"/>
    <sheet name="Beta - Comps" sheetId="8" r:id="rId21"/>
    <sheet name="Relative Data" sheetId="17" r:id="rId22"/>
  </sheets>
  <definedNames>
    <definedName name="_xlnm._FilterDatabase" localSheetId="3" hidden="1">'Beta - Regression'!$B$10:$D$114</definedName>
    <definedName name="_xlnm._FilterDatabase" localSheetId="8" hidden="1">'VAR-Monte Carlo Simulation '!$A$6:$E$5188</definedName>
    <definedName name="_xlchart.v1.0" hidden="1">'VAR-Monte Carlo Simulation '!$H$7:$H$10006</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localSheetId="9" hidden="1">"04/29/2023 08:53:12"</definedName>
    <definedName name="IQ_NAMES_REVISION_DATE_" localSheetId="13" hidden="1">"01/26/2023 09:21:20"</definedName>
    <definedName name="IQ_NAMES_REVISION_DATE_" localSheetId="10" hidden="1">"04/29/2023 08:53:12"</definedName>
    <definedName name="IQ_NAMES_REVISION_DATE_" localSheetId="14" hidden="1">"01/26/2023 09:21:20"</definedName>
    <definedName name="IQ_NAMES_REVISION_DATE_" localSheetId="8" hidden="1">"04/29/2023 08:53:12"</definedName>
    <definedName name="IQ_NAMES_REVISION_DATE_" hidden="1">"03/29/2023 14:23:17"</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_xlnm.Print_Area" localSheetId="9">'Altman Z Score'!$A$1:$I$95</definedName>
    <definedName name="_xlnm.Print_Area" localSheetId="6">Comps_Val!$A$1:$Q$37</definedName>
    <definedName name="_xlnm.Print_Area" localSheetId="10">'Dupont Analysis'!$A$1:$I$113</definedName>
    <definedName name="UPDATE">'Data Sheet'!$E$1</definedName>
  </definedNames>
  <calcPr calcId="191029" iterate="1" iterateDelta="9.9999999999994451E-4"/>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0" i="15" l="1"/>
  <c r="E31" i="15"/>
  <c r="B6" i="20"/>
  <c r="B6" i="10"/>
  <c r="B52" i="10" s="1"/>
  <c r="A6" i="10"/>
  <c r="C7" i="20"/>
  <c r="D7" i="20"/>
  <c r="E7" i="20"/>
  <c r="F7" i="20"/>
  <c r="G7" i="20"/>
  <c r="H7" i="20"/>
  <c r="I7" i="20"/>
  <c r="J7" i="20"/>
  <c r="K7" i="20"/>
  <c r="L7" i="20"/>
  <c r="B5" i="25" l="1"/>
  <c r="B3" i="25"/>
  <c r="I73" i="25" l="1"/>
  <c r="H73" i="25"/>
  <c r="G73" i="25"/>
  <c r="F73" i="25"/>
  <c r="E73" i="25"/>
  <c r="D73" i="25"/>
  <c r="C73" i="25"/>
  <c r="I69" i="25"/>
  <c r="H69" i="25"/>
  <c r="G69" i="25"/>
  <c r="F69" i="25"/>
  <c r="E69" i="25"/>
  <c r="D69" i="25"/>
  <c r="C69" i="25"/>
  <c r="I63" i="25"/>
  <c r="H63" i="25"/>
  <c r="G63" i="25"/>
  <c r="F63" i="25"/>
  <c r="E63" i="25"/>
  <c r="D63" i="25"/>
  <c r="C63" i="25"/>
  <c r="I62" i="25"/>
  <c r="H62" i="25"/>
  <c r="G62" i="25"/>
  <c r="F62" i="25"/>
  <c r="E62" i="25"/>
  <c r="D62" i="25"/>
  <c r="C62" i="25"/>
  <c r="I84" i="26" l="1"/>
  <c r="H84" i="26"/>
  <c r="G84" i="26"/>
  <c r="F84" i="26"/>
  <c r="E84" i="26"/>
  <c r="D84" i="26"/>
  <c r="C84" i="26"/>
  <c r="I79" i="26"/>
  <c r="H79" i="26"/>
  <c r="G79" i="26"/>
  <c r="F79" i="26"/>
  <c r="E79" i="26"/>
  <c r="D79" i="26"/>
  <c r="C79" i="26"/>
  <c r="I78" i="26"/>
  <c r="I80" i="26" s="1"/>
  <c r="H78" i="26"/>
  <c r="H80" i="26" s="1"/>
  <c r="G78" i="26"/>
  <c r="F78" i="26"/>
  <c r="E78" i="26"/>
  <c r="D78" i="26"/>
  <c r="D80" i="26" s="1"/>
  <c r="C78" i="26"/>
  <c r="C80" i="26" s="1"/>
  <c r="I63" i="26"/>
  <c r="H63" i="26"/>
  <c r="G63" i="26"/>
  <c r="G69" i="26" s="1"/>
  <c r="F63" i="26"/>
  <c r="F74" i="26" s="1"/>
  <c r="F85" i="26" s="1"/>
  <c r="E63" i="26"/>
  <c r="E74" i="26" s="1"/>
  <c r="D63" i="26"/>
  <c r="C63" i="26"/>
  <c r="I62" i="26"/>
  <c r="I64" i="26" s="1"/>
  <c r="H62" i="26"/>
  <c r="G62" i="26"/>
  <c r="F62" i="26"/>
  <c r="F64" i="26" s="1"/>
  <c r="E62" i="26"/>
  <c r="E64" i="26" s="1"/>
  <c r="D62" i="26"/>
  <c r="D64" i="26" s="1"/>
  <c r="C62" i="26"/>
  <c r="B5" i="26"/>
  <c r="B3" i="26"/>
  <c r="G80" i="26"/>
  <c r="F80" i="26"/>
  <c r="E80" i="26"/>
  <c r="D69" i="26"/>
  <c r="C64" i="26"/>
  <c r="I69" i="26"/>
  <c r="H69" i="26"/>
  <c r="D74" i="26"/>
  <c r="C69" i="26"/>
  <c r="H64" i="26"/>
  <c r="G64" i="26"/>
  <c r="B90" i="25"/>
  <c r="C85" i="25"/>
  <c r="C95" i="25" s="1"/>
  <c r="B85" i="25"/>
  <c r="F77" i="25"/>
  <c r="E77" i="25"/>
  <c r="B77" i="25"/>
  <c r="B76" i="25"/>
  <c r="I85" i="25"/>
  <c r="I95" i="25" s="1"/>
  <c r="H85" i="25"/>
  <c r="H95" i="25" s="1"/>
  <c r="G85" i="25"/>
  <c r="G95" i="25" s="1"/>
  <c r="F85" i="25"/>
  <c r="F95" i="25" s="1"/>
  <c r="E76" i="25"/>
  <c r="D76" i="25"/>
  <c r="C76" i="25"/>
  <c r="I72" i="25"/>
  <c r="H72" i="25"/>
  <c r="G72" i="25"/>
  <c r="F72" i="25"/>
  <c r="E72" i="25"/>
  <c r="D72" i="25"/>
  <c r="D91" i="25" s="1"/>
  <c r="D94" i="25" s="1"/>
  <c r="C72" i="25"/>
  <c r="D68" i="25"/>
  <c r="D84" i="25" s="1"/>
  <c r="D90" i="25" s="1"/>
  <c r="C68" i="25"/>
  <c r="C84" i="25" s="1"/>
  <c r="B68" i="25"/>
  <c r="D64" i="25"/>
  <c r="C64" i="25"/>
  <c r="I77" i="25"/>
  <c r="H77" i="25"/>
  <c r="G77" i="25"/>
  <c r="D77" i="25"/>
  <c r="C77" i="25"/>
  <c r="I68" i="25"/>
  <c r="I84" i="25" s="1"/>
  <c r="H68" i="25"/>
  <c r="H84" i="25" s="1"/>
  <c r="G64" i="25"/>
  <c r="E68" i="25"/>
  <c r="E74" i="25" l="1"/>
  <c r="E91" i="25"/>
  <c r="E94" i="25" s="1"/>
  <c r="F91" i="25"/>
  <c r="F94" i="25" s="1"/>
  <c r="F74" i="25"/>
  <c r="G74" i="25"/>
  <c r="G91" i="25"/>
  <c r="G94" i="25" s="1"/>
  <c r="G96" i="25" s="1"/>
  <c r="H74" i="25"/>
  <c r="H91" i="25"/>
  <c r="H94" i="25" s="1"/>
  <c r="H96" i="25" s="1"/>
  <c r="C90" i="25"/>
  <c r="C86" i="25"/>
  <c r="D92" i="25"/>
  <c r="G76" i="25"/>
  <c r="G78" i="25" s="1"/>
  <c r="H76" i="25"/>
  <c r="H78" i="25" s="1"/>
  <c r="I76" i="25"/>
  <c r="I78" i="25" s="1"/>
  <c r="I80" i="25" s="1"/>
  <c r="H64" i="25"/>
  <c r="I64" i="25"/>
  <c r="C70" i="25"/>
  <c r="D78" i="25"/>
  <c r="D70" i="25"/>
  <c r="E78" i="25"/>
  <c r="F64" i="25"/>
  <c r="F76" i="25"/>
  <c r="F78" i="25" s="1"/>
  <c r="G74" i="26"/>
  <c r="G85" i="26" s="1"/>
  <c r="G86" i="26" s="1"/>
  <c r="E69" i="26"/>
  <c r="F69" i="26"/>
  <c r="E86" i="26"/>
  <c r="F86" i="26"/>
  <c r="E85" i="26"/>
  <c r="D85" i="26"/>
  <c r="D86" i="26" s="1"/>
  <c r="I74" i="26"/>
  <c r="C74" i="26"/>
  <c r="H74" i="26"/>
  <c r="I86" i="25"/>
  <c r="I90" i="25"/>
  <c r="E84" i="25"/>
  <c r="E70" i="25"/>
  <c r="C91" i="25"/>
  <c r="C94" i="25" s="1"/>
  <c r="C96" i="25" s="1"/>
  <c r="C74" i="25"/>
  <c r="F96" i="25"/>
  <c r="H90" i="25"/>
  <c r="H86" i="25"/>
  <c r="I91" i="25"/>
  <c r="I94" i="25" s="1"/>
  <c r="I96" i="25" s="1"/>
  <c r="I74" i="25"/>
  <c r="C78" i="25"/>
  <c r="E64" i="25"/>
  <c r="F68" i="25"/>
  <c r="H70" i="25"/>
  <c r="D85" i="25"/>
  <c r="E85" i="25"/>
  <c r="E95" i="25" s="1"/>
  <c r="E96" i="25" s="1"/>
  <c r="G68" i="25"/>
  <c r="I70" i="25"/>
  <c r="D74" i="25"/>
  <c r="H80" i="25" l="1"/>
  <c r="H92" i="25"/>
  <c r="E80" i="25"/>
  <c r="D80" i="25"/>
  <c r="C80" i="25"/>
  <c r="H98" i="25"/>
  <c r="I85" i="26"/>
  <c r="I86" i="26" s="1"/>
  <c r="C85" i="26"/>
  <c r="C86" i="26" s="1"/>
  <c r="H85" i="26"/>
  <c r="H86" i="26" s="1"/>
  <c r="G70" i="25"/>
  <c r="G80" i="25" s="1"/>
  <c r="G84" i="25"/>
  <c r="E86" i="25"/>
  <c r="E90" i="25"/>
  <c r="E92" i="25" s="1"/>
  <c r="E98" i="25" s="1"/>
  <c r="D95" i="25"/>
  <c r="D96" i="25" s="1"/>
  <c r="D98" i="25" s="1"/>
  <c r="D86" i="25"/>
  <c r="I92" i="25"/>
  <c r="I98" i="25" s="1"/>
  <c r="F84" i="25"/>
  <c r="F70" i="25"/>
  <c r="F80" i="25" s="1"/>
  <c r="C92" i="25"/>
  <c r="C98" i="25" s="1"/>
  <c r="F86" i="25" l="1"/>
  <c r="F90" i="25"/>
  <c r="F92" i="25" s="1"/>
  <c r="F98" i="25" s="1"/>
  <c r="G86" i="25"/>
  <c r="G90" i="25"/>
  <c r="G92" i="25" s="1"/>
  <c r="G98" i="25" s="1"/>
  <c r="H9036" i="24" l="1"/>
  <c r="H8893" i="24"/>
  <c r="H8861" i="24"/>
  <c r="H8496" i="24"/>
  <c r="H8474" i="24"/>
  <c r="H8344" i="24"/>
  <c r="H8104" i="24"/>
  <c r="H8103" i="24"/>
  <c r="H8099" i="24"/>
  <c r="H7911" i="24"/>
  <c r="H7823" i="24"/>
  <c r="H7819" i="24"/>
  <c r="H7695" i="24"/>
  <c r="H7689" i="24"/>
  <c r="H7639" i="24"/>
  <c r="H7497" i="24"/>
  <c r="H7491" i="24"/>
  <c r="H7488" i="24"/>
  <c r="H7375" i="24"/>
  <c r="H7339" i="24"/>
  <c r="H7321" i="24"/>
  <c r="H7234" i="24"/>
  <c r="H7233" i="24"/>
  <c r="H7193" i="24"/>
  <c r="H7106" i="24"/>
  <c r="H7091" i="24"/>
  <c r="H7090" i="24"/>
  <c r="H7002" i="24"/>
  <c r="H6979" i="24"/>
  <c r="H6976" i="24"/>
  <c r="H6901" i="24"/>
  <c r="H6900" i="24"/>
  <c r="H6874" i="24"/>
  <c r="H6805" i="24"/>
  <c r="H6804" i="24"/>
  <c r="H6793" i="24"/>
  <c r="H6723" i="24"/>
  <c r="H6698" i="24"/>
  <c r="H6697" i="24"/>
  <c r="H6629" i="24"/>
  <c r="H6618" i="24"/>
  <c r="H6595" i="24"/>
  <c r="H6528" i="24"/>
  <c r="H6525" i="24"/>
  <c r="H6521" i="24"/>
  <c r="H6448" i="24"/>
  <c r="H6419" i="24"/>
  <c r="H6417" i="24"/>
  <c r="H6352" i="24"/>
  <c r="H6349" i="24"/>
  <c r="H6316" i="24"/>
  <c r="H6249" i="24"/>
  <c r="H6243" i="24"/>
  <c r="H6242" i="24"/>
  <c r="H6173" i="24"/>
  <c r="H6144" i="24"/>
  <c r="H6138" i="24"/>
  <c r="H6073" i="24"/>
  <c r="H6072" i="24"/>
  <c r="H6045" i="24"/>
  <c r="H5978" i="24"/>
  <c r="H5977" i="24"/>
  <c r="H5973" i="24"/>
  <c r="H5925" i="24"/>
  <c r="H5906" i="24"/>
  <c r="H5899" i="24"/>
  <c r="H5851" i="24"/>
  <c r="H5845" i="24"/>
  <c r="H5831" i="24"/>
  <c r="H5780" i="24"/>
  <c r="H5771" i="24"/>
  <c r="H5770" i="24"/>
  <c r="H5721" i="24"/>
  <c r="H5701" i="24"/>
  <c r="H5699" i="24"/>
  <c r="H5643" i="24"/>
  <c r="H5642" i="24"/>
  <c r="H5625" i="24"/>
  <c r="H5576" i="24"/>
  <c r="H5571" i="24"/>
  <c r="H5565" i="24"/>
  <c r="H5516" i="24"/>
  <c r="H5497" i="24"/>
  <c r="H5496" i="24"/>
  <c r="H5453" i="24"/>
  <c r="H5445" i="24"/>
  <c r="H5430" i="24"/>
  <c r="H5384" i="24"/>
  <c r="H5383" i="24"/>
  <c r="H5382" i="24"/>
  <c r="H5333" i="24"/>
  <c r="H5318" i="24"/>
  <c r="H5317" i="24"/>
  <c r="H5273" i="24"/>
  <c r="H5270" i="24"/>
  <c r="H5249" i="24"/>
  <c r="H5206" i="24"/>
  <c r="H5205" i="24"/>
  <c r="H5204" i="24"/>
  <c r="H5160" i="24"/>
  <c r="H5140" i="24"/>
  <c r="H5137" i="24"/>
  <c r="H5092" i="24"/>
  <c r="H5090" i="24"/>
  <c r="H5077" i="24"/>
  <c r="H5026" i="24"/>
  <c r="H5025" i="24"/>
  <c r="H5024" i="24"/>
  <c r="H4981" i="24"/>
  <c r="H4964" i="24"/>
  <c r="H4957" i="24"/>
  <c r="H4913" i="24"/>
  <c r="H4912" i="24"/>
  <c r="H4897" i="24"/>
  <c r="H4852" i="24"/>
  <c r="H4847" i="24"/>
  <c r="H4845" i="24"/>
  <c r="H4799" i="24"/>
  <c r="H4785" i="24"/>
  <c r="H4784" i="24"/>
  <c r="H4737" i="24"/>
  <c r="H4736" i="24"/>
  <c r="H4721" i="24"/>
  <c r="H4684" i="24"/>
  <c r="H4682" i="24"/>
  <c r="H4676" i="24"/>
  <c r="H4638" i="24"/>
  <c r="H4625" i="24"/>
  <c r="H4624" i="24"/>
  <c r="H4584" i="24"/>
  <c r="H4580" i="24"/>
  <c r="H4565" i="24"/>
  <c r="H4527" i="24"/>
  <c r="H4526" i="24"/>
  <c r="H4525" i="24"/>
  <c r="H4481" i="24"/>
  <c r="H4469" i="24"/>
  <c r="H4465" i="24"/>
  <c r="H4428" i="24"/>
  <c r="H4426" i="24"/>
  <c r="H4408" i="24"/>
  <c r="H4370" i="24"/>
  <c r="H4369" i="24"/>
  <c r="H4368" i="24"/>
  <c r="H4328" i="24"/>
  <c r="H4310" i="24"/>
  <c r="H4309" i="24"/>
  <c r="H4271" i="24"/>
  <c r="H4270" i="24"/>
  <c r="H4255" i="24"/>
  <c r="H4214" i="24"/>
  <c r="H4213" i="24"/>
  <c r="H4209" i="24"/>
  <c r="H4172" i="24"/>
  <c r="H4159" i="24"/>
  <c r="H4152" i="24"/>
  <c r="H4116" i="24"/>
  <c r="H4114" i="24"/>
  <c r="H4103" i="24"/>
  <c r="H4070" i="24"/>
  <c r="H4064" i="24"/>
  <c r="H4063" i="24"/>
  <c r="H4031" i="24"/>
  <c r="H4018" i="24"/>
  <c r="H4017" i="24"/>
  <c r="H3981" i="24"/>
  <c r="H3980" i="24"/>
  <c r="H3968" i="24"/>
  <c r="H3935" i="24"/>
  <c r="H3934" i="24"/>
  <c r="H3929" i="24"/>
  <c r="H3896" i="24"/>
  <c r="H3885" i="24"/>
  <c r="H3884" i="24"/>
  <c r="H3850" i="24"/>
  <c r="H3845" i="24"/>
  <c r="H3833" i="24"/>
  <c r="H3801" i="24"/>
  <c r="H3799" i="24"/>
  <c r="H3798" i="24"/>
  <c r="H3761" i="24"/>
  <c r="H3750" i="24"/>
  <c r="H3749" i="24"/>
  <c r="H3720" i="24"/>
  <c r="H3719" i="24"/>
  <c r="H3705" i="24"/>
  <c r="H3677" i="24"/>
  <c r="H3676" i="24"/>
  <c r="H3674" i="24"/>
  <c r="H3646" i="24"/>
  <c r="H3632" i="24"/>
  <c r="H3631" i="24"/>
  <c r="H3602" i="24"/>
  <c r="H3601" i="24"/>
  <c r="H3591" i="24"/>
  <c r="H3559" i="24"/>
  <c r="H3558" i="24"/>
  <c r="H3557" i="24"/>
  <c r="H3528" i="24"/>
  <c r="H3518" i="24"/>
  <c r="H3513" i="24"/>
  <c r="H3485" i="24"/>
  <c r="H3484" i="24"/>
  <c r="H3473" i="24"/>
  <c r="H3445" i="24"/>
  <c r="H3440" i="24"/>
  <c r="H3439" i="24"/>
  <c r="H3410" i="24"/>
  <c r="H3400" i="24"/>
  <c r="H3399" i="24"/>
  <c r="H3367" i="24"/>
  <c r="H3366" i="24"/>
  <c r="H3356" i="24"/>
  <c r="H3327" i="24"/>
  <c r="H3326" i="24"/>
  <c r="H3321" i="24"/>
  <c r="H3293" i="24"/>
  <c r="H3282" i="24"/>
  <c r="H3281" i="24"/>
  <c r="H3253" i="24"/>
  <c r="H3248" i="24"/>
  <c r="H3238" i="24"/>
  <c r="H3209" i="24"/>
  <c r="H3208" i="24"/>
  <c r="H3207" i="24"/>
  <c r="H3175" i="24"/>
  <c r="H3165" i="24"/>
  <c r="H3164" i="24"/>
  <c r="H3135" i="24"/>
  <c r="H3134" i="24"/>
  <c r="H3120" i="24"/>
  <c r="H3092" i="24"/>
  <c r="H3090" i="24"/>
  <c r="H3089" i="24"/>
  <c r="H3061" i="24"/>
  <c r="H3047" i="24"/>
  <c r="H3046" i="24"/>
  <c r="H3017" i="24"/>
  <c r="H3016" i="24"/>
  <c r="H3006" i="24"/>
  <c r="H2974" i="24"/>
  <c r="H2973" i="24"/>
  <c r="H2972" i="24"/>
  <c r="H2943" i="24"/>
  <c r="H2933" i="24"/>
  <c r="H2928" i="24"/>
  <c r="H2900" i="24"/>
  <c r="H2898" i="24"/>
  <c r="H2888" i="24"/>
  <c r="H2860" i="24"/>
  <c r="H2855" i="24"/>
  <c r="H2854" i="24"/>
  <c r="H2825" i="24"/>
  <c r="H2815" i="24"/>
  <c r="H2814" i="24"/>
  <c r="H2782" i="24"/>
  <c r="H2781" i="24"/>
  <c r="H2770" i="24"/>
  <c r="H2742" i="24"/>
  <c r="H2741" i="24"/>
  <c r="H2736" i="24"/>
  <c r="H2708" i="24"/>
  <c r="H2697" i="24"/>
  <c r="H2696" i="24"/>
  <c r="H2668" i="24"/>
  <c r="H2663" i="24"/>
  <c r="H2653" i="24"/>
  <c r="H2624" i="24"/>
  <c r="H2623" i="24"/>
  <c r="H2622" i="24"/>
  <c r="H2590" i="24"/>
  <c r="H2580" i="24"/>
  <c r="H2578" i="24"/>
  <c r="H2550" i="24"/>
  <c r="H2549" i="24"/>
  <c r="H2535" i="24"/>
  <c r="H2506" i="24"/>
  <c r="H2505" i="24"/>
  <c r="H2504" i="24"/>
  <c r="H2476" i="24"/>
  <c r="H2462" i="24"/>
  <c r="H2461" i="24"/>
  <c r="H2432" i="24"/>
  <c r="H2431" i="24"/>
  <c r="H2421" i="24"/>
  <c r="H2389" i="24"/>
  <c r="H2388" i="24"/>
  <c r="H2386" i="24"/>
  <c r="H2358" i="24"/>
  <c r="H2348" i="24"/>
  <c r="H2343" i="24"/>
  <c r="H2314" i="24"/>
  <c r="H2313" i="24"/>
  <c r="H2303" i="24"/>
  <c r="H2274" i="24"/>
  <c r="H2270" i="24"/>
  <c r="H2269" i="24"/>
  <c r="H2240" i="24"/>
  <c r="H2230" i="24"/>
  <c r="H2229" i="24"/>
  <c r="H2197" i="24"/>
  <c r="H2196" i="24"/>
  <c r="H2185" i="24"/>
  <c r="H2157" i="24"/>
  <c r="H2156" i="24"/>
  <c r="H2151" i="24"/>
  <c r="H2122" i="24"/>
  <c r="H2112" i="24"/>
  <c r="H2111" i="24"/>
  <c r="H2082" i="24"/>
  <c r="H2078" i="24"/>
  <c r="H2068" i="24"/>
  <c r="H2039" i="24"/>
  <c r="H2038" i="24"/>
  <c r="H2037" i="24"/>
  <c r="H2005" i="24"/>
  <c r="H1994" i="24"/>
  <c r="H1993" i="24"/>
  <c r="H1965" i="24"/>
  <c r="H1964" i="24"/>
  <c r="H1950" i="24"/>
  <c r="H1921" i="24"/>
  <c r="H1920" i="24"/>
  <c r="H1919" i="24"/>
  <c r="H1890" i="24"/>
  <c r="H1877" i="24"/>
  <c r="H1876" i="24"/>
  <c r="H1847" i="24"/>
  <c r="H1846" i="24"/>
  <c r="H1836" i="24"/>
  <c r="H1804" i="24"/>
  <c r="H1802" i="24"/>
  <c r="H1801" i="24"/>
  <c r="H1773" i="24"/>
  <c r="H1762" i="24"/>
  <c r="H1758" i="24"/>
  <c r="H1729" i="24"/>
  <c r="H1728" i="24"/>
  <c r="H1718" i="24"/>
  <c r="H1689" i="24"/>
  <c r="H1685" i="24"/>
  <c r="H1684" i="24"/>
  <c r="H1655" i="24"/>
  <c r="H1645" i="24"/>
  <c r="H1644" i="24"/>
  <c r="H1612" i="24"/>
  <c r="H1610" i="24"/>
  <c r="H1600" i="24"/>
  <c r="H1574" i="24"/>
  <c r="H1573" i="24"/>
  <c r="H1569" i="24"/>
  <c r="H1544" i="24"/>
  <c r="H1535" i="24"/>
  <c r="H1534" i="24"/>
  <c r="H1509" i="24"/>
  <c r="H1505" i="24"/>
  <c r="H1496" i="24"/>
  <c r="H1471" i="24"/>
  <c r="H1470" i="24"/>
  <c r="H1469" i="24"/>
  <c r="H1441" i="24"/>
  <c r="H1432" i="24"/>
  <c r="H1431" i="24"/>
  <c r="H1406" i="24"/>
  <c r="H1405" i="24"/>
  <c r="H1393" i="24"/>
  <c r="H1368" i="24"/>
  <c r="H1367" i="24"/>
  <c r="H1366" i="24"/>
  <c r="H1341" i="24"/>
  <c r="H1329" i="24"/>
  <c r="H1328" i="24"/>
  <c r="H1303" i="24"/>
  <c r="H1302" i="24"/>
  <c r="H1293" i="24"/>
  <c r="H1271" i="24"/>
  <c r="H1270" i="24"/>
  <c r="H1269" i="24"/>
  <c r="H1247" i="24"/>
  <c r="H1239" i="24"/>
  <c r="H1238" i="24"/>
  <c r="H1216" i="24"/>
  <c r="H1215" i="24"/>
  <c r="H1207" i="24"/>
  <c r="H1185" i="24"/>
  <c r="H1184" i="24"/>
  <c r="H1183" i="24"/>
  <c r="H1161" i="24"/>
  <c r="H1153" i="24"/>
  <c r="H1152" i="24"/>
  <c r="H1131" i="24"/>
  <c r="H1129" i="24"/>
  <c r="H1121" i="24"/>
  <c r="H1101" i="24"/>
  <c r="H1099" i="24"/>
  <c r="H1097" i="24"/>
  <c r="H1077" i="24"/>
  <c r="H1069" i="24"/>
  <c r="H1067" i="24"/>
  <c r="H1046" i="24"/>
  <c r="H1045" i="24"/>
  <c r="H1037" i="24"/>
  <c r="H1015" i="24"/>
  <c r="H1014" i="24"/>
  <c r="H1013" i="24"/>
  <c r="H991" i="24"/>
  <c r="H983" i="24"/>
  <c r="H982" i="24"/>
  <c r="H960" i="24"/>
  <c r="H959" i="24"/>
  <c r="H951" i="24"/>
  <c r="H929" i="24"/>
  <c r="H928" i="24"/>
  <c r="H927" i="24"/>
  <c r="H905" i="24"/>
  <c r="H897" i="24"/>
  <c r="H896" i="24"/>
  <c r="H875" i="24"/>
  <c r="H873" i="24"/>
  <c r="H865" i="24"/>
  <c r="H845" i="24"/>
  <c r="H843" i="24"/>
  <c r="H841" i="24"/>
  <c r="H821" i="24"/>
  <c r="H813" i="24"/>
  <c r="H811" i="24"/>
  <c r="H790" i="24"/>
  <c r="H789" i="24"/>
  <c r="H781" i="24"/>
  <c r="H759" i="24"/>
  <c r="H758" i="24"/>
  <c r="H757" i="24"/>
  <c r="H735" i="24"/>
  <c r="H727" i="24"/>
  <c r="H726" i="24"/>
  <c r="H704" i="24"/>
  <c r="H703" i="24"/>
  <c r="H695" i="24"/>
  <c r="H673" i="24"/>
  <c r="H672" i="24"/>
  <c r="H671" i="24"/>
  <c r="H649" i="24"/>
  <c r="H641" i="24"/>
  <c r="H640" i="24"/>
  <c r="H619" i="24"/>
  <c r="H617" i="24"/>
  <c r="H609" i="24"/>
  <c r="H589" i="24"/>
  <c r="H587" i="24"/>
  <c r="H585" i="24"/>
  <c r="H565" i="24"/>
  <c r="H557" i="24"/>
  <c r="H555" i="24"/>
  <c r="H534" i="24"/>
  <c r="H533" i="24"/>
  <c r="H525" i="24"/>
  <c r="H503" i="24"/>
  <c r="H502" i="24"/>
  <c r="H501" i="24"/>
  <c r="H479" i="24"/>
  <c r="H471" i="24"/>
  <c r="H470" i="24"/>
  <c r="H448" i="24"/>
  <c r="H447" i="24"/>
  <c r="H439" i="24"/>
  <c r="H417" i="24"/>
  <c r="H416" i="24"/>
  <c r="H415" i="24"/>
  <c r="H393" i="24"/>
  <c r="H385" i="24"/>
  <c r="H384" i="24"/>
  <c r="H363" i="24"/>
  <c r="H361" i="24"/>
  <c r="H353" i="24"/>
  <c r="H333" i="24"/>
  <c r="H331" i="24"/>
  <c r="H329" i="24"/>
  <c r="H309" i="24"/>
  <c r="H301" i="24"/>
  <c r="H299" i="24"/>
  <c r="H278" i="24"/>
  <c r="H277" i="24"/>
  <c r="H269" i="24"/>
  <c r="H247" i="24"/>
  <c r="H246" i="24"/>
  <c r="H245" i="24"/>
  <c r="H223" i="24"/>
  <c r="H215" i="24"/>
  <c r="H214" i="24"/>
  <c r="H192" i="24"/>
  <c r="H191" i="24"/>
  <c r="H183" i="24"/>
  <c r="H161" i="24"/>
  <c r="H160" i="24"/>
  <c r="H159" i="24"/>
  <c r="H137" i="24"/>
  <c r="H129" i="24"/>
  <c r="H128" i="24"/>
  <c r="H107" i="24"/>
  <c r="H106" i="24"/>
  <c r="H99" i="24"/>
  <c r="H82" i="24"/>
  <c r="H81" i="24"/>
  <c r="H80" i="24"/>
  <c r="H64" i="24"/>
  <c r="H63" i="24"/>
  <c r="H62" i="24"/>
  <c r="H46" i="24"/>
  <c r="H45" i="24"/>
  <c r="H43" i="24"/>
  <c r="H27" i="24"/>
  <c r="K26" i="24"/>
  <c r="K25" i="24"/>
  <c r="K24" i="24"/>
  <c r="K23" i="24"/>
  <c r="H17" i="24"/>
  <c r="N12" i="24"/>
  <c r="N11" i="24"/>
  <c r="N10" i="24"/>
  <c r="N9" i="24"/>
  <c r="H7" i="24"/>
  <c r="H21" i="24" l="1"/>
  <c r="H15" i="24"/>
  <c r="H10" i="24"/>
  <c r="H9551" i="24"/>
  <c r="H8729" i="24"/>
  <c r="H8395" i="24"/>
  <c r="H8114" i="24"/>
  <c r="H7936" i="24"/>
  <c r="H7778" i="24"/>
  <c r="H7651" i="24"/>
  <c r="H7513" i="24"/>
  <c r="H7393" i="24"/>
  <c r="H7293" i="24"/>
  <c r="H7201" i="24"/>
  <c r="H7107" i="24"/>
  <c r="H7021" i="24"/>
  <c r="H6941" i="24"/>
  <c r="H6875" i="24"/>
  <c r="H6808" i="24"/>
  <c r="H6741" i="24"/>
  <c r="H6673" i="24"/>
  <c r="H6596" i="24"/>
  <c r="H6529" i="24"/>
  <c r="H6464" i="24"/>
  <c r="H6394" i="24"/>
  <c r="H6325" i="24"/>
  <c r="H6252" i="24"/>
  <c r="H6185" i="24"/>
  <c r="H6113" i="24"/>
  <c r="H6048" i="24"/>
  <c r="H5987" i="24"/>
  <c r="H5930" i="24"/>
  <c r="H5880" i="24"/>
  <c r="H5832" i="24"/>
  <c r="H5781" i="24"/>
  <c r="H5732" i="24"/>
  <c r="H5676" i="24"/>
  <c r="H5626" i="24"/>
  <c r="H5577" i="24"/>
  <c r="H5529" i="24"/>
  <c r="H5479" i="24"/>
  <c r="H5432" i="24"/>
  <c r="H5389" i="24"/>
  <c r="H5343" i="24"/>
  <c r="H5300" i="24"/>
  <c r="H5256" i="24"/>
  <c r="H5207" i="24"/>
  <c r="H5164" i="24"/>
  <c r="H5121" i="24"/>
  <c r="H5078" i="24"/>
  <c r="H5034" i="24"/>
  <c r="H4985" i="24"/>
  <c r="H4942" i="24"/>
  <c r="H4898" i="24"/>
  <c r="H4856" i="24"/>
  <c r="H4810" i="24"/>
  <c r="H4762" i="24"/>
  <c r="H4725" i="24"/>
  <c r="H4685" i="24"/>
  <c r="H4647" i="24"/>
  <c r="H4609" i="24"/>
  <c r="H4566" i="24"/>
  <c r="H4528" i="24"/>
  <c r="H4490" i="24"/>
  <c r="H4453" i="24"/>
  <c r="H4415" i="24"/>
  <c r="H4372" i="24"/>
  <c r="H4334" i="24"/>
  <c r="H4296" i="24"/>
  <c r="H4258" i="24"/>
  <c r="H4218" i="24"/>
  <c r="H4177" i="24"/>
  <c r="H4140" i="24"/>
  <c r="H4104" i="24"/>
  <c r="H4071" i="24"/>
  <c r="H4039" i="24"/>
  <c r="H4002" i="24"/>
  <c r="H3969" i="24"/>
  <c r="H3936" i="24"/>
  <c r="H3904" i="24"/>
  <c r="H3871" i="24"/>
  <c r="H3834" i="24"/>
  <c r="H3802" i="24"/>
  <c r="H3769" i="24"/>
  <c r="H3738" i="24"/>
  <c r="H3710" i="24"/>
  <c r="H3678" i="24"/>
  <c r="H3649" i="24"/>
  <c r="H3621" i="24"/>
  <c r="H3592" i="24"/>
  <c r="H3564" i="24"/>
  <c r="H3532" i="24"/>
  <c r="H3503" i="24"/>
  <c r="H3474" i="24"/>
  <c r="H3446" i="24"/>
  <c r="H3417" i="24"/>
  <c r="H3385" i="24"/>
  <c r="H3357" i="24"/>
  <c r="H3328" i="24"/>
  <c r="H3300" i="24"/>
  <c r="H3271" i="24"/>
  <c r="H3239" i="24"/>
  <c r="H3210" i="24"/>
  <c r="H3182" i="24"/>
  <c r="H3153" i="24"/>
  <c r="H3125" i="24"/>
  <c r="H3093" i="24"/>
  <c r="H3064" i="24"/>
  <c r="H3036" i="24"/>
  <c r="H3007" i="24"/>
  <c r="H2978" i="24"/>
  <c r="H2946" i="24"/>
  <c r="H2918" i="24"/>
  <c r="H2889" i="24"/>
  <c r="H2861" i="24"/>
  <c r="H2832" i="24"/>
  <c r="H2800" i="24"/>
  <c r="H2772" i="24"/>
  <c r="H2743" i="24"/>
  <c r="H2714" i="24"/>
  <c r="H2686" i="24"/>
  <c r="H2654" i="24"/>
  <c r="H2625" i="24"/>
  <c r="H2597" i="24"/>
  <c r="H2568" i="24"/>
  <c r="H2540" i="24"/>
  <c r="H2508" i="24"/>
  <c r="H2479" i="24"/>
  <c r="H2450" i="24"/>
  <c r="H2406" i="24"/>
  <c r="H2377" i="24"/>
  <c r="H2349" i="24"/>
  <c r="H2320" i="24"/>
  <c r="H2288" i="24"/>
  <c r="H2260" i="24"/>
  <c r="H2231" i="24"/>
  <c r="H2202" i="24"/>
  <c r="H2174" i="24"/>
  <c r="H2142" i="24"/>
  <c r="H2113" i="24"/>
  <c r="H2085" i="24"/>
  <c r="H2056" i="24"/>
  <c r="H2028" i="24"/>
  <c r="H1996" i="24"/>
  <c r="H1967" i="24"/>
  <c r="H1938" i="24"/>
  <c r="H1910" i="24"/>
  <c r="H1881" i="24"/>
  <c r="H1849" i="24"/>
  <c r="H1821" i="24"/>
  <c r="H1792" i="24"/>
  <c r="H1764" i="24"/>
  <c r="H1735" i="24"/>
  <c r="H1703" i="24"/>
  <c r="H1674" i="24"/>
  <c r="H1646" i="24"/>
  <c r="H1617" i="24"/>
  <c r="H1589" i="24"/>
  <c r="H1561" i="24"/>
  <c r="H1536" i="24"/>
  <c r="H1511" i="24"/>
  <c r="H1486" i="24"/>
  <c r="H1461" i="24"/>
  <c r="H1433" i="24"/>
  <c r="H1408" i="24"/>
  <c r="H1383" i="24"/>
  <c r="H1358" i="24"/>
  <c r="H1333" i="24"/>
  <c r="H1305" i="24"/>
  <c r="H1283" i="24"/>
  <c r="H1262" i="24"/>
  <c r="H1240" i="24"/>
  <c r="H1219" i="24"/>
  <c r="H1198" i="24"/>
  <c r="H1176" i="24"/>
  <c r="H1155" i="24"/>
  <c r="H1134" i="24"/>
  <c r="H1112" i="24"/>
  <c r="H1091" i="24"/>
  <c r="H1070" i="24"/>
  <c r="H1048" i="24"/>
  <c r="H1027" i="24"/>
  <c r="H1006" i="24"/>
  <c r="H984" i="24"/>
  <c r="H963" i="24"/>
  <c r="H942" i="24"/>
  <c r="H920" i="24"/>
  <c r="H899" i="24"/>
  <c r="H878" i="24"/>
  <c r="H856" i="24"/>
  <c r="H835" i="24"/>
  <c r="H814" i="24"/>
  <c r="H792" i="24"/>
  <c r="H771" i="24"/>
  <c r="H750" i="24"/>
  <c r="H728" i="24"/>
  <c r="H707" i="24"/>
  <c r="H686" i="24"/>
  <c r="H664" i="24"/>
  <c r="H643" i="24"/>
  <c r="H622" i="24"/>
  <c r="H600" i="24"/>
  <c r="H579" i="24"/>
  <c r="H558" i="24"/>
  <c r="H536" i="24"/>
  <c r="H515" i="24"/>
  <c r="H494" i="24"/>
  <c r="H472" i="24"/>
  <c r="H451" i="24"/>
  <c r="H430" i="24"/>
  <c r="H408" i="24"/>
  <c r="H387" i="24"/>
  <c r="H366" i="24"/>
  <c r="H344" i="24"/>
  <c r="H323" i="24"/>
  <c r="H302" i="24"/>
  <c r="H280" i="24"/>
  <c r="H259" i="24"/>
  <c r="H238" i="24"/>
  <c r="H216" i="24"/>
  <c r="H195" i="24"/>
  <c r="H174" i="24"/>
  <c r="H152" i="24"/>
  <c r="H131" i="24"/>
  <c r="H110" i="24"/>
  <c r="H91" i="24"/>
  <c r="H8" i="24"/>
  <c r="H9189" i="24"/>
  <c r="H8921" i="24"/>
  <c r="H8538" i="24"/>
  <c r="H8219" i="24"/>
  <c r="H8035" i="24"/>
  <c r="H7849" i="24"/>
  <c r="H7703" i="24"/>
  <c r="H7568" i="24"/>
  <c r="H7455" i="24"/>
  <c r="H7341" i="24"/>
  <c r="H7253" i="24"/>
  <c r="H7151" i="24"/>
  <c r="H7061" i="24"/>
  <c r="H6985" i="24"/>
  <c r="H6915" i="24"/>
  <c r="H6843" i="24"/>
  <c r="H6771" i="24"/>
  <c r="H6705" i="24"/>
  <c r="H6634" i="24"/>
  <c r="H6564" i="24"/>
  <c r="H6499" i="24"/>
  <c r="H6424" i="24"/>
  <c r="H6355" i="24"/>
  <c r="H6289" i="24"/>
  <c r="H6220" i="24"/>
  <c r="H6155" i="24"/>
  <c r="H6075" i="24"/>
  <c r="H6010" i="24"/>
  <c r="H5960" i="24"/>
  <c r="H5909" i="24"/>
  <c r="H5858" i="24"/>
  <c r="H5804" i="24"/>
  <c r="H5754" i="24"/>
  <c r="H5703" i="24"/>
  <c r="H5653" i="24"/>
  <c r="H5604" i="24"/>
  <c r="H5548" i="24"/>
  <c r="H5498" i="24"/>
  <c r="H5455" i="24"/>
  <c r="H5412" i="24"/>
  <c r="H5369" i="24"/>
  <c r="H5319" i="24"/>
  <c r="H5277" i="24"/>
  <c r="H5233" i="24"/>
  <c r="H5190" i="24"/>
  <c r="H5144" i="24"/>
  <c r="H5097" i="24"/>
  <c r="H5054" i="24"/>
  <c r="H5008" i="24"/>
  <c r="H4966" i="24"/>
  <c r="H4922" i="24"/>
  <c r="H4872" i="24"/>
  <c r="H4830" i="24"/>
  <c r="H4786" i="24"/>
  <c r="H4745" i="24"/>
  <c r="H4708" i="24"/>
  <c r="H4664" i="24"/>
  <c r="H4626" i="24"/>
  <c r="H4589" i="24"/>
  <c r="H4551" i="24"/>
  <c r="H4511" i="24"/>
  <c r="H4470" i="24"/>
  <c r="H4432" i="24"/>
  <c r="H4392" i="24"/>
  <c r="H4354" i="24"/>
  <c r="H4317" i="24"/>
  <c r="H4273" i="24"/>
  <c r="H4236" i="24"/>
  <c r="H4198" i="24"/>
  <c r="H4160" i="24"/>
  <c r="H4122" i="24"/>
  <c r="H4086" i="24"/>
  <c r="H4053" i="24"/>
  <c r="H4021" i="24"/>
  <c r="H3988" i="24"/>
  <c r="H3954" i="24"/>
  <c r="H3918" i="24"/>
  <c r="H3886" i="24"/>
  <c r="H3853" i="24"/>
  <c r="H3821" i="24"/>
  <c r="H3788" i="24"/>
  <c r="H3751" i="24"/>
  <c r="H3722" i="24"/>
  <c r="H3694" i="24"/>
  <c r="H3665" i="24"/>
  <c r="H3637" i="24"/>
  <c r="H3605" i="24"/>
  <c r="H3576" i="24"/>
  <c r="H3548" i="24"/>
  <c r="H3519" i="24"/>
  <c r="H3490" i="24"/>
  <c r="H3458" i="24"/>
  <c r="H3430" i="24"/>
  <c r="H3401" i="24"/>
  <c r="H3373" i="24"/>
  <c r="H3344" i="24"/>
  <c r="H3312" i="24"/>
  <c r="H3284" i="24"/>
  <c r="H3255" i="24"/>
  <c r="H3226" i="24"/>
  <c r="H3198" i="24"/>
  <c r="H3166" i="24"/>
  <c r="H3137" i="24"/>
  <c r="H3109" i="24"/>
  <c r="H3080" i="24"/>
  <c r="H3052" i="24"/>
  <c r="H3020" i="24"/>
  <c r="H2991" i="24"/>
  <c r="H2962" i="24"/>
  <c r="H2934" i="24"/>
  <c r="H2905" i="24"/>
  <c r="H2873" i="24"/>
  <c r="H2845" i="24"/>
  <c r="H2816" i="24"/>
  <c r="H2788" i="24"/>
  <c r="H2759" i="24"/>
  <c r="H2727" i="24"/>
  <c r="H2698" i="24"/>
  <c r="H2670" i="24"/>
  <c r="H2641" i="24"/>
  <c r="H2613" i="24"/>
  <c r="H2581" i="24"/>
  <c r="H2552" i="24"/>
  <c r="H2524" i="24"/>
  <c r="H2495" i="24"/>
  <c r="H2466" i="24"/>
  <c r="H2434" i="24"/>
  <c r="H2422" i="24"/>
  <c r="H2393" i="24"/>
  <c r="H2361" i="24"/>
  <c r="H2333" i="24"/>
  <c r="H2304" i="24"/>
  <c r="H2276" i="24"/>
  <c r="H2247" i="24"/>
  <c r="H2215" i="24"/>
  <c r="H2186" i="24"/>
  <c r="H2158" i="24"/>
  <c r="H2129" i="24"/>
  <c r="H2101" i="24"/>
  <c r="H2069" i="24"/>
  <c r="H2040" i="24"/>
  <c r="H2012" i="24"/>
  <c r="H1983" i="24"/>
  <c r="H1954" i="24"/>
  <c r="H1922" i="24"/>
  <c r="H1894" i="24"/>
  <c r="H1865" i="24"/>
  <c r="H1837" i="24"/>
  <c r="H1808" i="24"/>
  <c r="H1776" i="24"/>
  <c r="H1748" i="24"/>
  <c r="H1719" i="24"/>
  <c r="H1690" i="24"/>
  <c r="H1662" i="24"/>
  <c r="H1630" i="24"/>
  <c r="H1601" i="24"/>
  <c r="H1575" i="24"/>
  <c r="H1550" i="24"/>
  <c r="H1525" i="24"/>
  <c r="H1497" i="24"/>
  <c r="H1472" i="24"/>
  <c r="H1447" i="24"/>
  <c r="H1422" i="24"/>
  <c r="H1397" i="24"/>
  <c r="H1369" i="24"/>
  <c r="H1344" i="24"/>
  <c r="H1319" i="24"/>
  <c r="H1294" i="24"/>
  <c r="H1272" i="24"/>
  <c r="H1251" i="24"/>
  <c r="H1230" i="24"/>
  <c r="H1208" i="24"/>
  <c r="H1187" i="24"/>
  <c r="H1166" i="24"/>
  <c r="H1144" i="24"/>
  <c r="H1123" i="24"/>
  <c r="H1102" i="24"/>
  <c r="H1080" i="24"/>
  <c r="H1059" i="24"/>
  <c r="H1038" i="24"/>
  <c r="H1016" i="24"/>
  <c r="H995" i="24"/>
  <c r="H974" i="24"/>
  <c r="H952" i="24"/>
  <c r="H931" i="24"/>
  <c r="H910" i="24"/>
  <c r="H888" i="24"/>
  <c r="H867" i="24"/>
  <c r="H846" i="24"/>
  <c r="H824" i="24"/>
  <c r="H803" i="24"/>
  <c r="H782" i="24"/>
  <c r="H760" i="24"/>
  <c r="H739" i="24"/>
  <c r="H718" i="24"/>
  <c r="H696" i="24"/>
  <c r="H675" i="24"/>
  <c r="H654" i="24"/>
  <c r="H632" i="24"/>
  <c r="H611" i="24"/>
  <c r="H590" i="24"/>
  <c r="H568" i="24"/>
  <c r="H547" i="24"/>
  <c r="H526" i="24"/>
  <c r="H504" i="24"/>
  <c r="H483" i="24"/>
  <c r="H462" i="24"/>
  <c r="H440" i="24"/>
  <c r="H419" i="24"/>
  <c r="H398" i="24"/>
  <c r="H376" i="24"/>
  <c r="H355" i="24"/>
  <c r="H334" i="24"/>
  <c r="H312" i="24"/>
  <c r="H291" i="24"/>
  <c r="H270" i="24"/>
  <c r="H248" i="24"/>
  <c r="H227" i="24"/>
  <c r="H206" i="24"/>
  <c r="H184" i="24"/>
  <c r="H163" i="24"/>
  <c r="H142" i="24"/>
  <c r="H120" i="24"/>
  <c r="H101" i="24"/>
  <c r="H18" i="24"/>
  <c r="H25" i="24"/>
  <c r="H34" i="24"/>
  <c r="H53" i="24"/>
  <c r="H71" i="24"/>
  <c r="H89" i="24"/>
  <c r="H117" i="24"/>
  <c r="H141" i="24"/>
  <c r="H171" i="24"/>
  <c r="H201" i="24"/>
  <c r="H225" i="24"/>
  <c r="H256" i="24"/>
  <c r="H287" i="24"/>
  <c r="H311" i="24"/>
  <c r="H342" i="24"/>
  <c r="H373" i="24"/>
  <c r="H397" i="24"/>
  <c r="H427" i="24"/>
  <c r="H457" i="24"/>
  <c r="H481" i="24"/>
  <c r="H512" i="24"/>
  <c r="H543" i="24"/>
  <c r="H567" i="24"/>
  <c r="H598" i="24"/>
  <c r="H629" i="24"/>
  <c r="H653" i="24"/>
  <c r="H683" i="24"/>
  <c r="H713" i="24"/>
  <c r="H737" i="24"/>
  <c r="H768" i="24"/>
  <c r="H799" i="24"/>
  <c r="H823" i="24"/>
  <c r="H854" i="24"/>
  <c r="H885" i="24"/>
  <c r="H909" i="24"/>
  <c r="H939" i="24"/>
  <c r="H969" i="24"/>
  <c r="H993" i="24"/>
  <c r="H1024" i="24"/>
  <c r="H1055" i="24"/>
  <c r="H1079" i="24"/>
  <c r="H1110" i="24"/>
  <c r="H1141" i="24"/>
  <c r="H1165" i="24"/>
  <c r="H1195" i="24"/>
  <c r="H1225" i="24"/>
  <c r="H1249" i="24"/>
  <c r="H1280" i="24"/>
  <c r="H1313" i="24"/>
  <c r="H1343" i="24"/>
  <c r="H1381" i="24"/>
  <c r="H1416" i="24"/>
  <c r="H1446" i="24"/>
  <c r="H1481" i="24"/>
  <c r="H1519" i="24"/>
  <c r="H1549" i="24"/>
  <c r="H1584" i="24"/>
  <c r="H1626" i="24"/>
  <c r="H1657" i="24"/>
  <c r="H1701" i="24"/>
  <c r="H1744" i="24"/>
  <c r="H1775" i="24"/>
  <c r="H1818" i="24"/>
  <c r="H1858" i="24"/>
  <c r="H1893" i="24"/>
  <c r="H1936" i="24"/>
  <c r="H1976" i="24"/>
  <c r="H2010" i="24"/>
  <c r="H2050" i="24"/>
  <c r="H2094" i="24"/>
  <c r="H2128" i="24"/>
  <c r="H2168" i="24"/>
  <c r="H2212" i="24"/>
  <c r="H2242" i="24"/>
  <c r="H2286" i="24"/>
  <c r="H2329" i="24"/>
  <c r="H2360" i="24"/>
  <c r="H2404" i="24"/>
  <c r="H2444" i="24"/>
  <c r="H2478" i="24"/>
  <c r="H2521" i="24"/>
  <c r="H2561" i="24"/>
  <c r="H2596" i="24"/>
  <c r="H2636" i="24"/>
  <c r="H2679" i="24"/>
  <c r="H2713" i="24"/>
  <c r="H2753" i="24"/>
  <c r="H2797" i="24"/>
  <c r="H2828" i="24"/>
  <c r="H2871" i="24"/>
  <c r="H2914" i="24"/>
  <c r="H2945" i="24"/>
  <c r="H2989" i="24"/>
  <c r="H3029" i="24"/>
  <c r="H3063" i="24"/>
  <c r="H3106" i="24"/>
  <c r="H3146" i="24"/>
  <c r="H3181" i="24"/>
  <c r="H3221" i="24"/>
  <c r="H3264" i="24"/>
  <c r="H3298" i="24"/>
  <c r="H3338" i="24"/>
  <c r="H3382" i="24"/>
  <c r="H3413" i="24"/>
  <c r="H3456" i="24"/>
  <c r="H3500" i="24"/>
  <c r="H3530" i="24"/>
  <c r="H3574" i="24"/>
  <c r="H3614" i="24"/>
  <c r="H3648" i="24"/>
  <c r="H3692" i="24"/>
  <c r="H3732" i="24"/>
  <c r="H3768" i="24"/>
  <c r="H3814" i="24"/>
  <c r="H3863" i="24"/>
  <c r="H3903" i="24"/>
  <c r="H3949" i="24"/>
  <c r="H3998" i="24"/>
  <c r="H4033" i="24"/>
  <c r="H4082" i="24"/>
  <c r="H4134" i="24"/>
  <c r="H4176" i="24"/>
  <c r="H4233" i="24"/>
  <c r="H4287" i="24"/>
  <c r="H4333" i="24"/>
  <c r="H4390" i="24"/>
  <c r="H4444" i="24"/>
  <c r="H4489" i="24"/>
  <c r="H4543" i="24"/>
  <c r="H4600" i="24"/>
  <c r="H4646" i="24"/>
  <c r="H4700" i="24"/>
  <c r="H4757" i="24"/>
  <c r="H4805" i="24"/>
  <c r="H4870" i="24"/>
  <c r="H4935" i="24"/>
  <c r="H4984" i="24"/>
  <c r="H5049" i="24"/>
  <c r="H5110" i="24"/>
  <c r="H5162" i="24"/>
  <c r="H5228" i="24"/>
  <c r="H5289" i="24"/>
  <c r="H5342" i="24"/>
  <c r="H5402" i="24"/>
  <c r="H5469" i="24"/>
  <c r="H5523" i="24"/>
  <c r="H5594" i="24"/>
  <c r="H5671" i="24"/>
  <c r="H5723" i="24"/>
  <c r="H5799" i="24"/>
  <c r="H5876" i="24"/>
  <c r="H5928" i="24"/>
  <c r="H6005" i="24"/>
  <c r="H6097" i="24"/>
  <c r="H6179" i="24"/>
  <c r="H6283" i="24"/>
  <c r="H6379" i="24"/>
  <c r="H6461" i="24"/>
  <c r="H6552" i="24"/>
  <c r="H6658" i="24"/>
  <c r="H6740" i="24"/>
  <c r="H6833" i="24"/>
  <c r="H6937" i="24"/>
  <c r="H7009" i="24"/>
  <c r="H7145" i="24"/>
  <c r="H7282" i="24"/>
  <c r="H7392" i="24"/>
  <c r="H7563" i="24"/>
  <c r="H7746" i="24"/>
  <c r="H7935" i="24"/>
  <c r="H8212" i="24"/>
  <c r="H8645" i="24"/>
  <c r="H9140" i="24"/>
  <c r="H11" i="24"/>
  <c r="H22" i="24"/>
  <c r="H35" i="24"/>
  <c r="H54" i="24"/>
  <c r="H72" i="24"/>
  <c r="H90" i="24"/>
  <c r="H118" i="24"/>
  <c r="H149" i="24"/>
  <c r="H173" i="24"/>
  <c r="H203" i="24"/>
  <c r="H233" i="24"/>
  <c r="H257" i="24"/>
  <c r="H288" i="24"/>
  <c r="H319" i="24"/>
  <c r="H343" i="24"/>
  <c r="H374" i="24"/>
  <c r="H405" i="24"/>
  <c r="H429" i="24"/>
  <c r="H459" i="24"/>
  <c r="H489" i="24"/>
  <c r="H513" i="24"/>
  <c r="H544" i="24"/>
  <c r="H575" i="24"/>
  <c r="H599" i="24"/>
  <c r="H630" i="24"/>
  <c r="H661" i="24"/>
  <c r="H685" i="24"/>
  <c r="H715" i="24"/>
  <c r="H745" i="24"/>
  <c r="H769" i="24"/>
  <c r="H800" i="24"/>
  <c r="H831" i="24"/>
  <c r="H855" i="24"/>
  <c r="H886" i="24"/>
  <c r="H917" i="24"/>
  <c r="H941" i="24"/>
  <c r="H971" i="24"/>
  <c r="H1001" i="24"/>
  <c r="H1025" i="24"/>
  <c r="H1056" i="24"/>
  <c r="H1087" i="24"/>
  <c r="H1111" i="24"/>
  <c r="H1142" i="24"/>
  <c r="H1173" i="24"/>
  <c r="H1197" i="24"/>
  <c r="H1227" i="24"/>
  <c r="H1257" i="24"/>
  <c r="H1281" i="24"/>
  <c r="H1317" i="24"/>
  <c r="H1352" i="24"/>
  <c r="H1382" i="24"/>
  <c r="H1417" i="24"/>
  <c r="H1455" i="24"/>
  <c r="H1485" i="24"/>
  <c r="H1520" i="24"/>
  <c r="H1558" i="24"/>
  <c r="H1585" i="24"/>
  <c r="H1628" i="24"/>
  <c r="H1671" i="24"/>
  <c r="H1702" i="24"/>
  <c r="H1745" i="24"/>
  <c r="H1785" i="24"/>
  <c r="H1820" i="24"/>
  <c r="H1863" i="24"/>
  <c r="H1903" i="24"/>
  <c r="H1937" i="24"/>
  <c r="H1977" i="24"/>
  <c r="H2021" i="24"/>
  <c r="H2055" i="24"/>
  <c r="H2095" i="24"/>
  <c r="H2138" i="24"/>
  <c r="H2169" i="24"/>
  <c r="H2213" i="24"/>
  <c r="H2256" i="24"/>
  <c r="H2287" i="24"/>
  <c r="H2330" i="24"/>
  <c r="H2370" i="24"/>
  <c r="H2405" i="24"/>
  <c r="H2448" i="24"/>
  <c r="H2488" i="24"/>
  <c r="H2522" i="24"/>
  <c r="H2562" i="24"/>
  <c r="H2606" i="24"/>
  <c r="H2640" i="24"/>
  <c r="H2680" i="24"/>
  <c r="H2724" i="24"/>
  <c r="H2754" i="24"/>
  <c r="H2798" i="24"/>
  <c r="H2841" i="24"/>
  <c r="H2872" i="24"/>
  <c r="H2916" i="24"/>
  <c r="H2956" i="24"/>
  <c r="H2990" i="24"/>
  <c r="H3033" i="24"/>
  <c r="H3073" i="24"/>
  <c r="H3108" i="24"/>
  <c r="H3148" i="24"/>
  <c r="H3191" i="24"/>
  <c r="H3225" i="24"/>
  <c r="H3265" i="24"/>
  <c r="H3309" i="24"/>
  <c r="H3340" i="24"/>
  <c r="H3383" i="24"/>
  <c r="H3426" i="24"/>
  <c r="H3457" i="24"/>
  <c r="H3501" i="24"/>
  <c r="H3541" i="24"/>
  <c r="H3575" i="24"/>
  <c r="H3618" i="24"/>
  <c r="H3658" i="24"/>
  <c r="H3693" i="24"/>
  <c r="H3733" i="24"/>
  <c r="H3780" i="24"/>
  <c r="H3820" i="24"/>
  <c r="H3865" i="24"/>
  <c r="H3914" i="24"/>
  <c r="H3950" i="24"/>
  <c r="H3999" i="24"/>
  <c r="H4049" i="24"/>
  <c r="H4085" i="24"/>
  <c r="H4135" i="24"/>
  <c r="H4189" i="24"/>
  <c r="H4234" i="24"/>
  <c r="H4292" i="24"/>
  <c r="H4345" i="24"/>
  <c r="H4391" i="24"/>
  <c r="H4445" i="24"/>
  <c r="H4502" i="24"/>
  <c r="H4548" i="24"/>
  <c r="H4601" i="24"/>
  <c r="H4661" i="24"/>
  <c r="H4701" i="24"/>
  <c r="H4758" i="24"/>
  <c r="H4825" i="24"/>
  <c r="H4871" i="24"/>
  <c r="H4940" i="24"/>
  <c r="H4998" i="24"/>
  <c r="H5050" i="24"/>
  <c r="H5118" i="24"/>
  <c r="H5180" i="24"/>
  <c r="H5232" i="24"/>
  <c r="H5290" i="24"/>
  <c r="H5359" i="24"/>
  <c r="H5410" i="24"/>
  <c r="H5472" i="24"/>
  <c r="H5543" i="24"/>
  <c r="H5595" i="24"/>
  <c r="H5674" i="24"/>
  <c r="H5748" i="24"/>
  <c r="H5803" i="24"/>
  <c r="H5877" i="24"/>
  <c r="H5948" i="24"/>
  <c r="H6009" i="24"/>
  <c r="H6109" i="24"/>
  <c r="H6205" i="24"/>
  <c r="H6284" i="24"/>
  <c r="H6380" i="24"/>
  <c r="H6484" i="24"/>
  <c r="H6563" i="24"/>
  <c r="H6659" i="24"/>
  <c r="H6761" i="24"/>
  <c r="H6837" i="24"/>
  <c r="H6938" i="24"/>
  <c r="H7048" i="24"/>
  <c r="H7146" i="24"/>
  <c r="H7283" i="24"/>
  <c r="H7426" i="24"/>
  <c r="H7567" i="24"/>
  <c r="H7768" i="24"/>
  <c r="H7984" i="24"/>
  <c r="H8213" i="24"/>
  <c r="H8646" i="24"/>
  <c r="H9354" i="24"/>
  <c r="H9640" i="24"/>
  <c r="H51" i="24"/>
  <c r="H88" i="24"/>
  <c r="H139" i="24"/>
  <c r="H193" i="24"/>
  <c r="H255" i="24"/>
  <c r="H279" i="24"/>
  <c r="H341" i="24"/>
  <c r="H395" i="24"/>
  <c r="H425" i="24"/>
  <c r="H480" i="24"/>
  <c r="H535" i="24"/>
  <c r="H597" i="24"/>
  <c r="H651" i="24"/>
  <c r="H681" i="24"/>
  <c r="H736" i="24"/>
  <c r="H791" i="24"/>
  <c r="H853" i="24"/>
  <c r="H877" i="24"/>
  <c r="H937" i="24"/>
  <c r="H992" i="24"/>
  <c r="H1047" i="24"/>
  <c r="H1109" i="24"/>
  <c r="H1133" i="24"/>
  <c r="H1193" i="24"/>
  <c r="H1248" i="24"/>
  <c r="H1304" i="24"/>
  <c r="H1377" i="24"/>
  <c r="H1445" i="24"/>
  <c r="H1510" i="24"/>
  <c r="H1545" i="24"/>
  <c r="H1616" i="24"/>
  <c r="H1700" i="24"/>
  <c r="H1730" i="24"/>
  <c r="H1817" i="24"/>
  <c r="H1892" i="24"/>
  <c r="H1966" i="24"/>
  <c r="H2049" i="24"/>
  <c r="H2124" i="24"/>
  <c r="H2201" i="24"/>
  <c r="H2241" i="24"/>
  <c r="H2316" i="24"/>
  <c r="H2402" i="24"/>
  <c r="H2477" i="24"/>
  <c r="H2517" i="24"/>
  <c r="H2594" i="24"/>
  <c r="H2669" i="24"/>
  <c r="H2752" i="24"/>
  <c r="H2786" i="24"/>
  <c r="H2870" i="24"/>
  <c r="H2901" i="24"/>
  <c r="H2988" i="24"/>
  <c r="H3018" i="24"/>
  <c r="H3062" i="24"/>
  <c r="H3136" i="24"/>
  <c r="H3220" i="24"/>
  <c r="H3294" i="24"/>
  <c r="H3337" i="24"/>
  <c r="H3412" i="24"/>
  <c r="H3486" i="24"/>
  <c r="H3573" i="24"/>
  <c r="H3647" i="24"/>
  <c r="H3721" i="24"/>
  <c r="H3813" i="24"/>
  <c r="H3897" i="24"/>
  <c r="H3986" i="24"/>
  <c r="H4081" i="24"/>
  <c r="H4232" i="24"/>
  <c r="H4588" i="24"/>
  <c r="H8500" i="24"/>
  <c r="H23" i="24"/>
  <c r="H37" i="24"/>
  <c r="H55" i="24"/>
  <c r="H73" i="24"/>
  <c r="H97" i="24"/>
  <c r="H119" i="24"/>
  <c r="H150" i="24"/>
  <c r="H181" i="24"/>
  <c r="H205" i="24"/>
  <c r="H235" i="24"/>
  <c r="H265" i="24"/>
  <c r="H289" i="24"/>
  <c r="H320" i="24"/>
  <c r="H351" i="24"/>
  <c r="H375" i="24"/>
  <c r="H406" i="24"/>
  <c r="H437" i="24"/>
  <c r="H461" i="24"/>
  <c r="H491" i="24"/>
  <c r="H521" i="24"/>
  <c r="H545" i="24"/>
  <c r="H576" i="24"/>
  <c r="H607" i="24"/>
  <c r="H631" i="24"/>
  <c r="H662" i="24"/>
  <c r="H693" i="24"/>
  <c r="H717" i="24"/>
  <c r="H747" i="24"/>
  <c r="H777" i="24"/>
  <c r="H801" i="24"/>
  <c r="H832" i="24"/>
  <c r="H863" i="24"/>
  <c r="H887" i="24"/>
  <c r="H918" i="24"/>
  <c r="H949" i="24"/>
  <c r="H973" i="24"/>
  <c r="H1003" i="24"/>
  <c r="H1033" i="24"/>
  <c r="H1057" i="24"/>
  <c r="H1088" i="24"/>
  <c r="H1119" i="24"/>
  <c r="H1143" i="24"/>
  <c r="H1174" i="24"/>
  <c r="H1205" i="24"/>
  <c r="H1229" i="24"/>
  <c r="H1259" i="24"/>
  <c r="H1289" i="24"/>
  <c r="H1318" i="24"/>
  <c r="H1353" i="24"/>
  <c r="H1391" i="24"/>
  <c r="H1421" i="24"/>
  <c r="H1456" i="24"/>
  <c r="H1494" i="24"/>
  <c r="H1521" i="24"/>
  <c r="H1559" i="24"/>
  <c r="H1598" i="24"/>
  <c r="H1629" i="24"/>
  <c r="H1672" i="24"/>
  <c r="H1712" i="24"/>
  <c r="H1746" i="24"/>
  <c r="H1790" i="24"/>
  <c r="H1830" i="24"/>
  <c r="H1864" i="24"/>
  <c r="H1904" i="24"/>
  <c r="H1948" i="24"/>
  <c r="H1982" i="24"/>
  <c r="H2022" i="24"/>
  <c r="H2065" i="24"/>
  <c r="H2096" i="24"/>
  <c r="H2140" i="24"/>
  <c r="H2183" i="24"/>
  <c r="H2214" i="24"/>
  <c r="H2257" i="24"/>
  <c r="H2297" i="24"/>
  <c r="H2332" i="24"/>
  <c r="H2375" i="24"/>
  <c r="H2415" i="24"/>
  <c r="H2449" i="24"/>
  <c r="H2489" i="24"/>
  <c r="H2533" i="24"/>
  <c r="H2567" i="24"/>
  <c r="H2607" i="24"/>
  <c r="H2650" i="24"/>
  <c r="H2681" i="24"/>
  <c r="H2725" i="24"/>
  <c r="H2768" i="24"/>
  <c r="H2799" i="24"/>
  <c r="H2842" i="24"/>
  <c r="H2882" i="24"/>
  <c r="H2917" i="24"/>
  <c r="H2960" i="24"/>
  <c r="H3000" i="24"/>
  <c r="H3034" i="24"/>
  <c r="H3074" i="24"/>
  <c r="H3118" i="24"/>
  <c r="H3152" i="24"/>
  <c r="H3192" i="24"/>
  <c r="H3236" i="24"/>
  <c r="H3266" i="24"/>
  <c r="H3310" i="24"/>
  <c r="H3353" i="24"/>
  <c r="H3384" i="24"/>
  <c r="H3428" i="24"/>
  <c r="H3468" i="24"/>
  <c r="H3502" i="24"/>
  <c r="H3545" i="24"/>
  <c r="H3585" i="24"/>
  <c r="H3620" i="24"/>
  <c r="H3660" i="24"/>
  <c r="H3703" i="24"/>
  <c r="H3737" i="24"/>
  <c r="H3781" i="24"/>
  <c r="H3831" i="24"/>
  <c r="H3866" i="24"/>
  <c r="H3916" i="24"/>
  <c r="H3966" i="24"/>
  <c r="H4000" i="24"/>
  <c r="H4050" i="24"/>
  <c r="H4096" i="24"/>
  <c r="H4136" i="24"/>
  <c r="H4196" i="24"/>
  <c r="H4249" i="24"/>
  <c r="H4295" i="24"/>
  <c r="H4346" i="24"/>
  <c r="H4406" i="24"/>
  <c r="H4452" i="24"/>
  <c r="H4505" i="24"/>
  <c r="H4562" i="24"/>
  <c r="H4602" i="24"/>
  <c r="H4662" i="24"/>
  <c r="H4719" i="24"/>
  <c r="H4761" i="24"/>
  <c r="H4826" i="24"/>
  <c r="H4888" i="24"/>
  <c r="H4941" i="24"/>
  <c r="H5006" i="24"/>
  <c r="H5068" i="24"/>
  <c r="H5119" i="24"/>
  <c r="H5181" i="24"/>
  <c r="H5246" i="24"/>
  <c r="H5298" i="24"/>
  <c r="H5360" i="24"/>
  <c r="H5425" i="24"/>
  <c r="H5473" i="24"/>
  <c r="H5544" i="24"/>
  <c r="H5619" i="24"/>
  <c r="H5675" i="24"/>
  <c r="H5749" i="24"/>
  <c r="H5820" i="24"/>
  <c r="H5879" i="24"/>
  <c r="H5953" i="24"/>
  <c r="H6028" i="24"/>
  <c r="H6112" i="24"/>
  <c r="H6208" i="24"/>
  <c r="H6307" i="24"/>
  <c r="H6389" i="24"/>
  <c r="H6485" i="24"/>
  <c r="H6589" i="24"/>
  <c r="H6660" i="24"/>
  <c r="H6764" i="24"/>
  <c r="H6868" i="24"/>
  <c r="H6939" i="24"/>
  <c r="H7055" i="24"/>
  <c r="H7177" i="24"/>
  <c r="H7287" i="24"/>
  <c r="H7448" i="24"/>
  <c r="H7616" i="24"/>
  <c r="H7771" i="24"/>
  <c r="H7999" i="24"/>
  <c r="H8331" i="24"/>
  <c r="H8715" i="24"/>
  <c r="H9441" i="24"/>
  <c r="H33" i="24"/>
  <c r="H70" i="24"/>
  <c r="H109" i="24"/>
  <c r="H169" i="24"/>
  <c r="H224" i="24"/>
  <c r="H310" i="24"/>
  <c r="H365" i="24"/>
  <c r="H449" i="24"/>
  <c r="H511" i="24"/>
  <c r="H566" i="24"/>
  <c r="H621" i="24"/>
  <c r="H705" i="24"/>
  <c r="H767" i="24"/>
  <c r="H822" i="24"/>
  <c r="H907" i="24"/>
  <c r="H961" i="24"/>
  <c r="H1023" i="24"/>
  <c r="H1078" i="24"/>
  <c r="H1163" i="24"/>
  <c r="H1217" i="24"/>
  <c r="H1279" i="24"/>
  <c r="H1342" i="24"/>
  <c r="H1407" i="24"/>
  <c r="H1480" i="24"/>
  <c r="H1583" i="24"/>
  <c r="H1656" i="24"/>
  <c r="H1774" i="24"/>
  <c r="H1848" i="24"/>
  <c r="H1932" i="24"/>
  <c r="H2009" i="24"/>
  <c r="H2084" i="24"/>
  <c r="H2167" i="24"/>
  <c r="H2285" i="24"/>
  <c r="H2359" i="24"/>
  <c r="H2433" i="24"/>
  <c r="H2551" i="24"/>
  <c r="H2634" i="24"/>
  <c r="H2709" i="24"/>
  <c r="H2826" i="24"/>
  <c r="H2944" i="24"/>
  <c r="H3102" i="24"/>
  <c r="H3180" i="24"/>
  <c r="H3254" i="24"/>
  <c r="H3372" i="24"/>
  <c r="H3455" i="24"/>
  <c r="H3529" i="24"/>
  <c r="H3604" i="24"/>
  <c r="H3687" i="24"/>
  <c r="H3767" i="24"/>
  <c r="H3852" i="24"/>
  <c r="H3948" i="24"/>
  <c r="H4032" i="24"/>
  <c r="H4117" i="24"/>
  <c r="H4173" i="24"/>
  <c r="H4272" i="24"/>
  <c r="H4332" i="24"/>
  <c r="H4383" i="24"/>
  <c r="H4429" i="24"/>
  <c r="H4488" i="24"/>
  <c r="H4542" i="24"/>
  <c r="H4639" i="24"/>
  <c r="H4698" i="24"/>
  <c r="H4744" i="24"/>
  <c r="H4804" i="24"/>
  <c r="H4869" i="24"/>
  <c r="H4914" i="24"/>
  <c r="H4982" i="24"/>
  <c r="H5048" i="24"/>
  <c r="H5096" i="24"/>
  <c r="H5161" i="24"/>
  <c r="H5223" i="24"/>
  <c r="H5274" i="24"/>
  <c r="H5341" i="24"/>
  <c r="H5401" i="24"/>
  <c r="H5454" i="24"/>
  <c r="H5519" i="24"/>
  <c r="H5593" i="24"/>
  <c r="H5652" i="24"/>
  <c r="H5722" i="24"/>
  <c r="H5796" i="24"/>
  <c r="H5852" i="24"/>
  <c r="H5927" i="24"/>
  <c r="H6001" i="24"/>
  <c r="H6074" i="24"/>
  <c r="H6176" i="24"/>
  <c r="H6272" i="24"/>
  <c r="H6353" i="24"/>
  <c r="H6453" i="24"/>
  <c r="H6549" i="24"/>
  <c r="H6633" i="24"/>
  <c r="H6729" i="24"/>
  <c r="H6828" i="24"/>
  <c r="H6912" i="24"/>
  <c r="H7003" i="24"/>
  <c r="H7139" i="24"/>
  <c r="H7235" i="24"/>
  <c r="H7381" i="24"/>
  <c r="H7562" i="24"/>
  <c r="H7696" i="24"/>
  <c r="H7920" i="24"/>
  <c r="H8167" i="24"/>
  <c r="H9118" i="24"/>
  <c r="H12" i="24"/>
  <c r="H42" i="24"/>
  <c r="H61" i="24"/>
  <c r="H79" i="24"/>
  <c r="H98" i="24"/>
  <c r="H127" i="24"/>
  <c r="H151" i="24"/>
  <c r="H182" i="24"/>
  <c r="H213" i="24"/>
  <c r="H237" i="24"/>
  <c r="H267" i="24"/>
  <c r="H297" i="24"/>
  <c r="H321" i="24"/>
  <c r="H352" i="24"/>
  <c r="H383" i="24"/>
  <c r="H407" i="24"/>
  <c r="H438" i="24"/>
  <c r="H469" i="24"/>
  <c r="H493" i="24"/>
  <c r="H523" i="24"/>
  <c r="H553" i="24"/>
  <c r="H577" i="24"/>
  <c r="H608" i="24"/>
  <c r="H639" i="24"/>
  <c r="H663" i="24"/>
  <c r="H694" i="24"/>
  <c r="H725" i="24"/>
  <c r="H749" i="24"/>
  <c r="H779" i="24"/>
  <c r="H809" i="24"/>
  <c r="H833" i="24"/>
  <c r="H864" i="24"/>
  <c r="H895" i="24"/>
  <c r="H919" i="24"/>
  <c r="H950" i="24"/>
  <c r="H981" i="24"/>
  <c r="H1005" i="24"/>
  <c r="H1035" i="24"/>
  <c r="H1065" i="24"/>
  <c r="H1089" i="24"/>
  <c r="H1120" i="24"/>
  <c r="H1151" i="24"/>
  <c r="H1175" i="24"/>
  <c r="H1206" i="24"/>
  <c r="H1237" i="24"/>
  <c r="H1261" i="24"/>
  <c r="H1291" i="24"/>
  <c r="H1327" i="24"/>
  <c r="H1357" i="24"/>
  <c r="H1392" i="24"/>
  <c r="H1430" i="24"/>
  <c r="H1457" i="24"/>
  <c r="H1495" i="24"/>
  <c r="H1533" i="24"/>
  <c r="H1560" i="24"/>
  <c r="H1599" i="24"/>
  <c r="H1639" i="24"/>
  <c r="H1673" i="24"/>
  <c r="H1717" i="24"/>
  <c r="H1757" i="24"/>
  <c r="H1791" i="24"/>
  <c r="H1831" i="24"/>
  <c r="H1874" i="24"/>
  <c r="H1909" i="24"/>
  <c r="H1949" i="24"/>
  <c r="H1992" i="24"/>
  <c r="H2023" i="24"/>
  <c r="H2066" i="24"/>
  <c r="H2110" i="24"/>
  <c r="H2141" i="24"/>
  <c r="H2184" i="24"/>
  <c r="H2224" i="24"/>
  <c r="H2258" i="24"/>
  <c r="H2302" i="24"/>
  <c r="H2342" i="24"/>
  <c r="H2376" i="24"/>
  <c r="H2416" i="24"/>
  <c r="H2460" i="24"/>
  <c r="H2494" i="24"/>
  <c r="H2534" i="24"/>
  <c r="H2577" i="24"/>
  <c r="H2608" i="24"/>
  <c r="H2652" i="24"/>
  <c r="H2695" i="24"/>
  <c r="H2726" i="24"/>
  <c r="H2769" i="24"/>
  <c r="H2809" i="24"/>
  <c r="H2844" i="24"/>
  <c r="H2887" i="24"/>
  <c r="H2927" i="24"/>
  <c r="H2961" i="24"/>
  <c r="H3001" i="24"/>
  <c r="H3045" i="24"/>
  <c r="H3079" i="24"/>
  <c r="H3119" i="24"/>
  <c r="H3162" i="24"/>
  <c r="H3193" i="24"/>
  <c r="H3237" i="24"/>
  <c r="H3280" i="24"/>
  <c r="H3311" i="24"/>
  <c r="H3354" i="24"/>
  <c r="H3394" i="24"/>
  <c r="H3429" i="24"/>
  <c r="H3472" i="24"/>
  <c r="H3512" i="24"/>
  <c r="H3546" i="24"/>
  <c r="H3586" i="24"/>
  <c r="H3630" i="24"/>
  <c r="H3664" i="24"/>
  <c r="H3704" i="24"/>
  <c r="H3748" i="24"/>
  <c r="H3783" i="24"/>
  <c r="H3832" i="24"/>
  <c r="H3881" i="24"/>
  <c r="H3917" i="24"/>
  <c r="H3967" i="24"/>
  <c r="H4013" i="24"/>
  <c r="H4052" i="24"/>
  <c r="H4101" i="24"/>
  <c r="H4151" i="24"/>
  <c r="H4197" i="24"/>
  <c r="H4250" i="24"/>
  <c r="H4308" i="24"/>
  <c r="H4353" i="24"/>
  <c r="H4407" i="24"/>
  <c r="H4464" i="24"/>
  <c r="H4506" i="24"/>
  <c r="H4564" i="24"/>
  <c r="H4621" i="24"/>
  <c r="H4663" i="24"/>
  <c r="H4720" i="24"/>
  <c r="H4776" i="24"/>
  <c r="H4829" i="24"/>
  <c r="H4894" i="24"/>
  <c r="H4954" i="24"/>
  <c r="H5007" i="24"/>
  <c r="H5069" i="24"/>
  <c r="H5134" i="24"/>
  <c r="H5186" i="24"/>
  <c r="H5247" i="24"/>
  <c r="H5316" i="24"/>
  <c r="H5361" i="24"/>
  <c r="H5426" i="24"/>
  <c r="H5494" i="24"/>
  <c r="H5546" i="24"/>
  <c r="H5624" i="24"/>
  <c r="H5690" i="24"/>
  <c r="H5751" i="24"/>
  <c r="H5827" i="24"/>
  <c r="H5898" i="24"/>
  <c r="H5959" i="24"/>
  <c r="H6033" i="24"/>
  <c r="H6137" i="24"/>
  <c r="H6219" i="24"/>
  <c r="H6315" i="24"/>
  <c r="H6416" i="24"/>
  <c r="H6488" i="24"/>
  <c r="H6594" i="24"/>
  <c r="H6693" i="24"/>
  <c r="H6769" i="24"/>
  <c r="H6869" i="24"/>
  <c r="H6965" i="24"/>
  <c r="H7059" i="24"/>
  <c r="H7192" i="24"/>
  <c r="H7320" i="24"/>
  <c r="H7449" i="24"/>
  <c r="H7626" i="24"/>
  <c r="H7818" i="24"/>
  <c r="H8034" i="24"/>
  <c r="H8332" i="24"/>
  <c r="H8838" i="24"/>
  <c r="H9455" i="24"/>
  <c r="H29" i="24"/>
  <c r="H38" i="24"/>
  <c r="H47" i="24"/>
  <c r="H56" i="24"/>
  <c r="H65" i="24"/>
  <c r="H74" i="24"/>
  <c r="H83" i="24"/>
  <c r="H93" i="24"/>
  <c r="H102" i="24"/>
  <c r="H111" i="24"/>
  <c r="H121" i="24"/>
  <c r="H133" i="24"/>
  <c r="H143" i="24"/>
  <c r="H153" i="24"/>
  <c r="H165" i="24"/>
  <c r="H175" i="24"/>
  <c r="H185" i="24"/>
  <c r="H197" i="24"/>
  <c r="H207" i="24"/>
  <c r="H217" i="24"/>
  <c r="H229" i="24"/>
  <c r="H239" i="24"/>
  <c r="H249" i="24"/>
  <c r="H261" i="24"/>
  <c r="H271" i="24"/>
  <c r="H281" i="24"/>
  <c r="H293" i="24"/>
  <c r="H303" i="24"/>
  <c r="H313" i="24"/>
  <c r="H325" i="24"/>
  <c r="H335" i="24"/>
  <c r="H345" i="24"/>
  <c r="H357" i="24"/>
  <c r="H367" i="24"/>
  <c r="H377" i="24"/>
  <c r="H389" i="24"/>
  <c r="H399" i="24"/>
  <c r="H409" i="24"/>
  <c r="H421" i="24"/>
  <c r="H431" i="24"/>
  <c r="H441" i="24"/>
  <c r="H453" i="24"/>
  <c r="H463" i="24"/>
  <c r="H473" i="24"/>
  <c r="H485" i="24"/>
  <c r="H495" i="24"/>
  <c r="H505" i="24"/>
  <c r="H517" i="24"/>
  <c r="H527" i="24"/>
  <c r="H537" i="24"/>
  <c r="H549" i="24"/>
  <c r="H559" i="24"/>
  <c r="H569" i="24"/>
  <c r="H581" i="24"/>
  <c r="H591" i="24"/>
  <c r="H601" i="24"/>
  <c r="H613" i="24"/>
  <c r="H623" i="24"/>
  <c r="H633" i="24"/>
  <c r="H645" i="24"/>
  <c r="H655" i="24"/>
  <c r="H665" i="24"/>
  <c r="H677" i="24"/>
  <c r="H687" i="24"/>
  <c r="H697" i="24"/>
  <c r="H709" i="24"/>
  <c r="H719" i="24"/>
  <c r="H729" i="24"/>
  <c r="H741" i="24"/>
  <c r="H751" i="24"/>
  <c r="H761" i="24"/>
  <c r="H773" i="24"/>
  <c r="H783" i="24"/>
  <c r="H793" i="24"/>
  <c r="H805" i="24"/>
  <c r="H815" i="24"/>
  <c r="H825" i="24"/>
  <c r="H837" i="24"/>
  <c r="H847" i="24"/>
  <c r="H857" i="24"/>
  <c r="H869" i="24"/>
  <c r="H879" i="24"/>
  <c r="H889" i="24"/>
  <c r="H901" i="24"/>
  <c r="H911" i="24"/>
  <c r="H921" i="24"/>
  <c r="H933" i="24"/>
  <c r="H943" i="24"/>
  <c r="H953" i="24"/>
  <c r="H965" i="24"/>
  <c r="H975" i="24"/>
  <c r="H985" i="24"/>
  <c r="H997" i="24"/>
  <c r="H1007" i="24"/>
  <c r="H1017" i="24"/>
  <c r="H1029" i="24"/>
  <c r="H1039" i="24"/>
  <c r="H1049" i="24"/>
  <c r="H1061" i="24"/>
  <c r="H1071" i="24"/>
  <c r="H1081" i="24"/>
  <c r="H1093" i="24"/>
  <c r="H1103" i="24"/>
  <c r="H1113" i="24"/>
  <c r="H1125" i="24"/>
  <c r="H1135" i="24"/>
  <c r="H1145" i="24"/>
  <c r="H1157" i="24"/>
  <c r="H1167" i="24"/>
  <c r="H1177" i="24"/>
  <c r="H1189" i="24"/>
  <c r="H1199" i="24"/>
  <c r="H1209" i="24"/>
  <c r="H1221" i="24"/>
  <c r="H1231" i="24"/>
  <c r="H1241" i="24"/>
  <c r="H1253" i="24"/>
  <c r="H1263" i="24"/>
  <c r="H1273" i="24"/>
  <c r="H1285" i="24"/>
  <c r="H1295" i="24"/>
  <c r="H1309" i="24"/>
  <c r="H1320" i="24"/>
  <c r="H1334" i="24"/>
  <c r="H1345" i="24"/>
  <c r="H1359" i="24"/>
  <c r="H1373" i="24"/>
  <c r="H1384" i="24"/>
  <c r="H1398" i="24"/>
  <c r="H1409" i="24"/>
  <c r="H1423" i="24"/>
  <c r="H1437" i="24"/>
  <c r="H1448" i="24"/>
  <c r="H1462" i="24"/>
  <c r="H1473" i="24"/>
  <c r="H1487" i="24"/>
  <c r="H1501" i="24"/>
  <c r="H1512" i="24"/>
  <c r="H1526" i="24"/>
  <c r="H1537" i="24"/>
  <c r="H1551" i="24"/>
  <c r="H1565" i="24"/>
  <c r="H1576" i="24"/>
  <c r="H1590" i="24"/>
  <c r="H1602" i="24"/>
  <c r="H1618" i="24"/>
  <c r="H1634" i="24"/>
  <c r="H1647" i="24"/>
  <c r="H1663" i="24"/>
  <c r="H1676" i="24"/>
  <c r="H1692" i="24"/>
  <c r="H1708" i="24"/>
  <c r="H1720" i="24"/>
  <c r="H1736" i="24"/>
  <c r="H1749" i="24"/>
  <c r="H1765" i="24"/>
  <c r="H1781" i="24"/>
  <c r="H1793" i="24"/>
  <c r="H1809" i="24"/>
  <c r="H1822" i="24"/>
  <c r="H1838" i="24"/>
  <c r="H1854" i="24"/>
  <c r="H1866" i="24"/>
  <c r="H1882" i="24"/>
  <c r="H1895" i="24"/>
  <c r="H1911" i="24"/>
  <c r="H1927" i="24"/>
  <c r="H1940" i="24"/>
  <c r="H1956" i="24"/>
  <c r="H1968" i="24"/>
  <c r="H1984" i="24"/>
  <c r="H2000" i="24"/>
  <c r="H2013" i="24"/>
  <c r="H2029" i="24"/>
  <c r="H2041" i="24"/>
  <c r="H2057" i="24"/>
  <c r="H2073" i="24"/>
  <c r="H2086" i="24"/>
  <c r="H2102" i="24"/>
  <c r="H2114" i="24"/>
  <c r="H2130" i="24"/>
  <c r="H2146" i="24"/>
  <c r="H2159" i="24"/>
  <c r="H2175" i="24"/>
  <c r="H2188" i="24"/>
  <c r="H2204" i="24"/>
  <c r="H2220" i="24"/>
  <c r="H2232" i="24"/>
  <c r="H2248" i="24"/>
  <c r="H2261" i="24"/>
  <c r="H2277" i="24"/>
  <c r="H2293" i="24"/>
  <c r="H2305" i="24"/>
  <c r="H2321" i="24"/>
  <c r="H2334" i="24"/>
  <c r="H2350" i="24"/>
  <c r="H2366" i="24"/>
  <c r="H2378" i="24"/>
  <c r="H2394" i="24"/>
  <c r="H2407" i="24"/>
  <c r="H2423" i="24"/>
  <c r="H2439" i="24"/>
  <c r="H2452" i="24"/>
  <c r="H2468" i="24"/>
  <c r="H2480" i="24"/>
  <c r="H2496" i="24"/>
  <c r="H2512" i="24"/>
  <c r="H2525" i="24"/>
  <c r="H2541" i="24"/>
  <c r="H2553" i="24"/>
  <c r="H2569" i="24"/>
  <c r="H2585" i="24"/>
  <c r="H2598" i="24"/>
  <c r="H2614" i="24"/>
  <c r="H2626" i="24"/>
  <c r="H2642" i="24"/>
  <c r="H2658" i="24"/>
  <c r="H2671" i="24"/>
  <c r="H2687" i="24"/>
  <c r="H2700" i="24"/>
  <c r="H2716" i="24"/>
  <c r="H2732" i="24"/>
  <c r="H2744" i="24"/>
  <c r="H2760" i="24"/>
  <c r="H2773" i="24"/>
  <c r="H2789" i="24"/>
  <c r="H2805" i="24"/>
  <c r="H2817" i="24"/>
  <c r="H2833" i="24"/>
  <c r="H2846" i="24"/>
  <c r="H2862" i="24"/>
  <c r="H2878" i="24"/>
  <c r="H2890" i="24"/>
  <c r="H2906" i="24"/>
  <c r="H2919" i="24"/>
  <c r="H2935" i="24"/>
  <c r="H2951" i="24"/>
  <c r="H2964" i="24"/>
  <c r="H2980" i="24"/>
  <c r="H2992" i="24"/>
  <c r="H3008" i="24"/>
  <c r="H3024" i="24"/>
  <c r="H3037" i="24"/>
  <c r="H3053" i="24"/>
  <c r="H3065" i="24"/>
  <c r="H3081" i="24"/>
  <c r="H3097" i="24"/>
  <c r="H3110" i="24"/>
  <c r="H3126" i="24"/>
  <c r="H3138" i="24"/>
  <c r="H3154" i="24"/>
  <c r="H3170" i="24"/>
  <c r="H3183" i="24"/>
  <c r="H3199" i="24"/>
  <c r="H3212" i="24"/>
  <c r="H3228" i="24"/>
  <c r="H3244" i="24"/>
  <c r="H3256" i="24"/>
  <c r="H3272" i="24"/>
  <c r="H3285" i="24"/>
  <c r="H3301" i="24"/>
  <c r="H3317" i="24"/>
  <c r="H3329" i="24"/>
  <c r="H3345" i="24"/>
  <c r="H3358" i="24"/>
  <c r="H3374" i="24"/>
  <c r="H3390" i="24"/>
  <c r="H3402" i="24"/>
  <c r="H3418" i="24"/>
  <c r="H3431" i="24"/>
  <c r="H3447" i="24"/>
  <c r="H3463" i="24"/>
  <c r="H3476" i="24"/>
  <c r="H3492" i="24"/>
  <c r="H3504" i="24"/>
  <c r="H3520" i="24"/>
  <c r="H3536" i="24"/>
  <c r="H3549" i="24"/>
  <c r="H3565" i="24"/>
  <c r="H3577" i="24"/>
  <c r="H3593" i="24"/>
  <c r="H3609" i="24"/>
  <c r="H3622" i="24"/>
  <c r="H3638" i="24"/>
  <c r="H3650" i="24"/>
  <c r="H3666" i="24"/>
  <c r="H3682" i="24"/>
  <c r="H3695" i="24"/>
  <c r="H3711" i="24"/>
  <c r="H3724" i="24"/>
  <c r="H3740" i="24"/>
  <c r="H3757" i="24"/>
  <c r="H3770" i="24"/>
  <c r="H3789" i="24"/>
  <c r="H3804" i="24"/>
  <c r="H3822" i="24"/>
  <c r="H3840" i="24"/>
  <c r="H3854" i="24"/>
  <c r="H3872" i="24"/>
  <c r="H3887" i="24"/>
  <c r="H3905" i="24"/>
  <c r="H3924" i="24"/>
  <c r="H3938" i="24"/>
  <c r="H3957" i="24"/>
  <c r="H3970" i="24"/>
  <c r="H3989" i="24"/>
  <c r="H4007" i="24"/>
  <c r="H4022" i="24"/>
  <c r="H4040" i="24"/>
  <c r="H4054" i="24"/>
  <c r="H4072" i="24"/>
  <c r="H4090" i="24"/>
  <c r="H4105" i="24"/>
  <c r="H4124" i="24"/>
  <c r="H4141" i="24"/>
  <c r="H4161" i="24"/>
  <c r="H4182" i="24"/>
  <c r="H4199" i="24"/>
  <c r="H4222" i="24"/>
  <c r="H4237" i="24"/>
  <c r="H4260" i="24"/>
  <c r="H4280" i="24"/>
  <c r="H4297" i="24"/>
  <c r="H4318" i="24"/>
  <c r="H4335" i="24"/>
  <c r="H4356" i="24"/>
  <c r="H4378" i="24"/>
  <c r="H4396" i="24"/>
  <c r="H4416" i="24"/>
  <c r="H4433" i="24"/>
  <c r="H4454" i="24"/>
  <c r="H4474" i="24"/>
  <c r="H4492" i="24"/>
  <c r="H4514" i="24"/>
  <c r="H4529" i="24"/>
  <c r="H4552" i="24"/>
  <c r="H4573" i="24"/>
  <c r="H4590" i="24"/>
  <c r="H4610" i="24"/>
  <c r="H4628" i="24"/>
  <c r="H4648" i="24"/>
  <c r="H4671" i="24"/>
  <c r="H4688" i="24"/>
  <c r="H4709" i="24"/>
  <c r="H4726" i="24"/>
  <c r="H4746" i="24"/>
  <c r="H4768" i="24"/>
  <c r="H4788" i="24"/>
  <c r="H4814" i="24"/>
  <c r="H4831" i="24"/>
  <c r="H4857" i="24"/>
  <c r="H4880" i="24"/>
  <c r="H4900" i="24"/>
  <c r="H4924" i="24"/>
  <c r="H4943" i="24"/>
  <c r="H4967" i="24"/>
  <c r="H4993" i="24"/>
  <c r="H5013" i="24"/>
  <c r="H5036" i="24"/>
  <c r="H5055" i="24"/>
  <c r="H5079" i="24"/>
  <c r="H5103" i="24"/>
  <c r="H5122" i="24"/>
  <c r="H5149" i="24"/>
  <c r="H5165" i="24"/>
  <c r="H5191" i="24"/>
  <c r="H5215" i="24"/>
  <c r="H5234" i="24"/>
  <c r="H5258" i="24"/>
  <c r="H5278" i="24"/>
  <c r="H5301" i="24"/>
  <c r="H5327" i="24"/>
  <c r="H5346" i="24"/>
  <c r="H5370" i="24"/>
  <c r="H5390" i="24"/>
  <c r="H5414" i="24"/>
  <c r="H5437" i="24"/>
  <c r="H5456" i="24"/>
  <c r="H5482" i="24"/>
  <c r="H5500" i="24"/>
  <c r="H5530" i="24"/>
  <c r="H5556" i="24"/>
  <c r="H5579" i="24"/>
  <c r="H5605" i="24"/>
  <c r="H5628" i="24"/>
  <c r="H5656" i="24"/>
  <c r="H5685" i="24"/>
  <c r="H5707" i="24"/>
  <c r="H5733" i="24"/>
  <c r="H5757" i="24"/>
  <c r="H5784" i="24"/>
  <c r="H5811" i="24"/>
  <c r="H5833" i="24"/>
  <c r="H5863" i="24"/>
  <c r="H5882" i="24"/>
  <c r="H5912" i="24"/>
  <c r="H5939" i="24"/>
  <c r="H5961" i="24"/>
  <c r="H5988" i="24"/>
  <c r="H6011" i="24"/>
  <c r="H6049" i="24"/>
  <c r="H6089" i="24"/>
  <c r="H6121" i="24"/>
  <c r="H6156" i="24"/>
  <c r="H6186" i="24"/>
  <c r="H6221" i="24"/>
  <c r="H6259" i="24"/>
  <c r="H6291" i="24"/>
  <c r="H6330" i="24"/>
  <c r="H6356" i="24"/>
  <c r="H6400" i="24"/>
  <c r="H6435" i="24"/>
  <c r="H6465" i="24"/>
  <c r="H6500" i="24"/>
  <c r="H6532" i="24"/>
  <c r="H6570" i="24"/>
  <c r="H6609" i="24"/>
  <c r="H6637" i="24"/>
  <c r="H6675" i="24"/>
  <c r="H6707" i="24"/>
  <c r="H6744" i="24"/>
  <c r="H6779" i="24"/>
  <c r="H6809" i="24"/>
  <c r="H6851" i="24"/>
  <c r="H6877" i="24"/>
  <c r="H6916" i="24"/>
  <c r="H6954" i="24"/>
  <c r="H6986" i="24"/>
  <c r="H7023" i="24"/>
  <c r="H7063" i="24"/>
  <c r="H7112" i="24"/>
  <c r="H7168" i="24"/>
  <c r="H7208" i="24"/>
  <c r="H7255" i="24"/>
  <c r="H7297" i="24"/>
  <c r="H7351" i="24"/>
  <c r="H7407" i="24"/>
  <c r="H7456" i="24"/>
  <c r="H7523" i="24"/>
  <c r="H7577" i="24"/>
  <c r="H7655" i="24"/>
  <c r="H7728" i="24"/>
  <c r="H7779" i="24"/>
  <c r="H7856" i="24"/>
  <c r="H7937" i="24"/>
  <c r="H8039" i="24"/>
  <c r="H8143" i="24"/>
  <c r="H8250" i="24"/>
  <c r="H8405" i="24"/>
  <c r="H8539" i="24"/>
  <c r="H8738" i="24"/>
  <c r="H8957" i="24"/>
  <c r="H9199" i="24"/>
  <c r="H9628" i="24"/>
  <c r="H9" i="24"/>
  <c r="H13" i="24"/>
  <c r="H19" i="24"/>
  <c r="H30" i="24"/>
  <c r="H39" i="24"/>
  <c r="H48" i="24"/>
  <c r="H57" i="24"/>
  <c r="H66" i="24"/>
  <c r="H75" i="24"/>
  <c r="H85" i="24"/>
  <c r="H94" i="24"/>
  <c r="H103" i="24"/>
  <c r="H112" i="24"/>
  <c r="H123" i="24"/>
  <c r="H134" i="24"/>
  <c r="H144" i="24"/>
  <c r="H155" i="24"/>
  <c r="H166" i="24"/>
  <c r="H176" i="24"/>
  <c r="H187" i="24"/>
  <c r="H198" i="24"/>
  <c r="H208" i="24"/>
  <c r="H219" i="24"/>
  <c r="H230" i="24"/>
  <c r="H240" i="24"/>
  <c r="H251" i="24"/>
  <c r="H262" i="24"/>
  <c r="H272" i="24"/>
  <c r="H283" i="24"/>
  <c r="H294" i="24"/>
  <c r="H304" i="24"/>
  <c r="H315" i="24"/>
  <c r="H326" i="24"/>
  <c r="H336" i="24"/>
  <c r="H347" i="24"/>
  <c r="H358" i="24"/>
  <c r="H368" i="24"/>
  <c r="H379" i="24"/>
  <c r="H390" i="24"/>
  <c r="H400" i="24"/>
  <c r="H411" i="24"/>
  <c r="H422" i="24"/>
  <c r="H432" i="24"/>
  <c r="H443" i="24"/>
  <c r="H454" i="24"/>
  <c r="H464" i="24"/>
  <c r="H475" i="24"/>
  <c r="H486" i="24"/>
  <c r="H496" i="24"/>
  <c r="H507" i="24"/>
  <c r="H518" i="24"/>
  <c r="H528" i="24"/>
  <c r="H539" i="24"/>
  <c r="H550" i="24"/>
  <c r="H560" i="24"/>
  <c r="H571" i="24"/>
  <c r="H582" i="24"/>
  <c r="H592" i="24"/>
  <c r="H603" i="24"/>
  <c r="H614" i="24"/>
  <c r="H624" i="24"/>
  <c r="H635" i="24"/>
  <c r="H646" i="24"/>
  <c r="H656" i="24"/>
  <c r="H667" i="24"/>
  <c r="H678" i="24"/>
  <c r="H688" i="24"/>
  <c r="H699" i="24"/>
  <c r="H710" i="24"/>
  <c r="H720" i="24"/>
  <c r="H731" i="24"/>
  <c r="H742" i="24"/>
  <c r="H752" i="24"/>
  <c r="H763" i="24"/>
  <c r="H774" i="24"/>
  <c r="H784" i="24"/>
  <c r="H795" i="24"/>
  <c r="H806" i="24"/>
  <c r="H816" i="24"/>
  <c r="H827" i="24"/>
  <c r="H838" i="24"/>
  <c r="H848" i="24"/>
  <c r="H859" i="24"/>
  <c r="H870" i="24"/>
  <c r="H880" i="24"/>
  <c r="H891" i="24"/>
  <c r="H902" i="24"/>
  <c r="H912" i="24"/>
  <c r="H923" i="24"/>
  <c r="H934" i="24"/>
  <c r="H944" i="24"/>
  <c r="H955" i="24"/>
  <c r="H966" i="24"/>
  <c r="H976" i="24"/>
  <c r="H987" i="24"/>
  <c r="H998" i="24"/>
  <c r="H1008" i="24"/>
  <c r="H1019" i="24"/>
  <c r="H1030" i="24"/>
  <c r="H1040" i="24"/>
  <c r="H1051" i="24"/>
  <c r="H1062" i="24"/>
  <c r="H1072" i="24"/>
  <c r="H1083" i="24"/>
  <c r="H1094" i="24"/>
  <c r="H1104" i="24"/>
  <c r="H1115" i="24"/>
  <c r="H1126" i="24"/>
  <c r="H1136" i="24"/>
  <c r="H1147" i="24"/>
  <c r="H1158" i="24"/>
  <c r="H1168" i="24"/>
  <c r="H1179" i="24"/>
  <c r="H1190" i="24"/>
  <c r="H1200" i="24"/>
  <c r="H1211" i="24"/>
  <c r="H1222" i="24"/>
  <c r="H1232" i="24"/>
  <c r="H1243" i="24"/>
  <c r="H1254" i="24"/>
  <c r="H1264" i="24"/>
  <c r="H1275" i="24"/>
  <c r="H1286" i="24"/>
  <c r="H1296" i="24"/>
  <c r="H1310" i="24"/>
  <c r="H1321" i="24"/>
  <c r="H1335" i="24"/>
  <c r="H1349" i="24"/>
  <c r="H1360" i="24"/>
  <c r="H1374" i="24"/>
  <c r="H1385" i="24"/>
  <c r="H1399" i="24"/>
  <c r="H1413" i="24"/>
  <c r="H1424" i="24"/>
  <c r="H1438" i="24"/>
  <c r="H1449" i="24"/>
  <c r="H1463" i="24"/>
  <c r="H1477" i="24"/>
  <c r="H1488" i="24"/>
  <c r="H1502" i="24"/>
  <c r="H1513" i="24"/>
  <c r="H1527" i="24"/>
  <c r="H1541" i="24"/>
  <c r="H1552" i="24"/>
  <c r="H1566" i="24"/>
  <c r="H1577" i="24"/>
  <c r="H1591" i="24"/>
  <c r="H1607" i="24"/>
  <c r="H1620" i="24"/>
  <c r="H1636" i="24"/>
  <c r="H1648" i="24"/>
  <c r="H1664" i="24"/>
  <c r="H1680" i="24"/>
  <c r="H1693" i="24"/>
  <c r="H1709" i="24"/>
  <c r="H1721" i="24"/>
  <c r="H1737" i="24"/>
  <c r="H1753" i="24"/>
  <c r="H1766" i="24"/>
  <c r="H1782" i="24"/>
  <c r="H1794" i="24"/>
  <c r="H1810" i="24"/>
  <c r="H1826" i="24"/>
  <c r="H1839" i="24"/>
  <c r="H1855" i="24"/>
  <c r="H1868" i="24"/>
  <c r="H1884" i="24"/>
  <c r="H1900" i="24"/>
  <c r="H1912" i="24"/>
  <c r="H1928" i="24"/>
  <c r="H1941" i="24"/>
  <c r="H1957" i="24"/>
  <c r="H1973" i="24"/>
  <c r="H1985" i="24"/>
  <c r="H2001" i="24"/>
  <c r="H2014" i="24"/>
  <c r="H2030" i="24"/>
  <c r="H2046" i="24"/>
  <c r="H2058" i="24"/>
  <c r="H2074" i="24"/>
  <c r="H2087" i="24"/>
  <c r="H2103" i="24"/>
  <c r="H2119" i="24"/>
  <c r="H2132" i="24"/>
  <c r="H2148" i="24"/>
  <c r="H2160" i="24"/>
  <c r="H2176" i="24"/>
  <c r="H2192" i="24"/>
  <c r="H2205" i="24"/>
  <c r="H2221" i="24"/>
  <c r="H2233" i="24"/>
  <c r="H2249" i="24"/>
  <c r="H2265" i="24"/>
  <c r="H2278" i="24"/>
  <c r="H2294" i="24"/>
  <c r="H2306" i="24"/>
  <c r="H2322" i="24"/>
  <c r="H2338" i="24"/>
  <c r="H2351" i="24"/>
  <c r="H2367" i="24"/>
  <c r="H2380" i="24"/>
  <c r="H2396" i="24"/>
  <c r="H2412" i="24"/>
  <c r="H2424" i="24"/>
  <c r="H2440" i="24"/>
  <c r="H2453" i="24"/>
  <c r="H2469" i="24"/>
  <c r="H2485" i="24"/>
  <c r="H2497" i="24"/>
  <c r="H2513" i="24"/>
  <c r="H2526" i="24"/>
  <c r="H2542" i="24"/>
  <c r="H2558" i="24"/>
  <c r="H2570" i="24"/>
  <c r="H2586" i="24"/>
  <c r="H2599" i="24"/>
  <c r="H2615" i="24"/>
  <c r="H2631" i="24"/>
  <c r="H2644" i="24"/>
  <c r="H2660" i="24"/>
  <c r="H2672" i="24"/>
  <c r="H2688" i="24"/>
  <c r="H2704" i="24"/>
  <c r="H2717" i="24"/>
  <c r="H2733" i="24"/>
  <c r="H2745" i="24"/>
  <c r="H2761" i="24"/>
  <c r="H2777" i="24"/>
  <c r="H2790" i="24"/>
  <c r="H2806" i="24"/>
  <c r="H2818" i="24"/>
  <c r="H2834" i="24"/>
  <c r="H2850" i="24"/>
  <c r="H2863" i="24"/>
  <c r="H2879" i="24"/>
  <c r="H2892" i="24"/>
  <c r="H2908" i="24"/>
  <c r="H2924" i="24"/>
  <c r="H2936" i="24"/>
  <c r="H2952" i="24"/>
  <c r="H2965" i="24"/>
  <c r="H2981" i="24"/>
  <c r="H2997" i="24"/>
  <c r="H3009" i="24"/>
  <c r="H3025" i="24"/>
  <c r="H3038" i="24"/>
  <c r="H3054" i="24"/>
  <c r="H3070" i="24"/>
  <c r="H3082" i="24"/>
  <c r="H3098" i="24"/>
  <c r="H3111" i="24"/>
  <c r="H3127" i="24"/>
  <c r="H3143" i="24"/>
  <c r="H3156" i="24"/>
  <c r="H3172" i="24"/>
  <c r="H3184" i="24"/>
  <c r="H3200" i="24"/>
  <c r="H3216" i="24"/>
  <c r="H3229" i="24"/>
  <c r="H3245" i="24"/>
  <c r="H3257" i="24"/>
  <c r="H3273" i="24"/>
  <c r="H3289" i="24"/>
  <c r="H3302" i="24"/>
  <c r="H3318" i="24"/>
  <c r="H3330" i="24"/>
  <c r="H3346" i="24"/>
  <c r="H3362" i="24"/>
  <c r="H3375" i="24"/>
  <c r="H3391" i="24"/>
  <c r="H3404" i="24"/>
  <c r="H3420" i="24"/>
  <c r="H3436" i="24"/>
  <c r="H3448" i="24"/>
  <c r="H3464" i="24"/>
  <c r="H3477" i="24"/>
  <c r="H3493" i="24"/>
  <c r="H3509" i="24"/>
  <c r="H3521" i="24"/>
  <c r="H3537" i="24"/>
  <c r="H3550" i="24"/>
  <c r="H3566" i="24"/>
  <c r="H3582" i="24"/>
  <c r="H3594" i="24"/>
  <c r="H3610" i="24"/>
  <c r="H3623" i="24"/>
  <c r="H3639" i="24"/>
  <c r="H3655" i="24"/>
  <c r="H3668" i="24"/>
  <c r="H3684" i="24"/>
  <c r="H3696" i="24"/>
  <c r="H3712" i="24"/>
  <c r="H3728" i="24"/>
  <c r="H3741" i="24"/>
  <c r="H3758" i="24"/>
  <c r="H3772" i="24"/>
  <c r="H3790" i="24"/>
  <c r="H3808" i="24"/>
  <c r="H3823" i="24"/>
  <c r="H3841" i="24"/>
  <c r="H3856" i="24"/>
  <c r="H3874" i="24"/>
  <c r="H3893" i="24"/>
  <c r="H3906" i="24"/>
  <c r="H3925" i="24"/>
  <c r="H3940" i="24"/>
  <c r="H3958" i="24"/>
  <c r="H3976" i="24"/>
  <c r="H3990" i="24"/>
  <c r="H4008" i="24"/>
  <c r="H4023" i="24"/>
  <c r="H4041" i="24"/>
  <c r="H4060" i="24"/>
  <c r="H4073" i="24"/>
  <c r="H4092" i="24"/>
  <c r="H4106" i="24"/>
  <c r="H4125" i="24"/>
  <c r="H4145" i="24"/>
  <c r="H4162" i="24"/>
  <c r="H4185" i="24"/>
  <c r="H4200" i="24"/>
  <c r="H4223" i="24"/>
  <c r="H4244" i="24"/>
  <c r="H4261" i="24"/>
  <c r="H4281" i="24"/>
  <c r="H4298" i="24"/>
  <c r="H4319" i="24"/>
  <c r="H4342" i="24"/>
  <c r="H4359" i="24"/>
  <c r="H4380" i="24"/>
  <c r="H4397" i="24"/>
  <c r="H4417" i="24"/>
  <c r="H4438" i="24"/>
  <c r="H4455" i="24"/>
  <c r="H4478" i="24"/>
  <c r="H4493" i="24"/>
  <c r="H4516" i="24"/>
  <c r="H4536" i="24"/>
  <c r="H4553" i="24"/>
  <c r="H4574" i="24"/>
  <c r="H4591" i="24"/>
  <c r="H4612" i="24"/>
  <c r="H4634" i="24"/>
  <c r="H4652" i="24"/>
  <c r="H4672" i="24"/>
  <c r="H4689" i="24"/>
  <c r="H4710" i="24"/>
  <c r="H4730" i="24"/>
  <c r="H4748" i="24"/>
  <c r="H4772" i="24"/>
  <c r="H4789" i="24"/>
  <c r="H4815" i="24"/>
  <c r="H4839" i="24"/>
  <c r="H4858" i="24"/>
  <c r="H4881" i="24"/>
  <c r="H4902" i="24"/>
  <c r="H4925" i="24"/>
  <c r="H4951" i="24"/>
  <c r="H4970" i="24"/>
  <c r="H4994" i="24"/>
  <c r="H5014" i="24"/>
  <c r="H5037" i="24"/>
  <c r="H5061" i="24"/>
  <c r="H5080" i="24"/>
  <c r="H5106" i="24"/>
  <c r="H5124" i="24"/>
  <c r="H5150" i="24"/>
  <c r="H5173" i="24"/>
  <c r="H5192" i="24"/>
  <c r="H5216" i="24"/>
  <c r="H5236" i="24"/>
  <c r="H5260" i="24"/>
  <c r="H5286" i="24"/>
  <c r="H5305" i="24"/>
  <c r="H5328" i="24"/>
  <c r="H5348" i="24"/>
  <c r="H5372" i="24"/>
  <c r="H5396" i="24"/>
  <c r="H5415" i="24"/>
  <c r="H5441" i="24"/>
  <c r="H5457" i="24"/>
  <c r="H5484" i="24"/>
  <c r="H5509" i="24"/>
  <c r="H5531" i="24"/>
  <c r="H5559" i="24"/>
  <c r="H5580" i="24"/>
  <c r="H5607" i="24"/>
  <c r="H5637" i="24"/>
  <c r="H5659" i="24"/>
  <c r="H5687" i="24"/>
  <c r="H5708" i="24"/>
  <c r="H5736" i="24"/>
  <c r="H5762" i="24"/>
  <c r="H5785" i="24"/>
  <c r="H5815" i="24"/>
  <c r="H5834" i="24"/>
  <c r="H5864" i="24"/>
  <c r="H5890" i="24"/>
  <c r="H5914" i="24"/>
  <c r="H5940" i="24"/>
  <c r="H5962" i="24"/>
  <c r="H5989" i="24"/>
  <c r="H6025" i="24"/>
  <c r="H6052" i="24"/>
  <c r="H6090" i="24"/>
  <c r="H6122" i="24"/>
  <c r="H6157" i="24"/>
  <c r="H6195" i="24"/>
  <c r="H6224" i="24"/>
  <c r="H6266" i="24"/>
  <c r="H6292" i="24"/>
  <c r="H6331" i="24"/>
  <c r="H6369" i="24"/>
  <c r="H6401" i="24"/>
  <c r="H6436" i="24"/>
  <c r="H6466" i="24"/>
  <c r="H6501" i="24"/>
  <c r="H6545" i="24"/>
  <c r="H6573" i="24"/>
  <c r="H6611" i="24"/>
  <c r="H6643" i="24"/>
  <c r="H6680" i="24"/>
  <c r="H6715" i="24"/>
  <c r="H6745" i="24"/>
  <c r="H6785" i="24"/>
  <c r="H6813" i="24"/>
  <c r="H6852" i="24"/>
  <c r="H6890" i="24"/>
  <c r="H6917" i="24"/>
  <c r="H6955" i="24"/>
  <c r="H6987" i="24"/>
  <c r="H7026" i="24"/>
  <c r="H7080" i="24"/>
  <c r="H7122" i="24"/>
  <c r="H7169" i="24"/>
  <c r="H7209" i="24"/>
  <c r="H7257" i="24"/>
  <c r="H7306" i="24"/>
  <c r="H7352" i="24"/>
  <c r="H7416" i="24"/>
  <c r="H7457" i="24"/>
  <c r="H7529" i="24"/>
  <c r="H7602" i="24"/>
  <c r="H7656" i="24"/>
  <c r="H7729" i="24"/>
  <c r="H7792" i="24"/>
  <c r="H7871" i="24"/>
  <c r="H7975" i="24"/>
  <c r="H8051" i="24"/>
  <c r="H8144" i="24"/>
  <c r="H8269" i="24"/>
  <c r="H8406" i="24"/>
  <c r="H8581" i="24"/>
  <c r="H8747" i="24"/>
  <c r="H9014" i="24"/>
  <c r="H9201" i="24"/>
  <c r="H10006" i="24"/>
  <c r="H9998" i="24"/>
  <c r="H9990" i="24"/>
  <c r="H9982" i="24"/>
  <c r="H9974" i="24"/>
  <c r="H9966" i="24"/>
  <c r="H9958" i="24"/>
  <c r="H9950" i="24"/>
  <c r="H9942" i="24"/>
  <c r="H9934" i="24"/>
  <c r="H9926" i="24"/>
  <c r="H9918" i="24"/>
  <c r="H9910" i="24"/>
  <c r="H9902" i="24"/>
  <c r="H9894" i="24"/>
  <c r="H9886" i="24"/>
  <c r="H9878" i="24"/>
  <c r="H9870" i="24"/>
  <c r="H9862" i="24"/>
  <c r="H9854" i="24"/>
  <c r="H9846" i="24"/>
  <c r="H9838" i="24"/>
  <c r="H9830" i="24"/>
  <c r="H9822" i="24"/>
  <c r="H9814" i="24"/>
  <c r="H9806" i="24"/>
  <c r="H9798" i="24"/>
  <c r="H9790" i="24"/>
  <c r="H9782" i="24"/>
  <c r="H9774" i="24"/>
  <c r="H9766" i="24"/>
  <c r="H9758" i="24"/>
  <c r="H9750" i="24"/>
  <c r="H9742" i="24"/>
  <c r="H9734" i="24"/>
  <c r="H9726" i="24"/>
  <c r="H9718" i="24"/>
  <c r="H9710" i="24"/>
  <c r="H9702" i="24"/>
  <c r="H9694" i="24"/>
  <c r="H9686" i="24"/>
  <c r="H9678" i="24"/>
  <c r="H9670" i="24"/>
  <c r="H9662" i="24"/>
  <c r="H9654" i="24"/>
  <c r="H9646" i="24"/>
  <c r="H9638" i="24"/>
  <c r="H9630" i="24"/>
  <c r="H9622" i="24"/>
  <c r="H9614" i="24"/>
  <c r="H9606" i="24"/>
  <c r="H9598" i="24"/>
  <c r="H9590" i="24"/>
  <c r="H9582" i="24"/>
  <c r="H9574" i="24"/>
  <c r="H9566" i="24"/>
  <c r="H9558" i="24"/>
  <c r="H9550" i="24"/>
  <c r="H9542" i="24"/>
  <c r="H9534" i="24"/>
  <c r="H9526" i="24"/>
  <c r="H9518" i="24"/>
  <c r="H9510" i="24"/>
  <c r="H9502" i="24"/>
  <c r="H9494" i="24"/>
  <c r="H9486" i="24"/>
  <c r="H9478" i="24"/>
  <c r="H9470" i="24"/>
  <c r="H9462" i="24"/>
  <c r="H9454" i="24"/>
  <c r="H9446" i="24"/>
  <c r="H9438" i="24"/>
  <c r="H9430" i="24"/>
  <c r="H9422" i="24"/>
  <c r="H9414" i="24"/>
  <c r="H9406" i="24"/>
  <c r="H9398" i="24"/>
  <c r="H9390" i="24"/>
  <c r="H9382" i="24"/>
  <c r="H9374" i="24"/>
  <c r="H9366" i="24"/>
  <c r="H9358" i="24"/>
  <c r="H9350" i="24"/>
  <c r="H9342" i="24"/>
  <c r="H9334" i="24"/>
  <c r="H10005" i="24"/>
  <c r="H9997" i="24"/>
  <c r="H9989" i="24"/>
  <c r="H9981" i="24"/>
  <c r="H9973" i="24"/>
  <c r="H9965" i="24"/>
  <c r="H9957" i="24"/>
  <c r="H9949" i="24"/>
  <c r="H9941" i="24"/>
  <c r="H9933" i="24"/>
  <c r="H9925" i="24"/>
  <c r="H9917" i="24"/>
  <c r="H9909" i="24"/>
  <c r="H9901" i="24"/>
  <c r="H9893" i="24"/>
  <c r="H9885" i="24"/>
  <c r="H9877" i="24"/>
  <c r="H9869" i="24"/>
  <c r="H9861" i="24"/>
  <c r="H9853" i="24"/>
  <c r="H9845" i="24"/>
  <c r="H9837" i="24"/>
  <c r="H9829" i="24"/>
  <c r="H9821" i="24"/>
  <c r="H9813" i="24"/>
  <c r="H9805" i="24"/>
  <c r="H9797" i="24"/>
  <c r="H9789" i="24"/>
  <c r="H9781" i="24"/>
  <c r="H9773" i="24"/>
  <c r="H9765" i="24"/>
  <c r="H9757" i="24"/>
  <c r="H9749" i="24"/>
  <c r="H9741" i="24"/>
  <c r="H9733" i="24"/>
  <c r="H9725" i="24"/>
  <c r="H9717" i="24"/>
  <c r="H9709" i="24"/>
  <c r="H9701" i="24"/>
  <c r="H9693" i="24"/>
  <c r="H9685" i="24"/>
  <c r="H9677" i="24"/>
  <c r="H9669" i="24"/>
  <c r="H10004" i="24"/>
  <c r="H9996" i="24"/>
  <c r="H9988" i="24"/>
  <c r="H9980" i="24"/>
  <c r="H9972" i="24"/>
  <c r="H9964" i="24"/>
  <c r="H9956" i="24"/>
  <c r="H9948" i="24"/>
  <c r="H10001" i="24"/>
  <c r="H9987" i="24"/>
  <c r="H9976" i="24"/>
  <c r="H9962" i="24"/>
  <c r="H9951" i="24"/>
  <c r="H9938" i="24"/>
  <c r="H9928" i="24"/>
  <c r="H9916" i="24"/>
  <c r="H9906" i="24"/>
  <c r="H9896" i="24"/>
  <c r="H9884" i="24"/>
  <c r="H9874" i="24"/>
  <c r="H9864" i="24"/>
  <c r="H9852" i="24"/>
  <c r="H9842" i="24"/>
  <c r="H9832" i="24"/>
  <c r="H9820" i="24"/>
  <c r="H9810" i="24"/>
  <c r="H9800" i="24"/>
  <c r="H9788" i="24"/>
  <c r="H9778" i="24"/>
  <c r="H9768" i="24"/>
  <c r="H9756" i="24"/>
  <c r="H9746" i="24"/>
  <c r="H9736" i="24"/>
  <c r="H9724" i="24"/>
  <c r="H9714" i="24"/>
  <c r="H9704" i="24"/>
  <c r="H9692" i="24"/>
  <c r="H9682" i="24"/>
  <c r="H9672" i="24"/>
  <c r="H9661" i="24"/>
  <c r="H9652" i="24"/>
  <c r="H9643" i="24"/>
  <c r="H9634" i="24"/>
  <c r="H9625" i="24"/>
  <c r="H9616" i="24"/>
  <c r="H9607" i="24"/>
  <c r="H9597" i="24"/>
  <c r="H9588" i="24"/>
  <c r="H9579" i="24"/>
  <c r="H9570" i="24"/>
  <c r="H9561" i="24"/>
  <c r="H9552" i="24"/>
  <c r="H9543" i="24"/>
  <c r="H9533" i="24"/>
  <c r="H9524" i="24"/>
  <c r="H9515" i="24"/>
  <c r="H9506" i="24"/>
  <c r="H9497" i="24"/>
  <c r="H9488" i="24"/>
  <c r="H9479" i="24"/>
  <c r="H9469" i="24"/>
  <c r="H9460" i="24"/>
  <c r="H9451" i="24"/>
  <c r="H9442" i="24"/>
  <c r="H9433" i="24"/>
  <c r="H9424" i="24"/>
  <c r="H9415" i="24"/>
  <c r="H9405" i="24"/>
  <c r="H9396" i="24"/>
  <c r="H9387" i="24"/>
  <c r="H9378" i="24"/>
  <c r="H9369" i="24"/>
  <c r="H9360" i="24"/>
  <c r="H9351" i="24"/>
  <c r="H9341" i="24"/>
  <c r="H9332" i="24"/>
  <c r="H9324" i="24"/>
  <c r="H9316" i="24"/>
  <c r="H9308" i="24"/>
  <c r="H9300" i="24"/>
  <c r="H9292" i="24"/>
  <c r="H9284" i="24"/>
  <c r="H9276" i="24"/>
  <c r="H9268" i="24"/>
  <c r="H9260" i="24"/>
  <c r="H9252" i="24"/>
  <c r="H9244" i="24"/>
  <c r="H9236" i="24"/>
  <c r="H9228" i="24"/>
  <c r="H9220" i="24"/>
  <c r="H9212" i="24"/>
  <c r="H9204" i="24"/>
  <c r="H9196" i="24"/>
  <c r="H10003" i="24"/>
  <c r="H9991" i="24"/>
  <c r="H9975" i="24"/>
  <c r="H9960" i="24"/>
  <c r="H9945" i="24"/>
  <c r="H9932" i="24"/>
  <c r="H9921" i="24"/>
  <c r="H9908" i="24"/>
  <c r="H9897" i="24"/>
  <c r="H9883" i="24"/>
  <c r="H9872" i="24"/>
  <c r="H9859" i="24"/>
  <c r="H9848" i="24"/>
  <c r="H9835" i="24"/>
  <c r="H9824" i="24"/>
  <c r="H9811" i="24"/>
  <c r="H9799" i="24"/>
  <c r="H9786" i="24"/>
  <c r="H9775" i="24"/>
  <c r="H9762" i="24"/>
  <c r="H9751" i="24"/>
  <c r="H9738" i="24"/>
  <c r="H9727" i="24"/>
  <c r="H9713" i="24"/>
  <c r="H9700" i="24"/>
  <c r="H9689" i="24"/>
  <c r="H9676" i="24"/>
  <c r="H9665" i="24"/>
  <c r="H9655" i="24"/>
  <c r="H9644" i="24"/>
  <c r="H9633" i="24"/>
  <c r="H9623" i="24"/>
  <c r="H9612" i="24"/>
  <c r="H9602" i="24"/>
  <c r="H9592" i="24"/>
  <c r="H9581" i="24"/>
  <c r="H9571" i="24"/>
  <c r="H9560" i="24"/>
  <c r="H9549" i="24"/>
  <c r="H9539" i="24"/>
  <c r="H9529" i="24"/>
  <c r="H9519" i="24"/>
  <c r="H9508" i="24"/>
  <c r="H9498" i="24"/>
  <c r="H9487" i="24"/>
  <c r="H9476" i="24"/>
  <c r="H9466" i="24"/>
  <c r="H9456" i="24"/>
  <c r="H9445" i="24"/>
  <c r="H9435" i="24"/>
  <c r="H9425" i="24"/>
  <c r="H9413" i="24"/>
  <c r="H9403" i="24"/>
  <c r="H9393" i="24"/>
  <c r="H9383" i="24"/>
  <c r="H9372" i="24"/>
  <c r="H9362" i="24"/>
  <c r="H9352" i="24"/>
  <c r="H9340" i="24"/>
  <c r="H9330" i="24"/>
  <c r="H9321" i="24"/>
  <c r="H9312" i="24"/>
  <c r="H9303" i="24"/>
  <c r="H9294" i="24"/>
  <c r="H9285" i="24"/>
  <c r="H9275" i="24"/>
  <c r="H9266" i="24"/>
  <c r="H9257" i="24"/>
  <c r="H9248" i="24"/>
  <c r="H9239" i="24"/>
  <c r="H9230" i="24"/>
  <c r="H9221" i="24"/>
  <c r="H9211" i="24"/>
  <c r="H9202" i="24"/>
  <c r="H9193" i="24"/>
  <c r="H9185" i="24"/>
  <c r="H9177" i="24"/>
  <c r="H9169" i="24"/>
  <c r="H9161" i="24"/>
  <c r="H9153" i="24"/>
  <c r="H9145" i="24"/>
  <c r="H9137" i="24"/>
  <c r="H9129" i="24"/>
  <c r="H9121" i="24"/>
  <c r="H9113" i="24"/>
  <c r="H9105" i="24"/>
  <c r="H10000" i="24"/>
  <c r="H9985" i="24"/>
  <c r="H9970" i="24"/>
  <c r="H9955" i="24"/>
  <c r="H9943" i="24"/>
  <c r="H9930" i="24"/>
  <c r="H9919" i="24"/>
  <c r="H9905" i="24"/>
  <c r="H9892" i="24"/>
  <c r="H9881" i="24"/>
  <c r="H9868" i="24"/>
  <c r="H9857" i="24"/>
  <c r="H9844" i="24"/>
  <c r="H9833" i="24"/>
  <c r="H9819" i="24"/>
  <c r="H9808" i="24"/>
  <c r="H9795" i="24"/>
  <c r="H9784" i="24"/>
  <c r="H9771" i="24"/>
  <c r="H9760" i="24"/>
  <c r="H9747" i="24"/>
  <c r="H9735" i="24"/>
  <c r="H9722" i="24"/>
  <c r="H9711" i="24"/>
  <c r="H9698" i="24"/>
  <c r="H9687" i="24"/>
  <c r="H9674" i="24"/>
  <c r="H9663" i="24"/>
  <c r="H9651" i="24"/>
  <c r="H9641" i="24"/>
  <c r="H9631" i="24"/>
  <c r="H9620" i="24"/>
  <c r="H9610" i="24"/>
  <c r="H9600" i="24"/>
  <c r="H9589" i="24"/>
  <c r="H9578" i="24"/>
  <c r="H9568" i="24"/>
  <c r="H9557" i="24"/>
  <c r="H9547" i="24"/>
  <c r="H9537" i="24"/>
  <c r="H9527" i="24"/>
  <c r="H9516" i="24"/>
  <c r="H9505" i="24"/>
  <c r="H9495" i="24"/>
  <c r="H9484" i="24"/>
  <c r="H9474" i="24"/>
  <c r="H9464" i="24"/>
  <c r="H9453" i="24"/>
  <c r="H9443" i="24"/>
  <c r="H9432" i="24"/>
  <c r="H9421" i="24"/>
  <c r="H9411" i="24"/>
  <c r="H9401" i="24"/>
  <c r="H9391" i="24"/>
  <c r="H9380" i="24"/>
  <c r="H9370" i="24"/>
  <c r="H9359" i="24"/>
  <c r="H9348" i="24"/>
  <c r="H9338" i="24"/>
  <c r="H9328" i="24"/>
  <c r="H9319" i="24"/>
  <c r="H9310" i="24"/>
  <c r="H9301" i="24"/>
  <c r="H9291" i="24"/>
  <c r="H9282" i="24"/>
  <c r="H9273" i="24"/>
  <c r="H9264" i="24"/>
  <c r="H9255" i="24"/>
  <c r="H9246" i="24"/>
  <c r="H9237" i="24"/>
  <c r="H9227" i="24"/>
  <c r="H9218" i="24"/>
  <c r="H9209" i="24"/>
  <c r="H9200" i="24"/>
  <c r="H9191" i="24"/>
  <c r="H9183" i="24"/>
  <c r="H9175" i="24"/>
  <c r="H9167" i="24"/>
  <c r="H9159" i="24"/>
  <c r="H9151" i="24"/>
  <c r="H9143" i="24"/>
  <c r="H9135" i="24"/>
  <c r="H9127" i="24"/>
  <c r="H9119" i="24"/>
  <c r="H9111" i="24"/>
  <c r="H9103" i="24"/>
  <c r="H9095" i="24"/>
  <c r="H9087" i="24"/>
  <c r="H9079" i="24"/>
  <c r="H9071" i="24"/>
  <c r="H9063" i="24"/>
  <c r="H9055" i="24"/>
  <c r="H9047" i="24"/>
  <c r="H9039" i="24"/>
  <c r="H9031" i="24"/>
  <c r="H9023" i="24"/>
  <c r="H9015" i="24"/>
  <c r="H9007" i="24"/>
  <c r="H8999" i="24"/>
  <c r="H8991" i="24"/>
  <c r="H8983" i="24"/>
  <c r="H8975" i="24"/>
  <c r="H8967" i="24"/>
  <c r="H8959" i="24"/>
  <c r="H8951" i="24"/>
  <c r="H8943" i="24"/>
  <c r="H8935" i="24"/>
  <c r="H8927" i="24"/>
  <c r="H8919" i="24"/>
  <c r="H8911" i="24"/>
  <c r="H8903" i="24"/>
  <c r="H8895" i="24"/>
  <c r="H8887" i="24"/>
  <c r="H8879" i="24"/>
  <c r="H8871" i="24"/>
  <c r="H8863" i="24"/>
  <c r="H8855" i="24"/>
  <c r="H8847" i="24"/>
  <c r="H8839" i="24"/>
  <c r="H8831" i="24"/>
  <c r="H8823" i="24"/>
  <c r="H8815" i="24"/>
  <c r="H8807" i="24"/>
  <c r="H8799" i="24"/>
  <c r="H8791" i="24"/>
  <c r="H8783" i="24"/>
  <c r="H8775" i="24"/>
  <c r="H8767" i="24"/>
  <c r="H8759" i="24"/>
  <c r="H8751" i="24"/>
  <c r="H8743" i="24"/>
  <c r="H8735" i="24"/>
  <c r="H8727" i="24"/>
  <c r="H8719" i="24"/>
  <c r="H8711" i="24"/>
  <c r="H8703" i="24"/>
  <c r="H8695" i="24"/>
  <c r="H8687" i="24"/>
  <c r="H8679" i="24"/>
  <c r="H8671" i="24"/>
  <c r="H8663" i="24"/>
  <c r="H8655" i="24"/>
  <c r="H8647" i="24"/>
  <c r="H8639" i="24"/>
  <c r="H8631" i="24"/>
  <c r="H8623" i="24"/>
  <c r="H8615" i="24"/>
  <c r="H8607" i="24"/>
  <c r="H8599" i="24"/>
  <c r="H8591" i="24"/>
  <c r="H8583" i="24"/>
  <c r="H8575" i="24"/>
  <c r="H8567" i="24"/>
  <c r="H8559" i="24"/>
  <c r="H8551" i="24"/>
  <c r="H8543" i="24"/>
  <c r="H8535" i="24"/>
  <c r="H8527" i="24"/>
  <c r="H8519" i="24"/>
  <c r="H8511" i="24"/>
  <c r="H8503" i="24"/>
  <c r="H8495" i="24"/>
  <c r="H8487" i="24"/>
  <c r="H8479" i="24"/>
  <c r="H8471" i="24"/>
  <c r="H8463" i="24"/>
  <c r="H8455" i="24"/>
  <c r="H8447" i="24"/>
  <c r="H8439" i="24"/>
  <c r="H8431" i="24"/>
  <c r="H10002" i="24"/>
  <c r="H9983" i="24"/>
  <c r="H9963" i="24"/>
  <c r="H9944" i="24"/>
  <c r="H9927" i="24"/>
  <c r="H9912" i="24"/>
  <c r="H9895" i="24"/>
  <c r="H9879" i="24"/>
  <c r="H9863" i="24"/>
  <c r="H9847" i="24"/>
  <c r="H9828" i="24"/>
  <c r="H9815" i="24"/>
  <c r="H9796" i="24"/>
  <c r="H9780" i="24"/>
  <c r="H9764" i="24"/>
  <c r="H9748" i="24"/>
  <c r="H9731" i="24"/>
  <c r="H9716" i="24"/>
  <c r="H9699" i="24"/>
  <c r="H9683" i="24"/>
  <c r="H9667" i="24"/>
  <c r="H9653" i="24"/>
  <c r="H9639" i="24"/>
  <c r="H9626" i="24"/>
  <c r="H9611" i="24"/>
  <c r="H9596" i="24"/>
  <c r="H9584" i="24"/>
  <c r="H9569" i="24"/>
  <c r="H9555" i="24"/>
  <c r="H9541" i="24"/>
  <c r="H9528" i="24"/>
  <c r="H9513" i="24"/>
  <c r="H9500" i="24"/>
  <c r="H9485" i="24"/>
  <c r="H9472" i="24"/>
  <c r="H9458" i="24"/>
  <c r="H9444" i="24"/>
  <c r="H9429" i="24"/>
  <c r="H9417" i="24"/>
  <c r="H9402" i="24"/>
  <c r="H9388" i="24"/>
  <c r="H9375" i="24"/>
  <c r="H9361" i="24"/>
  <c r="H9346" i="24"/>
  <c r="H9333" i="24"/>
  <c r="H9320" i="24"/>
  <c r="H9307" i="24"/>
  <c r="H9296" i="24"/>
  <c r="H9283" i="24"/>
  <c r="H9271" i="24"/>
  <c r="H9259" i="24"/>
  <c r="H9247" i="24"/>
  <c r="H9234" i="24"/>
  <c r="H9223" i="24"/>
  <c r="H9210" i="24"/>
  <c r="H9198" i="24"/>
  <c r="H9187" i="24"/>
  <c r="H9176" i="24"/>
  <c r="H9165" i="24"/>
  <c r="H9155" i="24"/>
  <c r="H9144" i="24"/>
  <c r="H9133" i="24"/>
  <c r="H9123" i="24"/>
  <c r="H9112" i="24"/>
  <c r="H9101" i="24"/>
  <c r="H9092" i="24"/>
  <c r="H9083" i="24"/>
  <c r="H9074" i="24"/>
  <c r="H9065" i="24"/>
  <c r="H9056" i="24"/>
  <c r="H9046" i="24"/>
  <c r="H9037" i="24"/>
  <c r="H9028" i="24"/>
  <c r="H9019" i="24"/>
  <c r="H9010" i="24"/>
  <c r="H9001" i="24"/>
  <c r="H8992" i="24"/>
  <c r="H8982" i="24"/>
  <c r="H8973" i="24"/>
  <c r="H8964" i="24"/>
  <c r="H8955" i="24"/>
  <c r="H8946" i="24"/>
  <c r="H8937" i="24"/>
  <c r="H8928" i="24"/>
  <c r="H8918" i="24"/>
  <c r="H8909" i="24"/>
  <c r="H8900" i="24"/>
  <c r="H8891" i="24"/>
  <c r="H8882" i="24"/>
  <c r="H8873" i="24"/>
  <c r="H8864" i="24"/>
  <c r="H8854" i="24"/>
  <c r="H8845" i="24"/>
  <c r="H8836" i="24"/>
  <c r="H8827" i="24"/>
  <c r="H8818" i="24"/>
  <c r="H8809" i="24"/>
  <c r="H8800" i="24"/>
  <c r="H8790" i="24"/>
  <c r="H8781" i="24"/>
  <c r="H8772" i="24"/>
  <c r="H8763" i="24"/>
  <c r="H8754" i="24"/>
  <c r="H8745" i="24"/>
  <c r="H8736" i="24"/>
  <c r="H8726" i="24"/>
  <c r="H8717" i="24"/>
  <c r="H8708" i="24"/>
  <c r="H8699" i="24"/>
  <c r="H8690" i="24"/>
  <c r="H8681" i="24"/>
  <c r="H8672" i="24"/>
  <c r="H8662" i="24"/>
  <c r="H8653" i="24"/>
  <c r="H8644" i="24"/>
  <c r="H8635" i="24"/>
  <c r="H8626" i="24"/>
  <c r="H8617" i="24"/>
  <c r="H8608" i="24"/>
  <c r="H8598" i="24"/>
  <c r="H8589" i="24"/>
  <c r="H8580" i="24"/>
  <c r="H8571" i="24"/>
  <c r="H8562" i="24"/>
  <c r="H8553" i="24"/>
  <c r="H8544" i="24"/>
  <c r="H8534" i="24"/>
  <c r="H8525" i="24"/>
  <c r="H8516" i="24"/>
  <c r="H8507" i="24"/>
  <c r="H8498" i="24"/>
  <c r="H8489" i="24"/>
  <c r="H8480" i="24"/>
  <c r="H8470" i="24"/>
  <c r="H8461" i="24"/>
  <c r="H8452" i="24"/>
  <c r="H8443" i="24"/>
  <c r="H8434" i="24"/>
  <c r="H8425" i="24"/>
  <c r="H8417" i="24"/>
  <c r="H8409" i="24"/>
  <c r="H8401" i="24"/>
  <c r="H8393" i="24"/>
  <c r="H8385" i="24"/>
  <c r="H8377" i="24"/>
  <c r="H8369" i="24"/>
  <c r="H8361" i="24"/>
  <c r="H8353" i="24"/>
  <c r="H8345" i="24"/>
  <c r="H8337" i="24"/>
  <c r="H8329" i="24"/>
  <c r="H8321" i="24"/>
  <c r="H8313" i="24"/>
  <c r="H8305" i="24"/>
  <c r="H8297" i="24"/>
  <c r="H8289" i="24"/>
  <c r="H8281" i="24"/>
  <c r="H8273" i="24"/>
  <c r="H8265" i="24"/>
  <c r="H8257" i="24"/>
  <c r="H8249" i="24"/>
  <c r="H8241" i="24"/>
  <c r="H8233" i="24"/>
  <c r="H8225" i="24"/>
  <c r="H8217" i="24"/>
  <c r="H8209" i="24"/>
  <c r="H8201" i="24"/>
  <c r="H8193" i="24"/>
  <c r="H8185" i="24"/>
  <c r="H8177" i="24"/>
  <c r="H9999" i="24"/>
  <c r="H9978" i="24"/>
  <c r="H9954" i="24"/>
  <c r="H9936" i="24"/>
  <c r="H9915" i="24"/>
  <c r="H9899" i="24"/>
  <c r="H9880" i="24"/>
  <c r="H9860" i="24"/>
  <c r="H9841" i="24"/>
  <c r="H9825" i="24"/>
  <c r="H9804" i="24"/>
  <c r="H9787" i="24"/>
  <c r="H9769" i="24"/>
  <c r="H9752" i="24"/>
  <c r="H9730" i="24"/>
  <c r="H9712" i="24"/>
  <c r="H9695" i="24"/>
  <c r="H9675" i="24"/>
  <c r="H9658" i="24"/>
  <c r="H9642" i="24"/>
  <c r="H9627" i="24"/>
  <c r="H9609" i="24"/>
  <c r="H9594" i="24"/>
  <c r="H9577" i="24"/>
  <c r="H9563" i="24"/>
  <c r="H9994" i="24"/>
  <c r="H9971" i="24"/>
  <c r="H9952" i="24"/>
  <c r="H9931" i="24"/>
  <c r="H9913" i="24"/>
  <c r="H9891" i="24"/>
  <c r="H9875" i="24"/>
  <c r="H9856" i="24"/>
  <c r="H9839" i="24"/>
  <c r="H9818" i="24"/>
  <c r="H9802" i="24"/>
  <c r="H9783" i="24"/>
  <c r="H9763" i="24"/>
  <c r="H9744" i="24"/>
  <c r="H9728" i="24"/>
  <c r="H9707" i="24"/>
  <c r="H9690" i="24"/>
  <c r="H9671" i="24"/>
  <c r="H9656" i="24"/>
  <c r="H9637" i="24"/>
  <c r="H9621" i="24"/>
  <c r="H9605" i="24"/>
  <c r="H9591" i="24"/>
  <c r="H9575" i="24"/>
  <c r="H9559" i="24"/>
  <c r="H9544" i="24"/>
  <c r="H9525" i="24"/>
  <c r="H9511" i="24"/>
  <c r="H9493" i="24"/>
  <c r="H9480" i="24"/>
  <c r="H9463" i="24"/>
  <c r="H9448" i="24"/>
  <c r="H9431" i="24"/>
  <c r="H9416" i="24"/>
  <c r="H9399" i="24"/>
  <c r="H9384" i="24"/>
  <c r="H9367" i="24"/>
  <c r="H9353" i="24"/>
  <c r="H9336" i="24"/>
  <c r="H9322" i="24"/>
  <c r="H9306" i="24"/>
  <c r="H9293" i="24"/>
  <c r="H9279" i="24"/>
  <c r="H9265" i="24"/>
  <c r="H9251" i="24"/>
  <c r="H9238" i="24"/>
  <c r="H9224" i="24"/>
  <c r="H9208" i="24"/>
  <c r="H9195" i="24"/>
  <c r="H9182" i="24"/>
  <c r="H9171" i="24"/>
  <c r="H9158" i="24"/>
  <c r="H9147" i="24"/>
  <c r="H9134" i="24"/>
  <c r="H9122" i="24"/>
  <c r="H9109" i="24"/>
  <c r="H9098" i="24"/>
  <c r="H9088" i="24"/>
  <c r="H9077" i="24"/>
  <c r="H9993" i="24"/>
  <c r="H9969" i="24"/>
  <c r="H9947" i="24"/>
  <c r="H9929" i="24"/>
  <c r="H9911" i="24"/>
  <c r="H9890" i="24"/>
  <c r="H9873" i="24"/>
  <c r="H9855" i="24"/>
  <c r="H9836" i="24"/>
  <c r="H9817" i="24"/>
  <c r="H9801" i="24"/>
  <c r="H9779" i="24"/>
  <c r="H9761" i="24"/>
  <c r="H9743" i="24"/>
  <c r="H9723" i="24"/>
  <c r="H9706" i="24"/>
  <c r="H9688" i="24"/>
  <c r="H9668" i="24"/>
  <c r="H9650" i="24"/>
  <c r="H9636" i="24"/>
  <c r="H9619" i="24"/>
  <c r="H9604" i="24"/>
  <c r="H9587" i="24"/>
  <c r="H9573" i="24"/>
  <c r="H9556" i="24"/>
  <c r="H9540" i="24"/>
  <c r="H9523" i="24"/>
  <c r="H9509" i="24"/>
  <c r="H9492" i="24"/>
  <c r="H9477" i="24"/>
  <c r="H9461" i="24"/>
  <c r="H9447" i="24"/>
  <c r="H9428" i="24"/>
  <c r="H9412" i="24"/>
  <c r="H9397" i="24"/>
  <c r="H9381" i="24"/>
  <c r="H9365" i="24"/>
  <c r="H9349" i="24"/>
  <c r="H9335" i="24"/>
  <c r="H9318" i="24"/>
  <c r="H9305" i="24"/>
  <c r="H9290" i="24"/>
  <c r="H9278" i="24"/>
  <c r="H9263" i="24"/>
  <c r="H9250" i="24"/>
  <c r="H9235" i="24"/>
  <c r="H9222" i="24"/>
  <c r="H9207" i="24"/>
  <c r="H9194" i="24"/>
  <c r="H9181" i="24"/>
  <c r="H9170" i="24"/>
  <c r="H9157" i="24"/>
  <c r="H9146" i="24"/>
  <c r="H9132" i="24"/>
  <c r="H9120" i="24"/>
  <c r="H9108" i="24"/>
  <c r="H9097" i="24"/>
  <c r="H9086" i="24"/>
  <c r="H9076" i="24"/>
  <c r="H9066" i="24"/>
  <c r="H9054" i="24"/>
  <c r="H9044" i="24"/>
  <c r="H9034" i="24"/>
  <c r="H9024" i="24"/>
  <c r="H9013" i="24"/>
  <c r="H9003" i="24"/>
  <c r="H8993" i="24"/>
  <c r="H8981" i="24"/>
  <c r="H8971" i="24"/>
  <c r="H8961" i="24"/>
  <c r="H8950" i="24"/>
  <c r="H8940" i="24"/>
  <c r="H8930" i="24"/>
  <c r="H8920" i="24"/>
  <c r="H8908" i="24"/>
  <c r="H8898" i="24"/>
  <c r="H8888" i="24"/>
  <c r="H8877" i="24"/>
  <c r="H8867" i="24"/>
  <c r="H8857" i="24"/>
  <c r="H8846" i="24"/>
  <c r="H8835" i="24"/>
  <c r="H8825" i="24"/>
  <c r="H8814" i="24"/>
  <c r="H8804" i="24"/>
  <c r="H9995" i="24"/>
  <c r="H9961" i="24"/>
  <c r="H9924" i="24"/>
  <c r="H9900" i="24"/>
  <c r="H9867" i="24"/>
  <c r="H9840" i="24"/>
  <c r="H9809" i="24"/>
  <c r="H9777" i="24"/>
  <c r="H9753" i="24"/>
  <c r="H9720" i="24"/>
  <c r="H9691" i="24"/>
  <c r="H9660" i="24"/>
  <c r="H9635" i="24"/>
  <c r="H9613" i="24"/>
  <c r="H9585" i="24"/>
  <c r="H9562" i="24"/>
  <c r="H9536" i="24"/>
  <c r="H9517" i="24"/>
  <c r="H9496" i="24"/>
  <c r="H9473" i="24"/>
  <c r="H9452" i="24"/>
  <c r="H9434" i="24"/>
  <c r="H9409" i="24"/>
  <c r="H9389" i="24"/>
  <c r="H9368" i="24"/>
  <c r="H9345" i="24"/>
  <c r="H9326" i="24"/>
  <c r="H9309" i="24"/>
  <c r="H9288" i="24"/>
  <c r="H9270" i="24"/>
  <c r="H9253" i="24"/>
  <c r="H9232" i="24"/>
  <c r="H9215" i="24"/>
  <c r="H9197" i="24"/>
  <c r="H9179" i="24"/>
  <c r="H9163" i="24"/>
  <c r="H9148" i="24"/>
  <c r="H9130" i="24"/>
  <c r="H9115" i="24"/>
  <c r="H9099" i="24"/>
  <c r="H9084" i="24"/>
  <c r="H9070" i="24"/>
  <c r="H9059" i="24"/>
  <c r="H9048" i="24"/>
  <c r="H9035" i="24"/>
  <c r="H9022" i="24"/>
  <c r="H9011" i="24"/>
  <c r="H8998" i="24"/>
  <c r="H8987" i="24"/>
  <c r="H8976" i="24"/>
  <c r="H8963" i="24"/>
  <c r="H8952" i="24"/>
  <c r="H8939" i="24"/>
  <c r="H8926" i="24"/>
  <c r="H8915" i="24"/>
  <c r="H8904" i="24"/>
  <c r="H8892" i="24"/>
  <c r="H8880" i="24"/>
  <c r="H8868" i="24"/>
  <c r="H8856" i="24"/>
  <c r="H8843" i="24"/>
  <c r="H8832" i="24"/>
  <c r="H8820" i="24"/>
  <c r="H8808" i="24"/>
  <c r="H8796" i="24"/>
  <c r="H8786" i="24"/>
  <c r="H8776" i="24"/>
  <c r="H8765" i="24"/>
  <c r="H8755" i="24"/>
  <c r="H8744" i="24"/>
  <c r="H8733" i="24"/>
  <c r="H8723" i="24"/>
  <c r="H8713" i="24"/>
  <c r="H8702" i="24"/>
  <c r="H8692" i="24"/>
  <c r="H8682" i="24"/>
  <c r="H8670" i="24"/>
  <c r="H8660" i="24"/>
  <c r="H8650" i="24"/>
  <c r="H8640" i="24"/>
  <c r="H8629" i="24"/>
  <c r="H8619" i="24"/>
  <c r="H8609" i="24"/>
  <c r="H8597" i="24"/>
  <c r="H8587" i="24"/>
  <c r="H8577" i="24"/>
  <c r="H8566" i="24"/>
  <c r="H8556" i="24"/>
  <c r="H8546" i="24"/>
  <c r="H8536" i="24"/>
  <c r="H8524" i="24"/>
  <c r="H8514" i="24"/>
  <c r="H8504" i="24"/>
  <c r="H8493" i="24"/>
  <c r="H8483" i="24"/>
  <c r="H8473" i="24"/>
  <c r="H8462" i="24"/>
  <c r="H8451" i="24"/>
  <c r="H8441" i="24"/>
  <c r="H8430" i="24"/>
  <c r="H8421" i="24"/>
  <c r="H8412" i="24"/>
  <c r="H8403" i="24"/>
  <c r="H8394" i="24"/>
  <c r="H8384" i="24"/>
  <c r="H8375" i="24"/>
  <c r="H8366" i="24"/>
  <c r="H8357" i="24"/>
  <c r="H8348" i="24"/>
  <c r="H8339" i="24"/>
  <c r="H8330" i="24"/>
  <c r="H8320" i="24"/>
  <c r="H8311" i="24"/>
  <c r="H8302" i="24"/>
  <c r="H8293" i="24"/>
  <c r="H8284" i="24"/>
  <c r="H8275" i="24"/>
  <c r="H8266" i="24"/>
  <c r="H8256" i="24"/>
  <c r="H8247" i="24"/>
  <c r="H8238" i="24"/>
  <c r="H8229" i="24"/>
  <c r="H8220" i="24"/>
  <c r="H8211" i="24"/>
  <c r="H8202" i="24"/>
  <c r="H8192" i="24"/>
  <c r="H9992" i="24"/>
  <c r="H9959" i="24"/>
  <c r="H9923" i="24"/>
  <c r="H9898" i="24"/>
  <c r="H9866" i="24"/>
  <c r="H9834" i="24"/>
  <c r="H9807" i="24"/>
  <c r="H9776" i="24"/>
  <c r="H9745" i="24"/>
  <c r="H9719" i="24"/>
  <c r="H9684" i="24"/>
  <c r="H9659" i="24"/>
  <c r="H9632" i="24"/>
  <c r="H9608" i="24"/>
  <c r="H9583" i="24"/>
  <c r="H9554" i="24"/>
  <c r="H9535" i="24"/>
  <c r="H9514" i="24"/>
  <c r="H9491" i="24"/>
  <c r="H9471" i="24"/>
  <c r="H9450" i="24"/>
  <c r="H9427" i="24"/>
  <c r="H9408" i="24"/>
  <c r="H9386" i="24"/>
  <c r="H9364" i="24"/>
  <c r="H9344" i="24"/>
  <c r="H9325" i="24"/>
  <c r="H9304" i="24"/>
  <c r="H9287" i="24"/>
  <c r="H9269" i="24"/>
  <c r="H9249" i="24"/>
  <c r="H9231" i="24"/>
  <c r="H9214" i="24"/>
  <c r="H9192" i="24"/>
  <c r="H9178" i="24"/>
  <c r="H9162" i="24"/>
  <c r="H9142" i="24"/>
  <c r="H9128" i="24"/>
  <c r="H9114" i="24"/>
  <c r="H9096" i="24"/>
  <c r="H9082" i="24"/>
  <c r="H9069" i="24"/>
  <c r="H9058" i="24"/>
  <c r="H9045" i="24"/>
  <c r="H9033" i="24"/>
  <c r="H9021" i="24"/>
  <c r="H9009" i="24"/>
  <c r="H8997" i="24"/>
  <c r="H8986" i="24"/>
  <c r="H8974" i="24"/>
  <c r="H8962" i="24"/>
  <c r="H8949" i="24"/>
  <c r="H8938" i="24"/>
  <c r="H8925" i="24"/>
  <c r="H8914" i="24"/>
  <c r="H8902" i="24"/>
  <c r="H8890" i="24"/>
  <c r="H8878" i="24"/>
  <c r="H8866" i="24"/>
  <c r="H8853" i="24"/>
  <c r="H8842" i="24"/>
  <c r="H8830" i="24"/>
  <c r="H8819" i="24"/>
  <c r="H8806" i="24"/>
  <c r="H8795" i="24"/>
  <c r="H8785" i="24"/>
  <c r="H8774" i="24"/>
  <c r="H8764" i="24"/>
  <c r="H8753" i="24"/>
  <c r="H8742" i="24"/>
  <c r="H8732" i="24"/>
  <c r="H8722" i="24"/>
  <c r="H8712" i="24"/>
  <c r="H8701" i="24"/>
  <c r="H8691" i="24"/>
  <c r="H8680" i="24"/>
  <c r="H8669" i="24"/>
  <c r="H8659" i="24"/>
  <c r="H8649" i="24"/>
  <c r="H8638" i="24"/>
  <c r="H8628" i="24"/>
  <c r="H8618" i="24"/>
  <c r="H8606" i="24"/>
  <c r="H8596" i="24"/>
  <c r="H8586" i="24"/>
  <c r="H9986" i="24"/>
  <c r="H9953" i="24"/>
  <c r="H9922" i="24"/>
  <c r="H9889" i="24"/>
  <c r="H9865" i="24"/>
  <c r="H9831" i="24"/>
  <c r="H9803" i="24"/>
  <c r="H9772" i="24"/>
  <c r="H9740" i="24"/>
  <c r="H9715" i="24"/>
  <c r="H9681" i="24"/>
  <c r="H9657" i="24"/>
  <c r="H9629" i="24"/>
  <c r="H9603" i="24"/>
  <c r="H9580" i="24"/>
  <c r="H9553" i="24"/>
  <c r="H9532" i="24"/>
  <c r="H9512" i="24"/>
  <c r="H9490" i="24"/>
  <c r="H9468" i="24"/>
  <c r="H9449" i="24"/>
  <c r="H9426" i="24"/>
  <c r="H9407" i="24"/>
  <c r="H9385" i="24"/>
  <c r="H9363" i="24"/>
  <c r="H9343" i="24"/>
  <c r="H9323" i="24"/>
  <c r="H9302" i="24"/>
  <c r="H9286" i="24"/>
  <c r="H9267" i="24"/>
  <c r="H9245" i="24"/>
  <c r="H9229" i="24"/>
  <c r="H9213" i="24"/>
  <c r="H9190" i="24"/>
  <c r="H9174" i="24"/>
  <c r="H9160" i="24"/>
  <c r="H9141" i="24"/>
  <c r="H9126" i="24"/>
  <c r="H9110" i="24"/>
  <c r="H9094" i="24"/>
  <c r="H9081" i="24"/>
  <c r="H9068" i="24"/>
  <c r="H9057" i="24"/>
  <c r="H9043" i="24"/>
  <c r="H9032" i="24"/>
  <c r="H9020" i="24"/>
  <c r="H9008" i="24"/>
  <c r="H8996" i="24"/>
  <c r="H8985" i="24"/>
  <c r="H8972" i="24"/>
  <c r="H8960" i="24"/>
  <c r="H8948" i="24"/>
  <c r="H8936" i="24"/>
  <c r="H8924" i="24"/>
  <c r="H8913" i="24"/>
  <c r="H8901" i="24"/>
  <c r="H8889" i="24"/>
  <c r="H8876" i="24"/>
  <c r="H8865" i="24"/>
  <c r="H8852" i="24"/>
  <c r="H8841" i="24"/>
  <c r="H8829" i="24"/>
  <c r="H8817" i="24"/>
  <c r="H8805" i="24"/>
  <c r="H8794" i="24"/>
  <c r="H8784" i="24"/>
  <c r="H8773" i="24"/>
  <c r="H8762" i="24"/>
  <c r="H8752" i="24"/>
  <c r="H8741" i="24"/>
  <c r="H8731" i="24"/>
  <c r="H8721" i="24"/>
  <c r="H8710" i="24"/>
  <c r="H8700" i="24"/>
  <c r="H8689" i="24"/>
  <c r="H8678" i="24"/>
  <c r="H8668" i="24"/>
  <c r="H8658" i="24"/>
  <c r="H8648" i="24"/>
  <c r="H8637" i="24"/>
  <c r="H8627" i="24"/>
  <c r="H8616" i="24"/>
  <c r="H8605" i="24"/>
  <c r="H8595" i="24"/>
  <c r="H8585" i="24"/>
  <c r="H8574" i="24"/>
  <c r="H8564" i="24"/>
  <c r="H8554" i="24"/>
  <c r="H8542" i="24"/>
  <c r="H8532" i="24"/>
  <c r="H8522" i="24"/>
  <c r="H8512" i="24"/>
  <c r="H8501" i="24"/>
  <c r="H8491" i="24"/>
  <c r="H8481" i="24"/>
  <c r="H8469" i="24"/>
  <c r="H8459" i="24"/>
  <c r="H8449" i="24"/>
  <c r="H8438" i="24"/>
  <c r="H8428" i="24"/>
  <c r="H8419" i="24"/>
  <c r="H8410" i="24"/>
  <c r="H8400" i="24"/>
  <c r="H8391" i="24"/>
  <c r="H8382" i="24"/>
  <c r="H8373" i="24"/>
  <c r="H8364" i="24"/>
  <c r="H8355" i="24"/>
  <c r="H8346" i="24"/>
  <c r="H8336" i="24"/>
  <c r="H8327" i="24"/>
  <c r="H8318" i="24"/>
  <c r="H8309" i="24"/>
  <c r="H8300" i="24"/>
  <c r="H8291" i="24"/>
  <c r="H8282" i="24"/>
  <c r="H8272" i="24"/>
  <c r="H8263" i="24"/>
  <c r="H8254" i="24"/>
  <c r="H8245" i="24"/>
  <c r="H8236" i="24"/>
  <c r="H8227" i="24"/>
  <c r="H8218" i="24"/>
  <c r="H8208" i="24"/>
  <c r="H8199" i="24"/>
  <c r="H9984" i="24"/>
  <c r="H9937" i="24"/>
  <c r="H9887" i="24"/>
  <c r="H9843" i="24"/>
  <c r="H9792" i="24"/>
  <c r="H9739" i="24"/>
  <c r="H9697" i="24"/>
  <c r="H9648" i="24"/>
  <c r="H9615" i="24"/>
  <c r="H9567" i="24"/>
  <c r="H9531" i="24"/>
  <c r="H9501" i="24"/>
  <c r="H9465" i="24"/>
  <c r="H9436" i="24"/>
  <c r="H9395" i="24"/>
  <c r="H9357" i="24"/>
  <c r="H9329" i="24"/>
  <c r="H9298" i="24"/>
  <c r="H9272" i="24"/>
  <c r="H9241" i="24"/>
  <c r="H9206" i="24"/>
  <c r="H9184" i="24"/>
  <c r="H9154" i="24"/>
  <c r="H9131" i="24"/>
  <c r="H9104" i="24"/>
  <c r="H9080" i="24"/>
  <c r="H9061" i="24"/>
  <c r="H9041" i="24"/>
  <c r="H9025" i="24"/>
  <c r="H9004" i="24"/>
  <c r="H8984" i="24"/>
  <c r="H8966" i="24"/>
  <c r="H8945" i="24"/>
  <c r="H8929" i="24"/>
  <c r="H8907" i="24"/>
  <c r="H8886" i="24"/>
  <c r="H8870" i="24"/>
  <c r="H8850" i="24"/>
  <c r="H8833" i="24"/>
  <c r="H8812" i="24"/>
  <c r="H8793" i="24"/>
  <c r="H8778" i="24"/>
  <c r="H8760" i="24"/>
  <c r="H8746" i="24"/>
  <c r="H8728" i="24"/>
  <c r="H8709" i="24"/>
  <c r="H8694" i="24"/>
  <c r="H8676" i="24"/>
  <c r="H8661" i="24"/>
  <c r="H8643" i="24"/>
  <c r="H8625" i="24"/>
  <c r="H8611" i="24"/>
  <c r="H8593" i="24"/>
  <c r="H8578" i="24"/>
  <c r="H8563" i="24"/>
  <c r="H8549" i="24"/>
  <c r="H8537" i="24"/>
  <c r="H8521" i="24"/>
  <c r="H8508" i="24"/>
  <c r="H8494" i="24"/>
  <c r="H8478" i="24"/>
  <c r="H8466" i="24"/>
  <c r="H8453" i="24"/>
  <c r="H8437" i="24"/>
  <c r="H8424" i="24"/>
  <c r="H8413" i="24"/>
  <c r="H8399" i="24"/>
  <c r="H8388" i="24"/>
  <c r="H8376" i="24"/>
  <c r="H8363" i="24"/>
  <c r="H8351" i="24"/>
  <c r="H8340" i="24"/>
  <c r="H8326" i="24"/>
  <c r="H8315" i="24"/>
  <c r="H8303" i="24"/>
  <c r="H8290" i="24"/>
  <c r="H8278" i="24"/>
  <c r="H8267" i="24"/>
  <c r="H8253" i="24"/>
  <c r="H8242" i="24"/>
  <c r="H8230" i="24"/>
  <c r="H8216" i="24"/>
  <c r="H8205" i="24"/>
  <c r="H8194" i="24"/>
  <c r="H8183" i="24"/>
  <c r="H8174" i="24"/>
  <c r="H8166" i="24"/>
  <c r="H8158" i="24"/>
  <c r="H8150" i="24"/>
  <c r="H8142" i="24"/>
  <c r="H8134" i="24"/>
  <c r="H8126" i="24"/>
  <c r="H8118" i="24"/>
  <c r="H8110" i="24"/>
  <c r="H8102" i="24"/>
  <c r="H8094" i="24"/>
  <c r="H8086" i="24"/>
  <c r="H8078" i="24"/>
  <c r="H8070" i="24"/>
  <c r="H8062" i="24"/>
  <c r="H8054" i="24"/>
  <c r="H8046" i="24"/>
  <c r="H8038" i="24"/>
  <c r="H8030" i="24"/>
  <c r="H8022" i="24"/>
  <c r="H8014" i="24"/>
  <c r="H8006" i="24"/>
  <c r="H7998" i="24"/>
  <c r="H7990" i="24"/>
  <c r="H7982" i="24"/>
  <c r="H7974" i="24"/>
  <c r="H7966" i="24"/>
  <c r="H7958" i="24"/>
  <c r="H7950" i="24"/>
  <c r="H7942" i="24"/>
  <c r="H7934" i="24"/>
  <c r="H7926" i="24"/>
  <c r="H7918" i="24"/>
  <c r="H7910" i="24"/>
  <c r="H7902" i="24"/>
  <c r="H7894" i="24"/>
  <c r="H7886" i="24"/>
  <c r="H7878" i="24"/>
  <c r="H7870" i="24"/>
  <c r="H7862" i="24"/>
  <c r="H7854" i="24"/>
  <c r="H7846" i="24"/>
  <c r="H7838" i="24"/>
  <c r="H7830" i="24"/>
  <c r="H7822" i="24"/>
  <c r="H7814" i="24"/>
  <c r="H7806" i="24"/>
  <c r="H7798" i="24"/>
  <c r="H7790" i="24"/>
  <c r="H7782" i="24"/>
  <c r="H7774" i="24"/>
  <c r="H7766" i="24"/>
  <c r="H7758" i="24"/>
  <c r="H7750" i="24"/>
  <c r="H7742" i="24"/>
  <c r="H7734" i="24"/>
  <c r="H7726" i="24"/>
  <c r="H7718" i="24"/>
  <c r="H7710" i="24"/>
  <c r="H7702" i="24"/>
  <c r="H7694" i="24"/>
  <c r="H7686" i="24"/>
  <c r="H7678" i="24"/>
  <c r="H7670" i="24"/>
  <c r="H7662" i="24"/>
  <c r="H7654" i="24"/>
  <c r="H7646" i="24"/>
  <c r="H7638" i="24"/>
  <c r="H7630" i="24"/>
  <c r="H7622" i="24"/>
  <c r="H7614" i="24"/>
  <c r="H7606" i="24"/>
  <c r="H7598" i="24"/>
  <c r="H7590" i="24"/>
  <c r="H7582" i="24"/>
  <c r="H7574" i="24"/>
  <c r="H7566" i="24"/>
  <c r="H7558" i="24"/>
  <c r="H7550" i="24"/>
  <c r="H7542" i="24"/>
  <c r="H7534" i="24"/>
  <c r="H7526" i="24"/>
  <c r="H7518" i="24"/>
  <c r="H7510" i="24"/>
  <c r="H7502" i="24"/>
  <c r="H7494" i="24"/>
  <c r="H7486" i="24"/>
  <c r="H7478" i="24"/>
  <c r="H7470" i="24"/>
  <c r="H7462" i="24"/>
  <c r="H7454" i="24"/>
  <c r="H7446" i="24"/>
  <c r="H7438" i="24"/>
  <c r="H7430" i="24"/>
  <c r="H7422" i="24"/>
  <c r="H7414" i="24"/>
  <c r="H7406" i="24"/>
  <c r="H7398" i="24"/>
  <c r="H7390" i="24"/>
  <c r="H7382" i="24"/>
  <c r="H7374" i="24"/>
  <c r="H7366" i="24"/>
  <c r="H7358" i="24"/>
  <c r="H7350" i="24"/>
  <c r="H7342" i="24"/>
  <c r="H7334" i="24"/>
  <c r="H7326" i="24"/>
  <c r="H7318" i="24"/>
  <c r="H7310" i="24"/>
  <c r="H7302" i="24"/>
  <c r="H7294" i="24"/>
  <c r="H7286" i="24"/>
  <c r="H7278" i="24"/>
  <c r="H7270" i="24"/>
  <c r="H7262" i="24"/>
  <c r="H7254" i="24"/>
  <c r="H7246" i="24"/>
  <c r="H7238" i="24"/>
  <c r="H7230" i="24"/>
  <c r="H7222" i="24"/>
  <c r="H7214" i="24"/>
  <c r="H7206" i="24"/>
  <c r="H7198" i="24"/>
  <c r="H7190" i="24"/>
  <c r="H7182" i="24"/>
  <c r="H7174" i="24"/>
  <c r="H7166" i="24"/>
  <c r="H7158" i="24"/>
  <c r="H7150" i="24"/>
  <c r="H7142" i="24"/>
  <c r="H7134" i="24"/>
  <c r="H7126" i="24"/>
  <c r="H7118" i="24"/>
  <c r="H7110" i="24"/>
  <c r="H7102" i="24"/>
  <c r="H7094" i="24"/>
  <c r="H7086" i="24"/>
  <c r="H7078" i="24"/>
  <c r="H7070" i="24"/>
  <c r="H7062" i="24"/>
  <c r="H7054" i="24"/>
  <c r="H7046" i="24"/>
  <c r="H7038" i="24"/>
  <c r="H7030" i="24"/>
  <c r="H7022" i="24"/>
  <c r="H9979" i="24"/>
  <c r="H9935" i="24"/>
  <c r="H9882" i="24"/>
  <c r="H9827" i="24"/>
  <c r="H9791" i="24"/>
  <c r="H9737" i="24"/>
  <c r="H9696" i="24"/>
  <c r="H9647" i="24"/>
  <c r="H9601" i="24"/>
  <c r="H9565" i="24"/>
  <c r="H9530" i="24"/>
  <c r="H9499" i="24"/>
  <c r="H9459" i="24"/>
  <c r="H9423" i="24"/>
  <c r="H9394" i="24"/>
  <c r="H9356" i="24"/>
  <c r="H9327" i="24"/>
  <c r="H9297" i="24"/>
  <c r="H9262" i="24"/>
  <c r="H9240" i="24"/>
  <c r="H9205" i="24"/>
  <c r="H9180" i="24"/>
  <c r="H9152" i="24"/>
  <c r="H9125" i="24"/>
  <c r="H9102" i="24"/>
  <c r="H9078" i="24"/>
  <c r="H9060" i="24"/>
  <c r="H9040" i="24"/>
  <c r="H9018" i="24"/>
  <c r="H9002" i="24"/>
  <c r="H8980" i="24"/>
  <c r="H8965" i="24"/>
  <c r="H8944" i="24"/>
  <c r="H8923" i="24"/>
  <c r="H8906" i="24"/>
  <c r="H8885" i="24"/>
  <c r="H8869" i="24"/>
  <c r="H8849" i="24"/>
  <c r="H8828" i="24"/>
  <c r="H8811" i="24"/>
  <c r="H8792" i="24"/>
  <c r="H8777" i="24"/>
  <c r="H8758" i="24"/>
  <c r="H8740" i="24"/>
  <c r="H8725" i="24"/>
  <c r="H8707" i="24"/>
  <c r="H8693" i="24"/>
  <c r="H8675" i="24"/>
  <c r="H8657" i="24"/>
  <c r="H8642" i="24"/>
  <c r="H8624" i="24"/>
  <c r="H8610" i="24"/>
  <c r="H8592" i="24"/>
  <c r="H8576" i="24"/>
  <c r="H8561" i="24"/>
  <c r="H8548" i="24"/>
  <c r="H8533" i="24"/>
  <c r="H8520" i="24"/>
  <c r="H8506" i="24"/>
  <c r="H8492" i="24"/>
  <c r="H8477" i="24"/>
  <c r="H8465" i="24"/>
  <c r="H8450" i="24"/>
  <c r="H8436" i="24"/>
  <c r="H8423" i="24"/>
  <c r="H8411" i="24"/>
  <c r="H8398" i="24"/>
  <c r="H8387" i="24"/>
  <c r="H8374" i="24"/>
  <c r="H8362" i="24"/>
  <c r="H8350" i="24"/>
  <c r="H8338" i="24"/>
  <c r="H8325" i="24"/>
  <c r="H8314" i="24"/>
  <c r="H8301" i="24"/>
  <c r="H8288" i="24"/>
  <c r="H8277" i="24"/>
  <c r="H8264" i="24"/>
  <c r="H8252" i="24"/>
  <c r="H8240" i="24"/>
  <c r="H8228" i="24"/>
  <c r="H8215" i="24"/>
  <c r="H8204" i="24"/>
  <c r="H8191" i="24"/>
  <c r="H8182" i="24"/>
  <c r="H8173" i="24"/>
  <c r="H8165" i="24"/>
  <c r="H8157" i="24"/>
  <c r="H8149" i="24"/>
  <c r="H8141" i="24"/>
  <c r="H8133" i="24"/>
  <c r="H8125" i="24"/>
  <c r="H8117" i="24"/>
  <c r="H8109" i="24"/>
  <c r="H8101" i="24"/>
  <c r="H8093" i="24"/>
  <c r="H8085" i="24"/>
  <c r="H8077" i="24"/>
  <c r="H8069" i="24"/>
  <c r="H8061" i="24"/>
  <c r="H8053" i="24"/>
  <c r="H8045" i="24"/>
  <c r="H8037" i="24"/>
  <c r="H8029" i="24"/>
  <c r="H8021" i="24"/>
  <c r="H8013" i="24"/>
  <c r="H8005" i="24"/>
  <c r="H7997" i="24"/>
  <c r="H7989" i="24"/>
  <c r="H7981" i="24"/>
  <c r="H7973" i="24"/>
  <c r="H7965" i="24"/>
  <c r="H7957" i="24"/>
  <c r="H7949" i="24"/>
  <c r="H7941" i="24"/>
  <c r="H7933" i="24"/>
  <c r="H7925" i="24"/>
  <c r="H7917" i="24"/>
  <c r="H7909" i="24"/>
  <c r="H7901" i="24"/>
  <c r="H7893" i="24"/>
  <c r="H7885" i="24"/>
  <c r="H7877" i="24"/>
  <c r="H7869" i="24"/>
  <c r="H7861" i="24"/>
  <c r="H7853" i="24"/>
  <c r="H7845" i="24"/>
  <c r="H7837" i="24"/>
  <c r="H7829" i="24"/>
  <c r="H7821" i="24"/>
  <c r="H7813" i="24"/>
  <c r="H7805" i="24"/>
  <c r="H7797" i="24"/>
  <c r="H7789" i="24"/>
  <c r="H7781" i="24"/>
  <c r="H7773" i="24"/>
  <c r="H7765" i="24"/>
  <c r="H7757" i="24"/>
  <c r="H7749" i="24"/>
  <c r="H7741" i="24"/>
  <c r="H7733" i="24"/>
  <c r="H7725" i="24"/>
  <c r="H7717" i="24"/>
  <c r="H7709" i="24"/>
  <c r="H7701" i="24"/>
  <c r="H7693" i="24"/>
  <c r="H7685" i="24"/>
  <c r="H7677" i="24"/>
  <c r="H7669" i="24"/>
  <c r="H7661" i="24"/>
  <c r="H7653" i="24"/>
  <c r="H7645" i="24"/>
  <c r="H7637" i="24"/>
  <c r="H7629" i="24"/>
  <c r="H7621" i="24"/>
  <c r="H7613" i="24"/>
  <c r="H7605" i="24"/>
  <c r="H7597" i="24"/>
  <c r="H7589" i="24"/>
  <c r="H7581" i="24"/>
  <c r="H7573" i="24"/>
  <c r="H7565" i="24"/>
  <c r="H7557" i="24"/>
  <c r="H7549" i="24"/>
  <c r="H7541" i="24"/>
  <c r="H7533" i="24"/>
  <c r="H7525" i="24"/>
  <c r="H7517" i="24"/>
  <c r="H7509" i="24"/>
  <c r="H7501" i="24"/>
  <c r="H9977" i="24"/>
  <c r="H9920" i="24"/>
  <c r="H9876" i="24"/>
  <c r="H9826" i="24"/>
  <c r="H9785" i="24"/>
  <c r="H9732" i="24"/>
  <c r="H9680" i="24"/>
  <c r="H9645" i="24"/>
  <c r="H9599" i="24"/>
  <c r="H9564" i="24"/>
  <c r="H9522" i="24"/>
  <c r="H9489" i="24"/>
  <c r="H9457" i="24"/>
  <c r="H9420" i="24"/>
  <c r="H9392" i="24"/>
  <c r="H9355" i="24"/>
  <c r="H9317" i="24"/>
  <c r="H9295" i="24"/>
  <c r="H9261" i="24"/>
  <c r="H9233" i="24"/>
  <c r="H9203" i="24"/>
  <c r="H9173" i="24"/>
  <c r="H9150" i="24"/>
  <c r="H9124" i="24"/>
  <c r="H9100" i="24"/>
  <c r="H9075" i="24"/>
  <c r="H9053" i="24"/>
  <c r="H9038" i="24"/>
  <c r="H9017" i="24"/>
  <c r="H9000" i="24"/>
  <c r="H8979" i="24"/>
  <c r="H8958" i="24"/>
  <c r="H8942" i="24"/>
  <c r="H8922" i="24"/>
  <c r="H8905" i="24"/>
  <c r="H8884" i="24"/>
  <c r="H8862" i="24"/>
  <c r="H8848" i="24"/>
  <c r="H8826" i="24"/>
  <c r="H8810" i="24"/>
  <c r="H8789" i="24"/>
  <c r="H8771" i="24"/>
  <c r="H8757" i="24"/>
  <c r="H8739" i="24"/>
  <c r="H8724" i="24"/>
  <c r="H8706" i="24"/>
  <c r="H8688" i="24"/>
  <c r="H8674" i="24"/>
  <c r="H8656" i="24"/>
  <c r="H8641" i="24"/>
  <c r="H8622" i="24"/>
  <c r="H8604" i="24"/>
  <c r="H8590" i="24"/>
  <c r="H8573" i="24"/>
  <c r="H8560" i="24"/>
  <c r="H8547" i="24"/>
  <c r="H8531" i="24"/>
  <c r="H8518" i="24"/>
  <c r="H8505" i="24"/>
  <c r="H8490" i="24"/>
  <c r="H8476" i="24"/>
  <c r="H8464" i="24"/>
  <c r="H8448" i="24"/>
  <c r="H8435" i="24"/>
  <c r="H8422" i="24"/>
  <c r="H8408" i="24"/>
  <c r="H8397" i="24"/>
  <c r="H8386" i="24"/>
  <c r="H8372" i="24"/>
  <c r="H8360" i="24"/>
  <c r="H8349" i="24"/>
  <c r="H8335" i="24"/>
  <c r="H8324" i="24"/>
  <c r="H8312" i="24"/>
  <c r="H8299" i="24"/>
  <c r="H8287" i="24"/>
  <c r="H8276" i="24"/>
  <c r="H8262" i="24"/>
  <c r="H8251" i="24"/>
  <c r="H8239" i="24"/>
  <c r="H8226" i="24"/>
  <c r="H8214" i="24"/>
  <c r="H8203" i="24"/>
  <c r="H8190" i="24"/>
  <c r="H8181" i="24"/>
  <c r="H8172" i="24"/>
  <c r="H8164" i="24"/>
  <c r="H8156" i="24"/>
  <c r="H8148" i="24"/>
  <c r="H8140" i="24"/>
  <c r="H8132" i="24"/>
  <c r="H8124" i="24"/>
  <c r="H8116" i="24"/>
  <c r="H8108" i="24"/>
  <c r="H8100" i="24"/>
  <c r="H8092" i="24"/>
  <c r="H8084" i="24"/>
  <c r="H8076" i="24"/>
  <c r="H8068" i="24"/>
  <c r="H8060" i="24"/>
  <c r="H8052" i="24"/>
  <c r="H8044" i="24"/>
  <c r="H8036" i="24"/>
  <c r="H8028" i="24"/>
  <c r="H8020" i="24"/>
  <c r="H8012" i="24"/>
  <c r="H8004" i="24"/>
  <c r="H7996" i="24"/>
  <c r="H7988" i="24"/>
  <c r="H7980" i="24"/>
  <c r="H7972" i="24"/>
  <c r="H7964" i="24"/>
  <c r="H7956" i="24"/>
  <c r="H7948" i="24"/>
  <c r="H7940" i="24"/>
  <c r="H7932" i="24"/>
  <c r="H7924" i="24"/>
  <c r="H7916" i="24"/>
  <c r="H7908" i="24"/>
  <c r="H7900" i="24"/>
  <c r="H7892" i="24"/>
  <c r="H7884" i="24"/>
  <c r="H7876" i="24"/>
  <c r="H7868" i="24"/>
  <c r="H7860" i="24"/>
  <c r="H7852" i="24"/>
  <c r="H7844" i="24"/>
  <c r="H7836" i="24"/>
  <c r="H7828" i="24"/>
  <c r="H7820" i="24"/>
  <c r="H7812" i="24"/>
  <c r="H7804" i="24"/>
  <c r="H7796" i="24"/>
  <c r="H7788" i="24"/>
  <c r="H7780" i="24"/>
  <c r="H7772" i="24"/>
  <c r="H7764" i="24"/>
  <c r="H7756" i="24"/>
  <c r="H7748" i="24"/>
  <c r="H7740" i="24"/>
  <c r="H7732" i="24"/>
  <c r="H7724" i="24"/>
  <c r="H7716" i="24"/>
  <c r="H7708" i="24"/>
  <c r="H7700" i="24"/>
  <c r="H7692" i="24"/>
  <c r="H7684" i="24"/>
  <c r="H7676" i="24"/>
  <c r="H7668" i="24"/>
  <c r="H7660" i="24"/>
  <c r="H7652" i="24"/>
  <c r="H7644" i="24"/>
  <c r="H7636" i="24"/>
  <c r="H7628" i="24"/>
  <c r="H7620" i="24"/>
  <c r="H7612" i="24"/>
  <c r="H7604" i="24"/>
  <c r="H7596" i="24"/>
  <c r="H7588" i="24"/>
  <c r="H7580" i="24"/>
  <c r="H7572" i="24"/>
  <c r="H7564" i="24"/>
  <c r="H7556" i="24"/>
  <c r="H7548" i="24"/>
  <c r="H7540" i="24"/>
  <c r="H7532" i="24"/>
  <c r="H7524" i="24"/>
  <c r="H7516" i="24"/>
  <c r="H7508" i="24"/>
  <c r="H7500" i="24"/>
  <c r="H7492" i="24"/>
  <c r="H7484" i="24"/>
  <c r="H7476" i="24"/>
  <c r="H7468" i="24"/>
  <c r="H7460" i="24"/>
  <c r="H7452" i="24"/>
  <c r="H7444" i="24"/>
  <c r="H7436" i="24"/>
  <c r="H7428" i="24"/>
  <c r="H7420" i="24"/>
  <c r="H7412" i="24"/>
  <c r="H7404" i="24"/>
  <c r="H7396" i="24"/>
  <c r="H7388" i="24"/>
  <c r="H7380" i="24"/>
  <c r="H7372" i="24"/>
  <c r="H7364" i="24"/>
  <c r="H7356" i="24"/>
  <c r="H7348" i="24"/>
  <c r="H7340" i="24"/>
  <c r="H7332" i="24"/>
  <c r="H7324" i="24"/>
  <c r="H7316" i="24"/>
  <c r="H7308" i="24"/>
  <c r="H7300" i="24"/>
  <c r="H7292" i="24"/>
  <c r="H7284" i="24"/>
  <c r="H7276" i="24"/>
  <c r="H7268" i="24"/>
  <c r="H7260" i="24"/>
  <c r="H7252" i="24"/>
  <c r="H7244" i="24"/>
  <c r="H7236" i="24"/>
  <c r="H7228" i="24"/>
  <c r="H7220" i="24"/>
  <c r="H7212" i="24"/>
  <c r="H7204" i="24"/>
  <c r="H7196" i="24"/>
  <c r="H7188" i="24"/>
  <c r="H7180" i="24"/>
  <c r="H7172" i="24"/>
  <c r="H7164" i="24"/>
  <c r="H7156" i="24"/>
  <c r="H7148" i="24"/>
  <c r="H7140" i="24"/>
  <c r="H7132" i="24"/>
  <c r="H7124" i="24"/>
  <c r="H7116" i="24"/>
  <c r="H7108" i="24"/>
  <c r="H7100" i="24"/>
  <c r="H7092" i="24"/>
  <c r="H7084" i="24"/>
  <c r="H7076" i="24"/>
  <c r="H7068" i="24"/>
  <c r="H7060" i="24"/>
  <c r="H7052" i="24"/>
  <c r="H7044" i="24"/>
  <c r="H7036" i="24"/>
  <c r="H7028" i="24"/>
  <c r="H7020" i="24"/>
  <c r="H9968" i="24"/>
  <c r="H9903" i="24"/>
  <c r="H9816" i="24"/>
  <c r="H9754" i="24"/>
  <c r="H9666" i="24"/>
  <c r="H9595" i="24"/>
  <c r="H9545" i="24"/>
  <c r="H9482" i="24"/>
  <c r="H9437" i="24"/>
  <c r="H9376" i="24"/>
  <c r="H9315" i="24"/>
  <c r="H9277" i="24"/>
  <c r="H9225" i="24"/>
  <c r="H9186" i="24"/>
  <c r="H9139" i="24"/>
  <c r="H9093" i="24"/>
  <c r="H9064" i="24"/>
  <c r="H9030" i="24"/>
  <c r="H9005" i="24"/>
  <c r="H8970" i="24"/>
  <c r="H8941" i="24"/>
  <c r="H8912" i="24"/>
  <c r="H8881" i="24"/>
  <c r="H8851" i="24"/>
  <c r="H8821" i="24"/>
  <c r="H8788" i="24"/>
  <c r="H8766" i="24"/>
  <c r="H8737" i="24"/>
  <c r="H8714" i="24"/>
  <c r="H8684" i="24"/>
  <c r="H8654" i="24"/>
  <c r="H8632" i="24"/>
  <c r="H8602" i="24"/>
  <c r="H8579" i="24"/>
  <c r="H8555" i="24"/>
  <c r="H8530" i="24"/>
  <c r="H8510" i="24"/>
  <c r="H8486" i="24"/>
  <c r="H8467" i="24"/>
  <c r="H8444" i="24"/>
  <c r="H8420" i="24"/>
  <c r="H8404" i="24"/>
  <c r="H8381" i="24"/>
  <c r="H8365" i="24"/>
  <c r="H8343" i="24"/>
  <c r="H8323" i="24"/>
  <c r="H8306" i="24"/>
  <c r="H8285" i="24"/>
  <c r="H8268" i="24"/>
  <c r="H8246" i="24"/>
  <c r="H8224" i="24"/>
  <c r="H8207" i="24"/>
  <c r="H8188" i="24"/>
  <c r="H8175" i="24"/>
  <c r="H8161" i="24"/>
  <c r="H8147" i="24"/>
  <c r="H8136" i="24"/>
  <c r="H8122" i="24"/>
  <c r="H8111" i="24"/>
  <c r="H8097" i="24"/>
  <c r="H8083" i="24"/>
  <c r="H8072" i="24"/>
  <c r="H8058" i="24"/>
  <c r="H8047" i="24"/>
  <c r="H8033" i="24"/>
  <c r="H8019" i="24"/>
  <c r="H8008" i="24"/>
  <c r="H7994" i="24"/>
  <c r="H7983" i="24"/>
  <c r="H7969" i="24"/>
  <c r="H7955" i="24"/>
  <c r="H7944" i="24"/>
  <c r="H7930" i="24"/>
  <c r="H7919" i="24"/>
  <c r="H7905" i="24"/>
  <c r="H7891" i="24"/>
  <c r="H7880" i="24"/>
  <c r="H7866" i="24"/>
  <c r="H7855" i="24"/>
  <c r="H7841" i="24"/>
  <c r="H7827" i="24"/>
  <c r="H7816" i="24"/>
  <c r="H7802" i="24"/>
  <c r="H7791" i="24"/>
  <c r="H7777" i="24"/>
  <c r="H7763" i="24"/>
  <c r="H7752" i="24"/>
  <c r="H7738" i="24"/>
  <c r="H7727" i="24"/>
  <c r="H7713" i="24"/>
  <c r="H7699" i="24"/>
  <c r="H7688" i="24"/>
  <c r="H7674" i="24"/>
  <c r="H7663" i="24"/>
  <c r="H7649" i="24"/>
  <c r="H7635" i="24"/>
  <c r="H7624" i="24"/>
  <c r="H7610" i="24"/>
  <c r="H7599" i="24"/>
  <c r="H7585" i="24"/>
  <c r="H7571" i="24"/>
  <c r="H7560" i="24"/>
  <c r="H7546" i="24"/>
  <c r="H7535" i="24"/>
  <c r="H7521" i="24"/>
  <c r="H7507" i="24"/>
  <c r="H7496" i="24"/>
  <c r="H7485" i="24"/>
  <c r="H7474" i="24"/>
  <c r="H7464" i="24"/>
  <c r="H7453" i="24"/>
  <c r="H7442" i="24"/>
  <c r="H7432" i="24"/>
  <c r="H7421" i="24"/>
  <c r="H7410" i="24"/>
  <c r="H7400" i="24"/>
  <c r="H7389" i="24"/>
  <c r="H7378" i="24"/>
  <c r="H7368" i="24"/>
  <c r="H7357" i="24"/>
  <c r="H7346" i="24"/>
  <c r="H7336" i="24"/>
  <c r="H9967" i="24"/>
  <c r="H9888" i="24"/>
  <c r="H9812" i="24"/>
  <c r="H9729" i="24"/>
  <c r="H9664" i="24"/>
  <c r="H9593" i="24"/>
  <c r="H9538" i="24"/>
  <c r="H9481" i="24"/>
  <c r="H9419" i="24"/>
  <c r="H9373" i="24"/>
  <c r="H9314" i="24"/>
  <c r="H9274" i="24"/>
  <c r="H9219" i="24"/>
  <c r="H9172" i="24"/>
  <c r="H9138" i="24"/>
  <c r="H9091" i="24"/>
  <c r="H9062" i="24"/>
  <c r="H9029" i="24"/>
  <c r="H8995" i="24"/>
  <c r="H8969" i="24"/>
  <c r="H8934" i="24"/>
  <c r="H8910" i="24"/>
  <c r="H8875" i="24"/>
  <c r="H8844" i="24"/>
  <c r="H8816" i="24"/>
  <c r="H8787" i="24"/>
  <c r="H8761" i="24"/>
  <c r="H8734" i="24"/>
  <c r="H8705" i="24"/>
  <c r="H8683" i="24"/>
  <c r="H8652" i="24"/>
  <c r="H8630" i="24"/>
  <c r="H8601" i="24"/>
  <c r="H8572" i="24"/>
  <c r="H8552" i="24"/>
  <c r="H8529" i="24"/>
  <c r="H8509" i="24"/>
  <c r="H8485" i="24"/>
  <c r="H8460" i="24"/>
  <c r="H8442" i="24"/>
  <c r="H8418" i="24"/>
  <c r="H8402" i="24"/>
  <c r="H8380" i="24"/>
  <c r="H8359" i="24"/>
  <c r="H8342" i="24"/>
  <c r="H8322" i="24"/>
  <c r="H8304" i="24"/>
  <c r="H8283" i="24"/>
  <c r="H8261" i="24"/>
  <c r="H8244" i="24"/>
  <c r="H8223" i="24"/>
  <c r="H8206" i="24"/>
  <c r="H8187" i="24"/>
  <c r="H8171" i="24"/>
  <c r="H8160" i="24"/>
  <c r="H8146" i="24"/>
  <c r="H8135" i="24"/>
  <c r="H8121" i="24"/>
  <c r="H8107" i="24"/>
  <c r="H8096" i="24"/>
  <c r="H8082" i="24"/>
  <c r="H8071" i="24"/>
  <c r="H8057" i="24"/>
  <c r="H8043" i="24"/>
  <c r="H8032" i="24"/>
  <c r="H8018" i="24"/>
  <c r="H8007" i="24"/>
  <c r="H7993" i="24"/>
  <c r="H7979" i="24"/>
  <c r="H7968" i="24"/>
  <c r="H7954" i="24"/>
  <c r="H7943" i="24"/>
  <c r="H7929" i="24"/>
  <c r="H7915" i="24"/>
  <c r="H7904" i="24"/>
  <c r="H7890" i="24"/>
  <c r="H7879" i="24"/>
  <c r="H7865" i="24"/>
  <c r="H7851" i="24"/>
  <c r="H7840" i="24"/>
  <c r="H7826" i="24"/>
  <c r="H7815" i="24"/>
  <c r="H7801" i="24"/>
  <c r="H7787" i="24"/>
  <c r="H7776" i="24"/>
  <c r="H7762" i="24"/>
  <c r="H7751" i="24"/>
  <c r="H7737" i="24"/>
  <c r="H7723" i="24"/>
  <c r="H7712" i="24"/>
  <c r="H7698" i="24"/>
  <c r="H7687" i="24"/>
  <c r="H7673" i="24"/>
  <c r="H7659" i="24"/>
  <c r="H7648" i="24"/>
  <c r="H7634" i="24"/>
  <c r="H7623" i="24"/>
  <c r="H7609" i="24"/>
  <c r="H7595" i="24"/>
  <c r="H7584" i="24"/>
  <c r="H7570" i="24"/>
  <c r="H7559" i="24"/>
  <c r="H7545" i="24"/>
  <c r="H7531" i="24"/>
  <c r="H7520" i="24"/>
  <c r="H7506" i="24"/>
  <c r="H7495" i="24"/>
  <c r="H7483" i="24"/>
  <c r="H7473" i="24"/>
  <c r="H7463" i="24"/>
  <c r="H7451" i="24"/>
  <c r="H7441" i="24"/>
  <c r="H7431" i="24"/>
  <c r="H7419" i="24"/>
  <c r="H7409" i="24"/>
  <c r="H7399" i="24"/>
  <c r="H7387" i="24"/>
  <c r="H7377" i="24"/>
  <c r="H7367" i="24"/>
  <c r="H7355" i="24"/>
  <c r="H7345" i="24"/>
  <c r="H7335" i="24"/>
  <c r="H7323" i="24"/>
  <c r="H7313" i="24"/>
  <c r="H7303" i="24"/>
  <c r="H7291" i="24"/>
  <c r="H7281" i="24"/>
  <c r="H7271" i="24"/>
  <c r="H7259" i="24"/>
  <c r="H7249" i="24"/>
  <c r="H7239" i="24"/>
  <c r="H7227" i="24"/>
  <c r="H7217" i="24"/>
  <c r="H7207" i="24"/>
  <c r="H7195" i="24"/>
  <c r="H7185" i="24"/>
  <c r="H7175" i="24"/>
  <c r="H7163" i="24"/>
  <c r="H7153" i="24"/>
  <c r="H7143" i="24"/>
  <c r="H7131" i="24"/>
  <c r="H7121" i="24"/>
  <c r="H7111" i="24"/>
  <c r="H7099" i="24"/>
  <c r="H7089" i="24"/>
  <c r="H7079" i="24"/>
  <c r="H7067" i="24"/>
  <c r="H7057" i="24"/>
  <c r="H7047" i="24"/>
  <c r="H7035" i="24"/>
  <c r="H7025" i="24"/>
  <c r="H7015" i="24"/>
  <c r="H7007" i="24"/>
  <c r="H6999" i="24"/>
  <c r="H6991" i="24"/>
  <c r="H6983" i="24"/>
  <c r="H6975" i="24"/>
  <c r="H6967" i="24"/>
  <c r="H6959" i="24"/>
  <c r="H6951" i="24"/>
  <c r="H6943" i="24"/>
  <c r="H6935" i="24"/>
  <c r="H6927" i="24"/>
  <c r="H6919" i="24"/>
  <c r="H6911" i="24"/>
  <c r="H6903" i="24"/>
  <c r="H6895" i="24"/>
  <c r="H6887" i="24"/>
  <c r="H6879" i="24"/>
  <c r="H6871" i="24"/>
  <c r="H6863" i="24"/>
  <c r="H6855" i="24"/>
  <c r="H6847" i="24"/>
  <c r="H6839" i="24"/>
  <c r="H6831" i="24"/>
  <c r="H6823" i="24"/>
  <c r="H6815" i="24"/>
  <c r="H6807" i="24"/>
  <c r="H6799" i="24"/>
  <c r="H6791" i="24"/>
  <c r="H6783" i="24"/>
  <c r="H6775" i="24"/>
  <c r="H6767" i="24"/>
  <c r="H6759" i="24"/>
  <c r="H6751" i="24"/>
  <c r="H6743" i="24"/>
  <c r="H6735" i="24"/>
  <c r="H6727" i="24"/>
  <c r="H6719" i="24"/>
  <c r="H6711" i="24"/>
  <c r="H6703" i="24"/>
  <c r="H6695" i="24"/>
  <c r="H6687" i="24"/>
  <c r="H6679" i="24"/>
  <c r="H6671" i="24"/>
  <c r="H6663" i="24"/>
  <c r="H6655" i="24"/>
  <c r="H6647" i="24"/>
  <c r="H6639" i="24"/>
  <c r="H6631" i="24"/>
  <c r="H6623" i="24"/>
  <c r="H6615" i="24"/>
  <c r="H6607" i="24"/>
  <c r="H6599" i="24"/>
  <c r="H6591" i="24"/>
  <c r="H6583" i="24"/>
  <c r="H6575" i="24"/>
  <c r="H6567" i="24"/>
  <c r="H6559" i="24"/>
  <c r="H6551" i="24"/>
  <c r="H6543" i="24"/>
  <c r="H6535" i="24"/>
  <c r="H6527" i="24"/>
  <c r="H6519" i="24"/>
  <c r="H6511" i="24"/>
  <c r="H6503" i="24"/>
  <c r="H6495" i="24"/>
  <c r="H6487" i="24"/>
  <c r="H6479" i="24"/>
  <c r="H6471" i="24"/>
  <c r="H6463" i="24"/>
  <c r="H6455" i="24"/>
  <c r="H6447" i="24"/>
  <c r="H6439" i="24"/>
  <c r="H6431" i="24"/>
  <c r="H6423" i="24"/>
  <c r="H6415" i="24"/>
  <c r="H6407" i="24"/>
  <c r="H6399" i="24"/>
  <c r="H6391" i="24"/>
  <c r="H6383" i="24"/>
  <c r="H6375" i="24"/>
  <c r="H6367" i="24"/>
  <c r="H6359" i="24"/>
  <c r="H6351" i="24"/>
  <c r="H6343" i="24"/>
  <c r="H6335" i="24"/>
  <c r="H6327" i="24"/>
  <c r="H6319" i="24"/>
  <c r="H6311" i="24"/>
  <c r="H6303" i="24"/>
  <c r="H6295" i="24"/>
  <c r="H6287" i="24"/>
  <c r="H6279" i="24"/>
  <c r="H6271" i="24"/>
  <c r="H6263" i="24"/>
  <c r="H6255" i="24"/>
  <c r="H6247" i="24"/>
  <c r="H6239" i="24"/>
  <c r="H6231" i="24"/>
  <c r="H6223" i="24"/>
  <c r="H6215" i="24"/>
  <c r="H6207" i="24"/>
  <c r="H6199" i="24"/>
  <c r="H6191" i="24"/>
  <c r="H6183" i="24"/>
  <c r="H6175" i="24"/>
  <c r="H6167" i="24"/>
  <c r="H6159" i="24"/>
  <c r="H6151" i="24"/>
  <c r="H6143" i="24"/>
  <c r="H6135" i="24"/>
  <c r="H6127" i="24"/>
  <c r="H6119" i="24"/>
  <c r="H6111" i="24"/>
  <c r="H6103" i="24"/>
  <c r="H6095" i="24"/>
  <c r="H6087" i="24"/>
  <c r="H6079" i="24"/>
  <c r="H6071" i="24"/>
  <c r="H6063" i="24"/>
  <c r="H6055" i="24"/>
  <c r="H6047" i="24"/>
  <c r="H6039" i="24"/>
  <c r="H6031" i="24"/>
  <c r="H6023" i="24"/>
  <c r="H6015" i="24"/>
  <c r="H6007" i="24"/>
  <c r="H9946" i="24"/>
  <c r="H9871" i="24"/>
  <c r="H9794" i="24"/>
  <c r="H9721" i="24"/>
  <c r="H9649" i="24"/>
  <c r="H9586" i="24"/>
  <c r="H9521" i="24"/>
  <c r="H9475" i="24"/>
  <c r="H9418" i="24"/>
  <c r="H9371" i="24"/>
  <c r="H9313" i="24"/>
  <c r="H9258" i="24"/>
  <c r="H9217" i="24"/>
  <c r="H9168" i="24"/>
  <c r="H9136" i="24"/>
  <c r="H9090" i="24"/>
  <c r="H9052" i="24"/>
  <c r="H9027" i="24"/>
  <c r="H8994" i="24"/>
  <c r="H8968" i="24"/>
  <c r="H8933" i="24"/>
  <c r="H8899" i="24"/>
  <c r="H8874" i="24"/>
  <c r="H8840" i="24"/>
  <c r="H8813" i="24"/>
  <c r="H8782" i="24"/>
  <c r="H8756" i="24"/>
  <c r="H8730" i="24"/>
  <c r="H8704" i="24"/>
  <c r="H8677" i="24"/>
  <c r="H8651" i="24"/>
  <c r="H8621" i="24"/>
  <c r="H8600" i="24"/>
  <c r="H8570" i="24"/>
  <c r="H8550" i="24"/>
  <c r="H8528" i="24"/>
  <c r="H8502" i="24"/>
  <c r="H8484" i="24"/>
  <c r="H8458" i="24"/>
  <c r="H8440" i="24"/>
  <c r="H8416" i="24"/>
  <c r="H8396" i="24"/>
  <c r="H8379" i="24"/>
  <c r="H8358" i="24"/>
  <c r="H8341" i="24"/>
  <c r="H8319" i="24"/>
  <c r="H8298" i="24"/>
  <c r="H8280" i="24"/>
  <c r="H8260" i="24"/>
  <c r="H8243" i="24"/>
  <c r="H8222" i="24"/>
  <c r="H8200" i="24"/>
  <c r="H8186" i="24"/>
  <c r="H8170" i="24"/>
  <c r="H8159" i="24"/>
  <c r="H8145" i="24"/>
  <c r="H8131" i="24"/>
  <c r="H8120" i="24"/>
  <c r="H8106" i="24"/>
  <c r="H8095" i="24"/>
  <c r="H8081" i="24"/>
  <c r="H8067" i="24"/>
  <c r="H8056" i="24"/>
  <c r="H8042" i="24"/>
  <c r="H8031" i="24"/>
  <c r="H8017" i="24"/>
  <c r="H8003" i="24"/>
  <c r="H7992" i="24"/>
  <c r="H7978" i="24"/>
  <c r="H7967" i="24"/>
  <c r="H7953" i="24"/>
  <c r="H7939" i="24"/>
  <c r="H7928" i="24"/>
  <c r="H7914" i="24"/>
  <c r="H7903" i="24"/>
  <c r="H7889" i="24"/>
  <c r="H7875" i="24"/>
  <c r="H7864" i="24"/>
  <c r="H7850" i="24"/>
  <c r="H7839" i="24"/>
  <c r="H7825" i="24"/>
  <c r="H7811" i="24"/>
  <c r="H7800" i="24"/>
  <c r="H7786" i="24"/>
  <c r="H7775" i="24"/>
  <c r="H7761" i="24"/>
  <c r="H7747" i="24"/>
  <c r="H7736" i="24"/>
  <c r="H7722" i="24"/>
  <c r="H7711" i="24"/>
  <c r="H7697" i="24"/>
  <c r="H7683" i="24"/>
  <c r="H7672" i="24"/>
  <c r="H7658" i="24"/>
  <c r="H7647" i="24"/>
  <c r="H7633" i="24"/>
  <c r="H7619" i="24"/>
  <c r="H7608" i="24"/>
  <c r="H7594" i="24"/>
  <c r="H7583" i="24"/>
  <c r="H7569" i="24"/>
  <c r="H7555" i="24"/>
  <c r="H7544" i="24"/>
  <c r="H7530" i="24"/>
  <c r="H7519" i="24"/>
  <c r="H7505" i="24"/>
  <c r="H7493" i="24"/>
  <c r="H7482" i="24"/>
  <c r="H7472" i="24"/>
  <c r="H7461" i="24"/>
  <c r="H7450" i="24"/>
  <c r="H7440" i="24"/>
  <c r="H7429" i="24"/>
  <c r="H7418" i="24"/>
  <c r="H7408" i="24"/>
  <c r="H7397" i="24"/>
  <c r="H7386" i="24"/>
  <c r="H7376" i="24"/>
  <c r="H7365" i="24"/>
  <c r="H7354" i="24"/>
  <c r="H7344" i="24"/>
  <c r="H7333" i="24"/>
  <c r="H7322" i="24"/>
  <c r="H7312" i="24"/>
  <c r="H7301" i="24"/>
  <c r="H7290" i="24"/>
  <c r="H7280" i="24"/>
  <c r="H7269" i="24"/>
  <c r="H7258" i="24"/>
  <c r="H7248" i="24"/>
  <c r="H7237" i="24"/>
  <c r="H7226" i="24"/>
  <c r="H7216" i="24"/>
  <c r="H7205" i="24"/>
  <c r="H7194" i="24"/>
  <c r="H7184" i="24"/>
  <c r="H7173" i="24"/>
  <c r="H7162" i="24"/>
  <c r="H7152" i="24"/>
  <c r="H7141" i="24"/>
  <c r="H7130" i="24"/>
  <c r="H7120" i="24"/>
  <c r="H7109" i="24"/>
  <c r="H7098" i="24"/>
  <c r="H7088" i="24"/>
  <c r="H7077" i="24"/>
  <c r="H7066" i="24"/>
  <c r="H7056" i="24"/>
  <c r="H7045" i="24"/>
  <c r="H7034" i="24"/>
  <c r="H7024" i="24"/>
  <c r="H7014" i="24"/>
  <c r="H7006" i="24"/>
  <c r="H6998" i="24"/>
  <c r="H6990" i="24"/>
  <c r="H6982" i="24"/>
  <c r="H6974" i="24"/>
  <c r="H6966" i="24"/>
  <c r="H6958" i="24"/>
  <c r="H6950" i="24"/>
  <c r="H6942" i="24"/>
  <c r="H6934" i="24"/>
  <c r="H6926" i="24"/>
  <c r="H6918" i="24"/>
  <c r="H6910" i="24"/>
  <c r="H6902" i="24"/>
  <c r="H6894" i="24"/>
  <c r="H6886" i="24"/>
  <c r="H6878" i="24"/>
  <c r="H6870" i="24"/>
  <c r="H6862" i="24"/>
  <c r="H6854" i="24"/>
  <c r="H6846" i="24"/>
  <c r="H6838" i="24"/>
  <c r="H6830" i="24"/>
  <c r="H6822" i="24"/>
  <c r="H6814" i="24"/>
  <c r="H6806" i="24"/>
  <c r="H6798" i="24"/>
  <c r="H6790" i="24"/>
  <c r="H6782" i="24"/>
  <c r="H6774" i="24"/>
  <c r="H6766" i="24"/>
  <c r="H6758" i="24"/>
  <c r="H6750" i="24"/>
  <c r="H6742" i="24"/>
  <c r="H6734" i="24"/>
  <c r="H6726" i="24"/>
  <c r="H6718" i="24"/>
  <c r="H6710" i="24"/>
  <c r="H6702" i="24"/>
  <c r="H6694" i="24"/>
  <c r="H6686" i="24"/>
  <c r="H6678" i="24"/>
  <c r="H6670" i="24"/>
  <c r="H6662" i="24"/>
  <c r="H6654" i="24"/>
  <c r="H6646" i="24"/>
  <c r="H6638" i="24"/>
  <c r="H6630" i="24"/>
  <c r="H6622" i="24"/>
  <c r="H6614" i="24"/>
  <c r="H6606" i="24"/>
  <c r="H6598" i="24"/>
  <c r="H6590" i="24"/>
  <c r="H6582" i="24"/>
  <c r="H6574" i="24"/>
  <c r="H6566" i="24"/>
  <c r="H6558" i="24"/>
  <c r="H6550" i="24"/>
  <c r="H6542" i="24"/>
  <c r="H6534" i="24"/>
  <c r="H6526" i="24"/>
  <c r="H6518" i="24"/>
  <c r="H6510" i="24"/>
  <c r="H6502" i="24"/>
  <c r="H6494" i="24"/>
  <c r="H6486" i="24"/>
  <c r="H6478" i="24"/>
  <c r="H6470" i="24"/>
  <c r="H6462" i="24"/>
  <c r="H6454" i="24"/>
  <c r="H6446" i="24"/>
  <c r="H6438" i="24"/>
  <c r="H6430" i="24"/>
  <c r="H6422" i="24"/>
  <c r="H6414" i="24"/>
  <c r="H6406" i="24"/>
  <c r="H6398" i="24"/>
  <c r="H6390" i="24"/>
  <c r="H6382" i="24"/>
  <c r="H6374" i="24"/>
  <c r="H6366" i="24"/>
  <c r="H6358" i="24"/>
  <c r="H6350" i="24"/>
  <c r="H6342" i="24"/>
  <c r="H6334" i="24"/>
  <c r="H6326" i="24"/>
  <c r="H6318" i="24"/>
  <c r="H6310" i="24"/>
  <c r="H6302" i="24"/>
  <c r="H6294" i="24"/>
  <c r="H6286" i="24"/>
  <c r="H6278" i="24"/>
  <c r="H6270" i="24"/>
  <c r="H6262" i="24"/>
  <c r="H6254" i="24"/>
  <c r="H6246" i="24"/>
  <c r="H6238" i="24"/>
  <c r="H6230" i="24"/>
  <c r="H6222" i="24"/>
  <c r="H6214" i="24"/>
  <c r="H6206" i="24"/>
  <c r="H6198" i="24"/>
  <c r="H6190" i="24"/>
  <c r="H6182" i="24"/>
  <c r="H6174" i="24"/>
  <c r="H6166" i="24"/>
  <c r="H6158" i="24"/>
  <c r="H6150" i="24"/>
  <c r="H6142" i="24"/>
  <c r="H6134" i="24"/>
  <c r="H6126" i="24"/>
  <c r="H6118" i="24"/>
  <c r="H6110" i="24"/>
  <c r="H6102" i="24"/>
  <c r="H6094" i="24"/>
  <c r="H6086" i="24"/>
  <c r="H6078" i="24"/>
  <c r="H6070" i="24"/>
  <c r="H6062" i="24"/>
  <c r="H6054" i="24"/>
  <c r="H6046" i="24"/>
  <c r="H6038" i="24"/>
  <c r="H6030" i="24"/>
  <c r="H6022" i="24"/>
  <c r="H6014" i="24"/>
  <c r="H6006" i="24"/>
  <c r="H5998" i="24"/>
  <c r="H5990" i="24"/>
  <c r="H5982" i="24"/>
  <c r="H5974" i="24"/>
  <c r="H5966" i="24"/>
  <c r="H5958" i="24"/>
  <c r="H5950" i="24"/>
  <c r="H5942" i="24"/>
  <c r="H5934" i="24"/>
  <c r="H5926" i="24"/>
  <c r="H5918" i="24"/>
  <c r="H5910" i="24"/>
  <c r="H5902" i="24"/>
  <c r="H5894" i="24"/>
  <c r="H5886" i="24"/>
  <c r="H5878" i="24"/>
  <c r="H5870" i="24"/>
  <c r="H5862" i="24"/>
  <c r="H5854" i="24"/>
  <c r="H5846" i="24"/>
  <c r="H5838" i="24"/>
  <c r="H5830" i="24"/>
  <c r="H5822" i="24"/>
  <c r="H5814" i="24"/>
  <c r="H5806" i="24"/>
  <c r="H5798" i="24"/>
  <c r="H5790" i="24"/>
  <c r="H5782" i="24"/>
  <c r="H5774" i="24"/>
  <c r="H5766" i="24"/>
  <c r="H5758" i="24"/>
  <c r="H5750" i="24"/>
  <c r="H5742" i="24"/>
  <c r="H5734" i="24"/>
  <c r="H5726" i="24"/>
  <c r="H5718" i="24"/>
  <c r="H5710" i="24"/>
  <c r="H5702" i="24"/>
  <c r="H5694" i="24"/>
  <c r="H5686" i="24"/>
  <c r="H5678" i="24"/>
  <c r="H5670" i="24"/>
  <c r="H5662" i="24"/>
  <c r="H5654" i="24"/>
  <c r="H5646" i="24"/>
  <c r="H5638" i="24"/>
  <c r="H5630" i="24"/>
  <c r="H5622" i="24"/>
  <c r="H5614" i="24"/>
  <c r="H5606" i="24"/>
  <c r="H5598" i="24"/>
  <c r="H5590" i="24"/>
  <c r="H5582" i="24"/>
  <c r="H5574" i="24"/>
  <c r="H5566" i="24"/>
  <c r="H5558" i="24"/>
  <c r="H5550" i="24"/>
  <c r="H5542" i="24"/>
  <c r="H5534" i="24"/>
  <c r="H5526" i="24"/>
  <c r="H5518" i="24"/>
  <c r="H5510" i="24"/>
  <c r="H5502" i="24"/>
  <c r="H9940" i="24"/>
  <c r="H9849" i="24"/>
  <c r="H9705" i="24"/>
  <c r="H9617" i="24"/>
  <c r="H9504" i="24"/>
  <c r="H9410" i="24"/>
  <c r="H9337" i="24"/>
  <c r="H9254" i="24"/>
  <c r="H9188" i="24"/>
  <c r="H9116" i="24"/>
  <c r="H9051" i="24"/>
  <c r="H9012" i="24"/>
  <c r="H8956" i="24"/>
  <c r="H8916" i="24"/>
  <c r="H8860" i="24"/>
  <c r="H8803" i="24"/>
  <c r="H8769" i="24"/>
  <c r="H8720" i="24"/>
  <c r="H8685" i="24"/>
  <c r="H8636" i="24"/>
  <c r="H8594" i="24"/>
  <c r="H8558" i="24"/>
  <c r="H8523" i="24"/>
  <c r="H8488" i="24"/>
  <c r="H8454" i="24"/>
  <c r="H8415" i="24"/>
  <c r="H8389" i="24"/>
  <c r="H8354" i="24"/>
  <c r="H8328" i="24"/>
  <c r="H8294" i="24"/>
  <c r="H8259" i="24"/>
  <c r="H8232" i="24"/>
  <c r="H8197" i="24"/>
  <c r="H8176" i="24"/>
  <c r="H8153" i="24"/>
  <c r="H8130" i="24"/>
  <c r="H8113" i="24"/>
  <c r="H8090" i="24"/>
  <c r="H8073" i="24"/>
  <c r="H8050" i="24"/>
  <c r="H8027" i="24"/>
  <c r="H8010" i="24"/>
  <c r="H7987" i="24"/>
  <c r="H7970" i="24"/>
  <c r="H7947" i="24"/>
  <c r="H7927" i="24"/>
  <c r="H7907" i="24"/>
  <c r="H7887" i="24"/>
  <c r="H7867" i="24"/>
  <c r="H7847" i="24"/>
  <c r="H7824" i="24"/>
  <c r="H7807" i="24"/>
  <c r="H7784" i="24"/>
  <c r="H7767" i="24"/>
  <c r="H7744" i="24"/>
  <c r="H7721" i="24"/>
  <c r="H7704" i="24"/>
  <c r="H7681" i="24"/>
  <c r="H7664" i="24"/>
  <c r="H7641" i="24"/>
  <c r="H7618" i="24"/>
  <c r="H7601" i="24"/>
  <c r="H7578" i="24"/>
  <c r="H7561" i="24"/>
  <c r="H7538" i="24"/>
  <c r="H7515" i="24"/>
  <c r="H7498" i="24"/>
  <c r="H7480" i="24"/>
  <c r="H7465" i="24"/>
  <c r="H7447" i="24"/>
  <c r="H7427" i="24"/>
  <c r="H7413" i="24"/>
  <c r="H7394" i="24"/>
  <c r="H7379" i="24"/>
  <c r="H7361" i="24"/>
  <c r="H7343" i="24"/>
  <c r="H7328" i="24"/>
  <c r="H7314" i="24"/>
  <c r="H7298" i="24"/>
  <c r="H7285" i="24"/>
  <c r="H7272" i="24"/>
  <c r="H7256" i="24"/>
  <c r="H7242" i="24"/>
  <c r="H7229" i="24"/>
  <c r="H7213" i="24"/>
  <c r="H7200" i="24"/>
  <c r="H7186" i="24"/>
  <c r="H7170" i="24"/>
  <c r="H7157" i="24"/>
  <c r="H7144" i="24"/>
  <c r="H7128" i="24"/>
  <c r="H7114" i="24"/>
  <c r="H7101" i="24"/>
  <c r="H7085" i="24"/>
  <c r="H7072" i="24"/>
  <c r="H7058" i="24"/>
  <c r="H7042" i="24"/>
  <c r="H7029" i="24"/>
  <c r="H7016" i="24"/>
  <c r="H7004" i="24"/>
  <c r="H6994" i="24"/>
  <c r="H6984" i="24"/>
  <c r="H6972" i="24"/>
  <c r="H6962" i="24"/>
  <c r="H6952" i="24"/>
  <c r="H6940" i="24"/>
  <c r="H6930" i="24"/>
  <c r="H6920" i="24"/>
  <c r="H6908" i="24"/>
  <c r="H6898" i="24"/>
  <c r="H6888" i="24"/>
  <c r="H6876" i="24"/>
  <c r="H6866" i="24"/>
  <c r="H6856" i="24"/>
  <c r="H6844" i="24"/>
  <c r="H6834" i="24"/>
  <c r="H6824" i="24"/>
  <c r="H6812" i="24"/>
  <c r="H6802" i="24"/>
  <c r="H6792" i="24"/>
  <c r="H6780" i="24"/>
  <c r="H6770" i="24"/>
  <c r="H6760" i="24"/>
  <c r="H6748" i="24"/>
  <c r="H6738" i="24"/>
  <c r="H6728" i="24"/>
  <c r="H6716" i="24"/>
  <c r="H6706" i="24"/>
  <c r="H6696" i="24"/>
  <c r="H6684" i="24"/>
  <c r="H6674" i="24"/>
  <c r="H6664" i="24"/>
  <c r="H6652" i="24"/>
  <c r="H6642" i="24"/>
  <c r="H6632" i="24"/>
  <c r="H6620" i="24"/>
  <c r="H6610" i="24"/>
  <c r="H6600" i="24"/>
  <c r="H6588" i="24"/>
  <c r="H6578" i="24"/>
  <c r="H6568" i="24"/>
  <c r="H6556" i="24"/>
  <c r="H6546" i="24"/>
  <c r="H6536" i="24"/>
  <c r="H6524" i="24"/>
  <c r="H6514" i="24"/>
  <c r="H6504" i="24"/>
  <c r="H6492" i="24"/>
  <c r="H6482" i="24"/>
  <c r="H6472" i="24"/>
  <c r="H6460" i="24"/>
  <c r="H6450" i="24"/>
  <c r="H6440" i="24"/>
  <c r="H6428" i="24"/>
  <c r="H6418" i="24"/>
  <c r="H6408" i="24"/>
  <c r="H6396" i="24"/>
  <c r="H6386" i="24"/>
  <c r="H6376" i="24"/>
  <c r="H6364" i="24"/>
  <c r="H6354" i="24"/>
  <c r="H6344" i="24"/>
  <c r="H6332" i="24"/>
  <c r="H6322" i="24"/>
  <c r="H6312" i="24"/>
  <c r="H6300" i="24"/>
  <c r="H6290" i="24"/>
  <c r="H6280" i="24"/>
  <c r="H6268" i="24"/>
  <c r="H6258" i="24"/>
  <c r="H6248" i="24"/>
  <c r="H6236" i="24"/>
  <c r="H6226" i="24"/>
  <c r="H6216" i="24"/>
  <c r="H6204" i="24"/>
  <c r="H6194" i="24"/>
  <c r="H6184" i="24"/>
  <c r="H6172" i="24"/>
  <c r="H6162" i="24"/>
  <c r="H6152" i="24"/>
  <c r="H6140" i="24"/>
  <c r="H6130" i="24"/>
  <c r="H6120" i="24"/>
  <c r="H6108" i="24"/>
  <c r="H6098" i="24"/>
  <c r="H6088" i="24"/>
  <c r="H6076" i="24"/>
  <c r="H6066" i="24"/>
  <c r="H6056" i="24"/>
  <c r="H6044" i="24"/>
  <c r="H6034" i="24"/>
  <c r="H6024" i="24"/>
  <c r="H6012" i="24"/>
  <c r="H6002" i="24"/>
  <c r="H5993" i="24"/>
  <c r="H5984" i="24"/>
  <c r="H5975" i="24"/>
  <c r="H5965" i="24"/>
  <c r="H5956" i="24"/>
  <c r="H5947" i="24"/>
  <c r="H5938" i="24"/>
  <c r="H5929" i="24"/>
  <c r="H5920" i="24"/>
  <c r="H5911" i="24"/>
  <c r="H5901" i="24"/>
  <c r="H5892" i="24"/>
  <c r="H5883" i="24"/>
  <c r="H5874" i="24"/>
  <c r="H5865" i="24"/>
  <c r="H5856" i="24"/>
  <c r="H5847" i="24"/>
  <c r="H5837" i="24"/>
  <c r="H5828" i="24"/>
  <c r="H5819" i="24"/>
  <c r="H5810" i="24"/>
  <c r="H5801" i="24"/>
  <c r="H5792" i="24"/>
  <c r="H5783" i="24"/>
  <c r="H5773" i="24"/>
  <c r="H5764" i="24"/>
  <c r="H5755" i="24"/>
  <c r="H5746" i="24"/>
  <c r="H5737" i="24"/>
  <c r="H5728" i="24"/>
  <c r="H5719" i="24"/>
  <c r="H5709" i="24"/>
  <c r="H5700" i="24"/>
  <c r="H5691" i="24"/>
  <c r="H5682" i="24"/>
  <c r="H5673" i="24"/>
  <c r="H5664" i="24"/>
  <c r="H5655" i="24"/>
  <c r="H5645" i="24"/>
  <c r="H5636" i="24"/>
  <c r="H5627" i="24"/>
  <c r="H5618" i="24"/>
  <c r="H5609" i="24"/>
  <c r="H5600" i="24"/>
  <c r="H5591" i="24"/>
  <c r="H5581" i="24"/>
  <c r="H5572" i="24"/>
  <c r="H5563" i="24"/>
  <c r="H5554" i="24"/>
  <c r="H5545" i="24"/>
  <c r="H5536" i="24"/>
  <c r="H5527" i="24"/>
  <c r="H5517" i="24"/>
  <c r="H5508" i="24"/>
  <c r="H5499" i="24"/>
  <c r="H5491" i="24"/>
  <c r="H5483" i="24"/>
  <c r="H5475" i="24"/>
  <c r="H5467" i="24"/>
  <c r="H5459" i="24"/>
  <c r="H5451" i="24"/>
  <c r="H5443" i="24"/>
  <c r="H5435" i="24"/>
  <c r="H5427" i="24"/>
  <c r="H5419" i="24"/>
  <c r="H5411" i="24"/>
  <c r="H5403" i="24"/>
  <c r="H5395" i="24"/>
  <c r="H5387" i="24"/>
  <c r="H5379" i="24"/>
  <c r="H5371" i="24"/>
  <c r="H5363" i="24"/>
  <c r="H5355" i="24"/>
  <c r="H5347" i="24"/>
  <c r="H5339" i="24"/>
  <c r="H5331" i="24"/>
  <c r="H5323" i="24"/>
  <c r="H5315" i="24"/>
  <c r="H5307" i="24"/>
  <c r="H5299" i="24"/>
  <c r="H5291" i="24"/>
  <c r="H5283" i="24"/>
  <c r="H5275" i="24"/>
  <c r="H5267" i="24"/>
  <c r="H5259" i="24"/>
  <c r="H5251" i="24"/>
  <c r="H5243" i="24"/>
  <c r="H5235" i="24"/>
  <c r="H5227" i="24"/>
  <c r="H5219" i="24"/>
  <c r="H5211" i="24"/>
  <c r="H5203" i="24"/>
  <c r="H5195" i="24"/>
  <c r="H5187" i="24"/>
  <c r="H5179" i="24"/>
  <c r="H5171" i="24"/>
  <c r="H5163" i="24"/>
  <c r="H5155" i="24"/>
  <c r="H5147" i="24"/>
  <c r="H5139" i="24"/>
  <c r="H5131" i="24"/>
  <c r="H5123" i="24"/>
  <c r="H5115" i="24"/>
  <c r="H5107" i="24"/>
  <c r="H5099" i="24"/>
  <c r="H5091" i="24"/>
  <c r="H5083" i="24"/>
  <c r="H5075" i="24"/>
  <c r="H5067" i="24"/>
  <c r="H5059" i="24"/>
  <c r="H5051" i="24"/>
  <c r="H5043" i="24"/>
  <c r="H5035" i="24"/>
  <c r="H5027" i="24"/>
  <c r="H5019" i="24"/>
  <c r="H5011" i="24"/>
  <c r="H5003" i="24"/>
  <c r="H4995" i="24"/>
  <c r="H4987" i="24"/>
  <c r="H4979" i="24"/>
  <c r="H4971" i="24"/>
  <c r="H4963" i="24"/>
  <c r="H4955" i="24"/>
  <c r="H4947" i="24"/>
  <c r="H4939" i="24"/>
  <c r="H4931" i="24"/>
  <c r="H4923" i="24"/>
  <c r="H4915" i="24"/>
  <c r="H4907" i="24"/>
  <c r="H4899" i="24"/>
  <c r="H4891" i="24"/>
  <c r="H4883" i="24"/>
  <c r="H4875" i="24"/>
  <c r="H4867" i="24"/>
  <c r="H4859" i="24"/>
  <c r="H4851" i="24"/>
  <c r="H4843" i="24"/>
  <c r="H4835" i="24"/>
  <c r="H4827" i="24"/>
  <c r="H4819" i="24"/>
  <c r="H4811" i="24"/>
  <c r="H4803" i="24"/>
  <c r="H4795" i="24"/>
  <c r="H4787" i="24"/>
  <c r="H4779" i="24"/>
  <c r="H4771" i="24"/>
  <c r="H4763" i="24"/>
  <c r="H9939" i="24"/>
  <c r="H9823" i="24"/>
  <c r="H9703" i="24"/>
  <c r="H9576" i="24"/>
  <c r="H9503" i="24"/>
  <c r="H9404" i="24"/>
  <c r="H9331" i="24"/>
  <c r="H9243" i="24"/>
  <c r="H9166" i="24"/>
  <c r="H9107" i="24"/>
  <c r="H9050" i="24"/>
  <c r="H9006" i="24"/>
  <c r="H8954" i="24"/>
  <c r="H8897" i="24"/>
  <c r="H8859" i="24"/>
  <c r="H8802" i="24"/>
  <c r="H8768" i="24"/>
  <c r="H8718" i="24"/>
  <c r="H8673" i="24"/>
  <c r="H8634" i="24"/>
  <c r="H8588" i="24"/>
  <c r="H8557" i="24"/>
  <c r="H8517" i="24"/>
  <c r="H8482" i="24"/>
  <c r="H8446" i="24"/>
  <c r="H8414" i="24"/>
  <c r="H8383" i="24"/>
  <c r="H8352" i="24"/>
  <c r="H8317" i="24"/>
  <c r="H8292" i="24"/>
  <c r="H8258" i="24"/>
  <c r="H8231" i="24"/>
  <c r="H8196" i="24"/>
  <c r="H8169" i="24"/>
  <c r="H8152" i="24"/>
  <c r="H8129" i="24"/>
  <c r="H8112" i="24"/>
  <c r="H8089" i="24"/>
  <c r="H8066" i="24"/>
  <c r="H8049" i="24"/>
  <c r="H8026" i="24"/>
  <c r="H8009" i="24"/>
  <c r="H7986" i="24"/>
  <c r="H7963" i="24"/>
  <c r="H7946" i="24"/>
  <c r="H7923" i="24"/>
  <c r="H7906" i="24"/>
  <c r="H7883" i="24"/>
  <c r="H7863" i="24"/>
  <c r="H7843" i="24"/>
  <c r="H9914" i="24"/>
  <c r="H9793" i="24"/>
  <c r="H9679" i="24"/>
  <c r="H9572" i="24"/>
  <c r="H9483" i="24"/>
  <c r="H9400" i="24"/>
  <c r="H9311" i="24"/>
  <c r="H9242" i="24"/>
  <c r="H9164" i="24"/>
  <c r="H9106" i="24"/>
  <c r="H9049" i="24"/>
  <c r="H8990" i="24"/>
  <c r="H8953" i="24"/>
  <c r="H8896" i="24"/>
  <c r="H8858" i="24"/>
  <c r="H8801" i="24"/>
  <c r="H8750" i="24"/>
  <c r="H8716" i="24"/>
  <c r="H8667" i="24"/>
  <c r="H8633" i="24"/>
  <c r="H8584" i="24"/>
  <c r="H8545" i="24"/>
  <c r="H8515" i="24"/>
  <c r="H8475" i="24"/>
  <c r="H8445" i="24"/>
  <c r="H8407" i="24"/>
  <c r="H8378" i="24"/>
  <c r="H8347" i="24"/>
  <c r="H8316" i="24"/>
  <c r="H8286" i="24"/>
  <c r="H8255" i="24"/>
  <c r="H8221" i="24"/>
  <c r="H8195" i="24"/>
  <c r="H8168" i="24"/>
  <c r="H8151" i="24"/>
  <c r="H8128" i="24"/>
  <c r="H8105" i="24"/>
  <c r="H8088" i="24"/>
  <c r="H8065" i="24"/>
  <c r="H8048" i="24"/>
  <c r="H8025" i="24"/>
  <c r="H8002" i="24"/>
  <c r="H7985" i="24"/>
  <c r="H7962" i="24"/>
  <c r="H7945" i="24"/>
  <c r="H7922" i="24"/>
  <c r="H7899" i="24"/>
  <c r="H7882" i="24"/>
  <c r="H7859" i="24"/>
  <c r="H9907" i="24"/>
  <c r="H9755" i="24"/>
  <c r="H9548" i="24"/>
  <c r="H9439" i="24"/>
  <c r="H9281" i="24"/>
  <c r="H9156" i="24"/>
  <c r="H9072" i="24"/>
  <c r="H8988" i="24"/>
  <c r="H8917" i="24"/>
  <c r="H8834" i="24"/>
  <c r="H8749" i="24"/>
  <c r="H8696" i="24"/>
  <c r="H8614" i="24"/>
  <c r="H8565" i="24"/>
  <c r="H8499" i="24"/>
  <c r="H8433" i="24"/>
  <c r="H8392" i="24"/>
  <c r="H8334" i="24"/>
  <c r="H8295" i="24"/>
  <c r="H8237" i="24"/>
  <c r="H8189" i="24"/>
  <c r="H8155" i="24"/>
  <c r="H8123" i="24"/>
  <c r="H8091" i="24"/>
  <c r="H8059" i="24"/>
  <c r="H8024" i="24"/>
  <c r="H7995" i="24"/>
  <c r="H7960" i="24"/>
  <c r="H7931" i="24"/>
  <c r="H7896" i="24"/>
  <c r="H7858" i="24"/>
  <c r="H7833" i="24"/>
  <c r="H7809" i="24"/>
  <c r="H7785" i="24"/>
  <c r="H7760" i="24"/>
  <c r="H7739" i="24"/>
  <c r="H7715" i="24"/>
  <c r="H7691" i="24"/>
  <c r="H7667" i="24"/>
  <c r="H7643" i="24"/>
  <c r="H7625" i="24"/>
  <c r="H7600" i="24"/>
  <c r="H7576" i="24"/>
  <c r="H7552" i="24"/>
  <c r="H7528" i="24"/>
  <c r="H7504" i="24"/>
  <c r="H7487" i="24"/>
  <c r="H7466" i="24"/>
  <c r="H7445" i="24"/>
  <c r="H7425" i="24"/>
  <c r="H7405" i="24"/>
  <c r="H7385" i="24"/>
  <c r="H7369" i="24"/>
  <c r="H7349" i="24"/>
  <c r="H7329" i="24"/>
  <c r="H7311" i="24"/>
  <c r="H7296" i="24"/>
  <c r="H7279" i="24"/>
  <c r="H7264" i="24"/>
  <c r="H7247" i="24"/>
  <c r="H7232" i="24"/>
  <c r="H7215" i="24"/>
  <c r="H7199" i="24"/>
  <c r="H7181" i="24"/>
  <c r="H7167" i="24"/>
  <c r="H7149" i="24"/>
  <c r="H7135" i="24"/>
  <c r="H7117" i="24"/>
  <c r="H7103" i="24"/>
  <c r="H7083" i="24"/>
  <c r="H7069" i="24"/>
  <c r="H7051" i="24"/>
  <c r="H7037" i="24"/>
  <c r="H7019" i="24"/>
  <c r="H7008" i="24"/>
  <c r="H6995" i="24"/>
  <c r="H6981" i="24"/>
  <c r="H6970" i="24"/>
  <c r="H6957" i="24"/>
  <c r="H6946" i="24"/>
  <c r="H6933" i="24"/>
  <c r="H6922" i="24"/>
  <c r="H6909" i="24"/>
  <c r="H6897" i="24"/>
  <c r="H6884" i="24"/>
  <c r="H6873" i="24"/>
  <c r="H6860" i="24"/>
  <c r="H6849" i="24"/>
  <c r="H6836" i="24"/>
  <c r="H6825" i="24"/>
  <c r="H6811" i="24"/>
  <c r="H6800" i="24"/>
  <c r="H6787" i="24"/>
  <c r="H6776" i="24"/>
  <c r="H6763" i="24"/>
  <c r="H6752" i="24"/>
  <c r="H6739" i="24"/>
  <c r="H6725" i="24"/>
  <c r="H6714" i="24"/>
  <c r="H6701" i="24"/>
  <c r="H6690" i="24"/>
  <c r="H6677" i="24"/>
  <c r="H6666" i="24"/>
  <c r="H6653" i="24"/>
  <c r="H6641" i="24"/>
  <c r="H6628" i="24"/>
  <c r="H6617" i="24"/>
  <c r="H6604" i="24"/>
  <c r="H6593" i="24"/>
  <c r="H6580" i="24"/>
  <c r="H6569" i="24"/>
  <c r="H6555" i="24"/>
  <c r="H6544" i="24"/>
  <c r="H6531" i="24"/>
  <c r="H6520" i="24"/>
  <c r="H6507" i="24"/>
  <c r="H6496" i="24"/>
  <c r="H6483" i="24"/>
  <c r="H6469" i="24"/>
  <c r="H6458" i="24"/>
  <c r="H6445" i="24"/>
  <c r="H6434" i="24"/>
  <c r="H6421" i="24"/>
  <c r="H6410" i="24"/>
  <c r="H6397" i="24"/>
  <c r="H6385" i="24"/>
  <c r="H6372" i="24"/>
  <c r="H6361" i="24"/>
  <c r="H6348" i="24"/>
  <c r="H6337" i="24"/>
  <c r="H6324" i="24"/>
  <c r="H6313" i="24"/>
  <c r="H6299" i="24"/>
  <c r="H6288" i="24"/>
  <c r="H6275" i="24"/>
  <c r="H6264" i="24"/>
  <c r="H6251" i="24"/>
  <c r="H6240" i="24"/>
  <c r="H6227" i="24"/>
  <c r="H6213" i="24"/>
  <c r="H6202" i="24"/>
  <c r="H6189" i="24"/>
  <c r="H6178" i="24"/>
  <c r="H6165" i="24"/>
  <c r="H6154" i="24"/>
  <c r="H6141" i="24"/>
  <c r="H6129" i="24"/>
  <c r="H6116" i="24"/>
  <c r="H6105" i="24"/>
  <c r="H6092" i="24"/>
  <c r="H6081" i="24"/>
  <c r="H6068" i="24"/>
  <c r="H6057" i="24"/>
  <c r="H6043" i="24"/>
  <c r="H6032" i="24"/>
  <c r="H6019" i="24"/>
  <c r="H6008" i="24"/>
  <c r="H5996" i="24"/>
  <c r="H5986" i="24"/>
  <c r="H5976" i="24"/>
  <c r="H5964" i="24"/>
  <c r="H5954" i="24"/>
  <c r="H5944" i="24"/>
  <c r="H5933" i="24"/>
  <c r="H5923" i="24"/>
  <c r="H5913" i="24"/>
  <c r="H5903" i="24"/>
  <c r="H5891" i="24"/>
  <c r="H5881" i="24"/>
  <c r="H5871" i="24"/>
  <c r="H5860" i="24"/>
  <c r="H5850" i="24"/>
  <c r="H5840" i="24"/>
  <c r="H5829" i="24"/>
  <c r="H5818" i="24"/>
  <c r="H5808" i="24"/>
  <c r="H5797" i="24"/>
  <c r="H5787" i="24"/>
  <c r="H5777" i="24"/>
  <c r="H5767" i="24"/>
  <c r="H5756" i="24"/>
  <c r="H5745" i="24"/>
  <c r="H5735" i="24"/>
  <c r="H5724" i="24"/>
  <c r="H5714" i="24"/>
  <c r="H5704" i="24"/>
  <c r="H5693" i="24"/>
  <c r="H5683" i="24"/>
  <c r="H5672" i="24"/>
  <c r="H5661" i="24"/>
  <c r="H5651" i="24"/>
  <c r="H5641" i="24"/>
  <c r="H5631" i="24"/>
  <c r="H5620" i="24"/>
  <c r="H5610" i="24"/>
  <c r="H5599" i="24"/>
  <c r="H5588" i="24"/>
  <c r="H5578" i="24"/>
  <c r="H5568" i="24"/>
  <c r="H5557" i="24"/>
  <c r="H5547" i="24"/>
  <c r="H5537" i="24"/>
  <c r="H5525" i="24"/>
  <c r="H5515" i="24"/>
  <c r="H5505" i="24"/>
  <c r="H5495" i="24"/>
  <c r="H5486" i="24"/>
  <c r="H5477" i="24"/>
  <c r="H5468" i="24"/>
  <c r="H5458" i="24"/>
  <c r="H5449" i="24"/>
  <c r="H5440" i="24"/>
  <c r="H5431" i="24"/>
  <c r="H5422" i="24"/>
  <c r="H5413" i="24"/>
  <c r="H5404" i="24"/>
  <c r="H5394" i="24"/>
  <c r="H5385" i="24"/>
  <c r="H5376" i="24"/>
  <c r="H5367" i="24"/>
  <c r="H5358" i="24"/>
  <c r="H5349" i="24"/>
  <c r="H5340" i="24"/>
  <c r="H5330" i="24"/>
  <c r="H5321" i="24"/>
  <c r="H5312" i="24"/>
  <c r="H5303" i="24"/>
  <c r="H5294" i="24"/>
  <c r="H5285" i="24"/>
  <c r="H5276" i="24"/>
  <c r="H5266" i="24"/>
  <c r="H5257" i="24"/>
  <c r="H5248" i="24"/>
  <c r="H5239" i="24"/>
  <c r="H5230" i="24"/>
  <c r="H5221" i="24"/>
  <c r="H5212" i="24"/>
  <c r="H5202" i="24"/>
  <c r="H5193" i="24"/>
  <c r="H5184" i="24"/>
  <c r="H5175" i="24"/>
  <c r="H5166" i="24"/>
  <c r="H5157" i="24"/>
  <c r="H5148" i="24"/>
  <c r="H5138" i="24"/>
  <c r="H5129" i="24"/>
  <c r="H5120" i="24"/>
  <c r="H5111" i="24"/>
  <c r="H5102" i="24"/>
  <c r="H5093" i="24"/>
  <c r="H5084" i="24"/>
  <c r="H5074" i="24"/>
  <c r="H5065" i="24"/>
  <c r="H5056" i="24"/>
  <c r="H5047" i="24"/>
  <c r="H5038" i="24"/>
  <c r="H5029" i="24"/>
  <c r="H5020" i="24"/>
  <c r="H5010" i="24"/>
  <c r="H5001" i="24"/>
  <c r="H4992" i="24"/>
  <c r="H4983" i="24"/>
  <c r="H4974" i="24"/>
  <c r="H4965" i="24"/>
  <c r="H4956" i="24"/>
  <c r="H4946" i="24"/>
  <c r="H4937" i="24"/>
  <c r="H4928" i="24"/>
  <c r="H4919" i="24"/>
  <c r="H4910" i="24"/>
  <c r="H4901" i="24"/>
  <c r="H4892" i="24"/>
  <c r="H4882" i="24"/>
  <c r="H4873" i="24"/>
  <c r="H4864" i="24"/>
  <c r="H4855" i="24"/>
  <c r="H4846" i="24"/>
  <c r="H4837" i="24"/>
  <c r="H4828" i="24"/>
  <c r="H4818" i="24"/>
  <c r="H4809" i="24"/>
  <c r="H4800" i="24"/>
  <c r="H4791" i="24"/>
  <c r="H4782" i="24"/>
  <c r="H4773" i="24"/>
  <c r="H4764" i="24"/>
  <c r="H4755" i="24"/>
  <c r="H4747" i="24"/>
  <c r="H4739" i="24"/>
  <c r="H4731" i="24"/>
  <c r="H4723" i="24"/>
  <c r="H4715" i="24"/>
  <c r="H4707" i="24"/>
  <c r="H4699" i="24"/>
  <c r="H4691" i="24"/>
  <c r="H4683" i="24"/>
  <c r="H4675" i="24"/>
  <c r="H4667" i="24"/>
  <c r="H4659" i="24"/>
  <c r="H4651" i="24"/>
  <c r="H4643" i="24"/>
  <c r="H4635" i="24"/>
  <c r="H4627" i="24"/>
  <c r="H4619" i="24"/>
  <c r="H4611" i="24"/>
  <c r="H4603" i="24"/>
  <c r="H4595" i="24"/>
  <c r="H4587" i="24"/>
  <c r="H4579" i="24"/>
  <c r="H4571" i="24"/>
  <c r="H4563" i="24"/>
  <c r="H4555" i="24"/>
  <c r="H4547" i="24"/>
  <c r="H4539" i="24"/>
  <c r="H4531" i="24"/>
  <c r="H4523" i="24"/>
  <c r="H4515" i="24"/>
  <c r="H4507" i="24"/>
  <c r="H4499" i="24"/>
  <c r="H4491" i="24"/>
  <c r="H4483" i="24"/>
  <c r="H4475" i="24"/>
  <c r="H4467" i="24"/>
  <c r="H4459" i="24"/>
  <c r="H4451" i="24"/>
  <c r="H4443" i="24"/>
  <c r="H4435" i="24"/>
  <c r="H4427" i="24"/>
  <c r="H4419" i="24"/>
  <c r="H4411" i="24"/>
  <c r="H4403" i="24"/>
  <c r="H4395" i="24"/>
  <c r="H4387" i="24"/>
  <c r="H4379" i="24"/>
  <c r="H4371" i="24"/>
  <c r="H4363" i="24"/>
  <c r="H4355" i="24"/>
  <c r="H4347" i="24"/>
  <c r="H4339" i="24"/>
  <c r="H4331" i="24"/>
  <c r="H4323" i="24"/>
  <c r="H4315" i="24"/>
  <c r="H4307" i="24"/>
  <c r="H4299" i="24"/>
  <c r="H4291" i="24"/>
  <c r="H4283" i="24"/>
  <c r="H4275" i="24"/>
  <c r="H4267" i="24"/>
  <c r="H4259" i="24"/>
  <c r="H4251" i="24"/>
  <c r="H4243" i="24"/>
  <c r="H4235" i="24"/>
  <c r="H4227" i="24"/>
  <c r="H4219" i="24"/>
  <c r="H4211" i="24"/>
  <c r="H4203" i="24"/>
  <c r="H4195" i="24"/>
  <c r="H4187" i="24"/>
  <c r="H4179" i="24"/>
  <c r="H4171" i="24"/>
  <c r="H4163" i="24"/>
  <c r="H4155" i="24"/>
  <c r="H4147" i="24"/>
  <c r="H4139" i="24"/>
  <c r="H4131" i="24"/>
  <c r="H4123" i="24"/>
  <c r="H4115" i="24"/>
  <c r="H4107" i="24"/>
  <c r="H4099" i="24"/>
  <c r="H4091" i="24"/>
  <c r="H4083" i="24"/>
  <c r="H4075" i="24"/>
  <c r="H4067" i="24"/>
  <c r="H4059" i="24"/>
  <c r="H4051" i="24"/>
  <c r="H4043" i="24"/>
  <c r="H4035" i="24"/>
  <c r="H4027" i="24"/>
  <c r="H4019" i="24"/>
  <c r="H4011" i="24"/>
  <c r="H4003" i="24"/>
  <c r="H3995" i="24"/>
  <c r="H3987" i="24"/>
  <c r="H3979" i="24"/>
  <c r="H3971" i="24"/>
  <c r="H3963" i="24"/>
  <c r="H3955" i="24"/>
  <c r="H3947" i="24"/>
  <c r="H3939" i="24"/>
  <c r="H3931" i="24"/>
  <c r="H3923" i="24"/>
  <c r="H3915" i="24"/>
  <c r="H3907" i="24"/>
  <c r="H3899" i="24"/>
  <c r="H3891" i="24"/>
  <c r="H3883" i="24"/>
  <c r="H3875" i="24"/>
  <c r="H3867" i="24"/>
  <c r="H3859" i="24"/>
  <c r="H3851" i="24"/>
  <c r="H3843" i="24"/>
  <c r="H3835" i="24"/>
  <c r="H3827" i="24"/>
  <c r="H3819" i="24"/>
  <c r="H3811" i="24"/>
  <c r="H3803" i="24"/>
  <c r="H3795" i="24"/>
  <c r="H3787" i="24"/>
  <c r="H3779" i="24"/>
  <c r="H3771" i="24"/>
  <c r="H3763" i="24"/>
  <c r="H3755" i="24"/>
  <c r="H3747" i="24"/>
  <c r="H3739" i="24"/>
  <c r="H3731" i="24"/>
  <c r="H3723" i="24"/>
  <c r="H3715" i="24"/>
  <c r="H3707" i="24"/>
  <c r="H3699" i="24"/>
  <c r="H3691" i="24"/>
  <c r="H3683" i="24"/>
  <c r="H3675" i="24"/>
  <c r="H3667" i="24"/>
  <c r="H3659" i="24"/>
  <c r="H3651" i="24"/>
  <c r="H3643" i="24"/>
  <c r="H3635" i="24"/>
  <c r="H3627" i="24"/>
  <c r="H3619" i="24"/>
  <c r="H3611" i="24"/>
  <c r="H3603" i="24"/>
  <c r="H3595" i="24"/>
  <c r="H3587" i="24"/>
  <c r="H3579" i="24"/>
  <c r="H3571" i="24"/>
  <c r="H3563" i="24"/>
  <c r="H3555" i="24"/>
  <c r="H3547" i="24"/>
  <c r="H3539" i="24"/>
  <c r="H3531" i="24"/>
  <c r="H3523" i="24"/>
  <c r="H3515" i="24"/>
  <c r="H3507" i="24"/>
  <c r="H3499" i="24"/>
  <c r="H3491" i="24"/>
  <c r="H3483" i="24"/>
  <c r="H3475" i="24"/>
  <c r="H3467" i="24"/>
  <c r="H3459" i="24"/>
  <c r="H3451" i="24"/>
  <c r="H3443" i="24"/>
  <c r="H3435" i="24"/>
  <c r="H3427" i="24"/>
  <c r="H3419" i="24"/>
  <c r="H3411" i="24"/>
  <c r="H3403" i="24"/>
  <c r="H3395" i="24"/>
  <c r="H3387" i="24"/>
  <c r="H3379" i="24"/>
  <c r="H3371" i="24"/>
  <c r="H3363" i="24"/>
  <c r="H3355" i="24"/>
  <c r="H3347" i="24"/>
  <c r="H3339" i="24"/>
  <c r="H3331" i="24"/>
  <c r="H3323" i="24"/>
  <c r="H3315" i="24"/>
  <c r="H3307" i="24"/>
  <c r="H3299" i="24"/>
  <c r="H3291" i="24"/>
  <c r="H3283" i="24"/>
  <c r="H3275" i="24"/>
  <c r="H3267" i="24"/>
  <c r="H3259" i="24"/>
  <c r="H3251" i="24"/>
  <c r="H3243" i="24"/>
  <c r="H3235" i="24"/>
  <c r="H3227" i="24"/>
  <c r="H3219" i="24"/>
  <c r="H3211" i="24"/>
  <c r="H3203" i="24"/>
  <c r="H3195" i="24"/>
  <c r="H3187" i="24"/>
  <c r="H3179" i="24"/>
  <c r="H3171" i="24"/>
  <c r="H3163" i="24"/>
  <c r="H3155" i="24"/>
  <c r="H3147" i="24"/>
  <c r="H3139" i="24"/>
  <c r="H3131" i="24"/>
  <c r="H3123" i="24"/>
  <c r="H3115" i="24"/>
  <c r="H3107" i="24"/>
  <c r="H3099" i="24"/>
  <c r="H3091" i="24"/>
  <c r="H3083" i="24"/>
  <c r="H3075" i="24"/>
  <c r="H3067" i="24"/>
  <c r="H3059" i="24"/>
  <c r="H3051" i="24"/>
  <c r="H3043" i="24"/>
  <c r="H3035" i="24"/>
  <c r="H3027" i="24"/>
  <c r="H3019" i="24"/>
  <c r="H3011" i="24"/>
  <c r="H3003" i="24"/>
  <c r="H2995" i="24"/>
  <c r="H2987" i="24"/>
  <c r="H2979" i="24"/>
  <c r="H2971" i="24"/>
  <c r="H2963" i="24"/>
  <c r="H2955" i="24"/>
  <c r="H2947" i="24"/>
  <c r="H2939" i="24"/>
  <c r="H2931" i="24"/>
  <c r="H2923" i="24"/>
  <c r="H2915" i="24"/>
  <c r="H2907" i="24"/>
  <c r="H2899" i="24"/>
  <c r="H2891" i="24"/>
  <c r="H2883" i="24"/>
  <c r="H2875" i="24"/>
  <c r="H2867" i="24"/>
  <c r="H2859" i="24"/>
  <c r="H2851" i="24"/>
  <c r="H2843" i="24"/>
  <c r="H2835" i="24"/>
  <c r="H2827" i="24"/>
  <c r="H2819" i="24"/>
  <c r="H2811" i="24"/>
  <c r="H2803" i="24"/>
  <c r="H2795" i="24"/>
  <c r="H2787" i="24"/>
  <c r="H2779" i="24"/>
  <c r="H2771" i="24"/>
  <c r="H2763" i="24"/>
  <c r="H2755" i="24"/>
  <c r="H2747" i="24"/>
  <c r="H2739" i="24"/>
  <c r="H2731" i="24"/>
  <c r="H2723" i="24"/>
  <c r="H2715" i="24"/>
  <c r="H2707" i="24"/>
  <c r="H2699" i="24"/>
  <c r="H2691" i="24"/>
  <c r="H2683" i="24"/>
  <c r="H2675" i="24"/>
  <c r="H2667" i="24"/>
  <c r="H2659" i="24"/>
  <c r="H2651" i="24"/>
  <c r="H2643" i="24"/>
  <c r="H2635" i="24"/>
  <c r="H2627" i="24"/>
  <c r="H2619" i="24"/>
  <c r="H2611" i="24"/>
  <c r="H2603" i="24"/>
  <c r="H2595" i="24"/>
  <c r="H2587" i="24"/>
  <c r="H2579" i="24"/>
  <c r="H2571" i="24"/>
  <c r="H2563" i="24"/>
  <c r="H2555" i="24"/>
  <c r="H2547" i="24"/>
  <c r="H2539" i="24"/>
  <c r="H2531" i="24"/>
  <c r="H2523" i="24"/>
  <c r="H2515" i="24"/>
  <c r="H2507" i="24"/>
  <c r="H2499" i="24"/>
  <c r="H2491" i="24"/>
  <c r="H2483" i="24"/>
  <c r="H2475" i="24"/>
  <c r="H2467" i="24"/>
  <c r="H2459" i="24"/>
  <c r="H2451" i="24"/>
  <c r="H2443" i="24"/>
  <c r="H2435" i="24"/>
  <c r="H2427" i="24"/>
  <c r="H2419" i="24"/>
  <c r="H2411" i="24"/>
  <c r="H2403" i="24"/>
  <c r="H2395" i="24"/>
  <c r="H2387" i="24"/>
  <c r="H2379" i="24"/>
  <c r="H2371" i="24"/>
  <c r="H2363" i="24"/>
  <c r="H2355" i="24"/>
  <c r="H2347" i="24"/>
  <c r="H2339" i="24"/>
  <c r="H2331" i="24"/>
  <c r="H2323" i="24"/>
  <c r="H2315" i="24"/>
  <c r="H2307" i="24"/>
  <c r="H2299" i="24"/>
  <c r="H2291" i="24"/>
  <c r="H2283" i="24"/>
  <c r="H2275" i="24"/>
  <c r="H2267" i="24"/>
  <c r="H2259" i="24"/>
  <c r="H2251" i="24"/>
  <c r="H2243" i="24"/>
  <c r="H2235" i="24"/>
  <c r="H2227" i="24"/>
  <c r="H2219" i="24"/>
  <c r="H2211" i="24"/>
  <c r="H2203" i="24"/>
  <c r="H2195" i="24"/>
  <c r="H2187" i="24"/>
  <c r="H2179" i="24"/>
  <c r="H2171" i="24"/>
  <c r="H2163" i="24"/>
  <c r="H2155" i="24"/>
  <c r="H2147" i="24"/>
  <c r="H2139" i="24"/>
  <c r="H2131" i="24"/>
  <c r="H2123" i="24"/>
  <c r="H2115" i="24"/>
  <c r="H2107" i="24"/>
  <c r="H2099" i="24"/>
  <c r="H2091" i="24"/>
  <c r="H2083" i="24"/>
  <c r="H2075" i="24"/>
  <c r="H2067" i="24"/>
  <c r="H2059" i="24"/>
  <c r="H2051" i="24"/>
  <c r="H2043" i="24"/>
  <c r="H2035" i="24"/>
  <c r="H2027" i="24"/>
  <c r="H2019" i="24"/>
  <c r="H2011" i="24"/>
  <c r="H2003" i="24"/>
  <c r="H1995" i="24"/>
  <c r="H1987" i="24"/>
  <c r="H1979" i="24"/>
  <c r="H1971" i="24"/>
  <c r="H1963" i="24"/>
  <c r="H1955" i="24"/>
  <c r="H1947" i="24"/>
  <c r="H1939" i="24"/>
  <c r="H1931" i="24"/>
  <c r="H1923" i="24"/>
  <c r="H1915" i="24"/>
  <c r="H1907" i="24"/>
  <c r="H1899" i="24"/>
  <c r="H1891" i="24"/>
  <c r="H1883" i="24"/>
  <c r="H1875" i="24"/>
  <c r="H1867" i="24"/>
  <c r="H1859" i="24"/>
  <c r="H1851" i="24"/>
  <c r="H1843" i="24"/>
  <c r="H1835" i="24"/>
  <c r="H1827" i="24"/>
  <c r="H1819" i="24"/>
  <c r="H1811" i="24"/>
  <c r="H1803" i="24"/>
  <c r="H1795" i="24"/>
  <c r="H1787" i="24"/>
  <c r="H1779" i="24"/>
  <c r="H1771" i="24"/>
  <c r="H1763" i="24"/>
  <c r="H1755" i="24"/>
  <c r="H1747" i="24"/>
  <c r="H1739" i="24"/>
  <c r="H1731" i="24"/>
  <c r="H1723" i="24"/>
  <c r="H1715" i="24"/>
  <c r="H1707" i="24"/>
  <c r="H1699" i="24"/>
  <c r="H1691" i="24"/>
  <c r="H1683" i="24"/>
  <c r="H1675" i="24"/>
  <c r="H1667" i="24"/>
  <c r="H1659" i="24"/>
  <c r="H1651" i="24"/>
  <c r="H1643" i="24"/>
  <c r="H1635" i="24"/>
  <c r="H1627" i="24"/>
  <c r="H1619" i="24"/>
  <c r="H1611" i="24"/>
  <c r="H1603" i="24"/>
  <c r="H1595" i="24"/>
  <c r="H9904" i="24"/>
  <c r="H9708" i="24"/>
  <c r="H9546" i="24"/>
  <c r="H9379" i="24"/>
  <c r="H9280" i="24"/>
  <c r="H9149" i="24"/>
  <c r="H9067" i="24"/>
  <c r="H8978" i="24"/>
  <c r="H8894" i="24"/>
  <c r="H8824" i="24"/>
  <c r="H8748" i="24"/>
  <c r="H8686" i="24"/>
  <c r="H8613" i="24"/>
  <c r="H8541" i="24"/>
  <c r="H8497" i="24"/>
  <c r="H8432" i="24"/>
  <c r="H8390" i="24"/>
  <c r="H8333" i="24"/>
  <c r="H8279" i="24"/>
  <c r="H8235" i="24"/>
  <c r="H8184" i="24"/>
  <c r="H8154" i="24"/>
  <c r="H8119" i="24"/>
  <c r="H8087" i="24"/>
  <c r="H8055" i="24"/>
  <c r="H8023" i="24"/>
  <c r="H7991" i="24"/>
  <c r="H7959" i="24"/>
  <c r="H7921" i="24"/>
  <c r="H7895" i="24"/>
  <c r="H7857" i="24"/>
  <c r="H7832" i="24"/>
  <c r="H7808" i="24"/>
  <c r="H7783" i="24"/>
  <c r="H7759" i="24"/>
  <c r="H7735" i="24"/>
  <c r="H7714" i="24"/>
  <c r="H7690" i="24"/>
  <c r="H7666" i="24"/>
  <c r="H7642" i="24"/>
  <c r="H7617" i="24"/>
  <c r="H7593" i="24"/>
  <c r="H7575" i="24"/>
  <c r="H7551" i="24"/>
  <c r="H7527" i="24"/>
  <c r="H7503" i="24"/>
  <c r="H7481" i="24"/>
  <c r="H7459" i="24"/>
  <c r="H7443" i="24"/>
  <c r="H7424" i="24"/>
  <c r="H7403" i="24"/>
  <c r="H7384" i="24"/>
  <c r="H7363" i="24"/>
  <c r="H7347" i="24"/>
  <c r="H7327" i="24"/>
  <c r="H7309" i="24"/>
  <c r="H7295" i="24"/>
  <c r="H7277" i="24"/>
  <c r="H7263" i="24"/>
  <c r="H7245" i="24"/>
  <c r="H7231" i="24"/>
  <c r="H7211" i="24"/>
  <c r="H7197" i="24"/>
  <c r="H7179" i="24"/>
  <c r="H7165" i="24"/>
  <c r="H7147" i="24"/>
  <c r="H7133" i="24"/>
  <c r="H7115" i="24"/>
  <c r="H7097" i="24"/>
  <c r="H7082" i="24"/>
  <c r="H7065" i="24"/>
  <c r="H7050" i="24"/>
  <c r="H7033" i="24"/>
  <c r="H7018" i="24"/>
  <c r="H7005" i="24"/>
  <c r="H6993" i="24"/>
  <c r="H6980" i="24"/>
  <c r="H6969" i="24"/>
  <c r="H6956" i="24"/>
  <c r="H6945" i="24"/>
  <c r="H6932" i="24"/>
  <c r="H6921" i="24"/>
  <c r="H6907" i="24"/>
  <c r="H6896" i="24"/>
  <c r="H6883" i="24"/>
  <c r="H6872" i="24"/>
  <c r="H6859" i="24"/>
  <c r="H6848" i="24"/>
  <c r="H6835" i="24"/>
  <c r="H6821" i="24"/>
  <c r="H6810" i="24"/>
  <c r="H6797" i="24"/>
  <c r="H6786" i="24"/>
  <c r="H6773" i="24"/>
  <c r="H6762" i="24"/>
  <c r="H6749" i="24"/>
  <c r="H6737" i="24"/>
  <c r="H6724" i="24"/>
  <c r="H6713" i="24"/>
  <c r="H6700" i="24"/>
  <c r="H6689" i="24"/>
  <c r="H6676" i="24"/>
  <c r="H6665" i="24"/>
  <c r="H6651" i="24"/>
  <c r="H6640" i="24"/>
  <c r="H6627" i="24"/>
  <c r="H6616" i="24"/>
  <c r="H6603" i="24"/>
  <c r="H6592" i="24"/>
  <c r="H6579" i="24"/>
  <c r="H6565" i="24"/>
  <c r="H6554" i="24"/>
  <c r="H6541" i="24"/>
  <c r="H6530" i="24"/>
  <c r="H6517" i="24"/>
  <c r="H6506" i="24"/>
  <c r="H6493" i="24"/>
  <c r="H6481" i="24"/>
  <c r="H6468" i="24"/>
  <c r="H6457" i="24"/>
  <c r="H6444" i="24"/>
  <c r="H6433" i="24"/>
  <c r="H6420" i="24"/>
  <c r="H6409" i="24"/>
  <c r="H6395" i="24"/>
  <c r="H6384" i="24"/>
  <c r="H6371" i="24"/>
  <c r="H6360" i="24"/>
  <c r="H6347" i="24"/>
  <c r="H6336" i="24"/>
  <c r="H6323" i="24"/>
  <c r="H6309" i="24"/>
  <c r="H6298" i="24"/>
  <c r="H6285" i="24"/>
  <c r="H6274" i="24"/>
  <c r="H6261" i="24"/>
  <c r="H6250" i="24"/>
  <c r="H6237" i="24"/>
  <c r="H6225" i="24"/>
  <c r="H6212" i="24"/>
  <c r="H6201" i="24"/>
  <c r="H6188" i="24"/>
  <c r="H6177" i="24"/>
  <c r="H6164" i="24"/>
  <c r="H6153" i="24"/>
  <c r="H6139" i="24"/>
  <c r="H6128" i="24"/>
  <c r="H6115" i="24"/>
  <c r="H6104" i="24"/>
  <c r="H6091" i="24"/>
  <c r="H6080" i="24"/>
  <c r="H6067" i="24"/>
  <c r="H6053" i="24"/>
  <c r="H6042" i="24"/>
  <c r="H6029" i="24"/>
  <c r="H6018" i="24"/>
  <c r="H9851" i="24"/>
  <c r="H9624" i="24"/>
  <c r="H9440" i="24"/>
  <c r="H9226" i="24"/>
  <c r="H9089" i="24"/>
  <c r="H8989" i="24"/>
  <c r="H8883" i="24"/>
  <c r="H8780" i="24"/>
  <c r="H8697" i="24"/>
  <c r="H8603" i="24"/>
  <c r="H8526" i="24"/>
  <c r="H8456" i="24"/>
  <c r="H8370" i="24"/>
  <c r="H8308" i="24"/>
  <c r="H8248" i="24"/>
  <c r="H8179" i="24"/>
  <c r="H8138" i="24"/>
  <c r="H8098" i="24"/>
  <c r="H8041" i="24"/>
  <c r="H8001" i="24"/>
  <c r="H7961" i="24"/>
  <c r="H7913" i="24"/>
  <c r="H7873" i="24"/>
  <c r="H7834" i="24"/>
  <c r="H7799" i="24"/>
  <c r="H7770" i="24"/>
  <c r="H7743" i="24"/>
  <c r="H7706" i="24"/>
  <c r="H7679" i="24"/>
  <c r="H7650" i="24"/>
  <c r="H7615" i="24"/>
  <c r="H7586" i="24"/>
  <c r="H7553" i="24"/>
  <c r="H7522" i="24"/>
  <c r="H7490" i="24"/>
  <c r="H7467" i="24"/>
  <c r="H7437" i="24"/>
  <c r="H7415" i="24"/>
  <c r="H7391" i="24"/>
  <c r="H7360" i="24"/>
  <c r="H7337" i="24"/>
  <c r="H7315" i="24"/>
  <c r="H7289" i="24"/>
  <c r="H7267" i="24"/>
  <c r="H7250" i="24"/>
  <c r="H7224" i="24"/>
  <c r="H7203" i="24"/>
  <c r="H7183" i="24"/>
  <c r="H7160" i="24"/>
  <c r="H7138" i="24"/>
  <c r="H7119" i="24"/>
  <c r="H7095" i="24"/>
  <c r="H7074" i="24"/>
  <c r="H7053" i="24"/>
  <c r="H7031" i="24"/>
  <c r="H7011" i="24"/>
  <c r="H6996" i="24"/>
  <c r="H6978" i="24"/>
  <c r="H6963" i="24"/>
  <c r="H6947" i="24"/>
  <c r="H6929" i="24"/>
  <c r="H6914" i="24"/>
  <c r="H6899" i="24"/>
  <c r="H6881" i="24"/>
  <c r="H6865" i="24"/>
  <c r="H6850" i="24"/>
  <c r="H6832" i="24"/>
  <c r="H6817" i="24"/>
  <c r="H6801" i="24"/>
  <c r="H6784" i="24"/>
  <c r="H6768" i="24"/>
  <c r="H6753" i="24"/>
  <c r="H6733" i="24"/>
  <c r="H6720" i="24"/>
  <c r="H6704" i="24"/>
  <c r="H6685" i="24"/>
  <c r="H6669" i="24"/>
  <c r="H6656" i="24"/>
  <c r="H6636" i="24"/>
  <c r="H6621" i="24"/>
  <c r="H6605" i="24"/>
  <c r="H6587" i="24"/>
  <c r="H6572" i="24"/>
  <c r="H6557" i="24"/>
  <c r="H6539" i="24"/>
  <c r="H6523" i="24"/>
  <c r="H6508" i="24"/>
  <c r="H6490" i="24"/>
  <c r="H6475" i="24"/>
  <c r="H6459" i="24"/>
  <c r="H6442" i="24"/>
  <c r="H6426" i="24"/>
  <c r="H6411" i="24"/>
  <c r="H6393" i="24"/>
  <c r="H6378" i="24"/>
  <c r="H6362" i="24"/>
  <c r="H6345" i="24"/>
  <c r="H6329" i="24"/>
  <c r="H6314" i="24"/>
  <c r="H6296" i="24"/>
  <c r="H6281" i="24"/>
  <c r="H6265" i="24"/>
  <c r="H6245" i="24"/>
  <c r="H6232" i="24"/>
  <c r="H6217" i="24"/>
  <c r="H6197" i="24"/>
  <c r="H6181" i="24"/>
  <c r="H6168" i="24"/>
  <c r="H6148" i="24"/>
  <c r="H6133" i="24"/>
  <c r="H6117" i="24"/>
  <c r="H6100" i="24"/>
  <c r="H6084" i="24"/>
  <c r="H6069" i="24"/>
  <c r="H6051" i="24"/>
  <c r="H6036" i="24"/>
  <c r="H6020" i="24"/>
  <c r="H6004" i="24"/>
  <c r="H5992" i="24"/>
  <c r="H5980" i="24"/>
  <c r="H5969" i="24"/>
  <c r="H5957" i="24"/>
  <c r="H5945" i="24"/>
  <c r="H5932" i="24"/>
  <c r="H5921" i="24"/>
  <c r="H5908" i="24"/>
  <c r="H5897" i="24"/>
  <c r="H5885" i="24"/>
  <c r="H5873" i="24"/>
  <c r="H5861" i="24"/>
  <c r="H5849" i="24"/>
  <c r="H5836" i="24"/>
  <c r="H5825" i="24"/>
  <c r="H5813" i="24"/>
  <c r="H5802" i="24"/>
  <c r="H5789" i="24"/>
  <c r="H5778" i="24"/>
  <c r="H5765" i="24"/>
  <c r="H5753" i="24"/>
  <c r="H5741" i="24"/>
  <c r="H5730" i="24"/>
  <c r="H5717" i="24"/>
  <c r="H5706" i="24"/>
  <c r="H5695" i="24"/>
  <c r="H5681" i="24"/>
  <c r="H5669" i="24"/>
  <c r="H5658" i="24"/>
  <c r="H5647" i="24"/>
  <c r="H5634" i="24"/>
  <c r="H5623" i="24"/>
  <c r="H5611" i="24"/>
  <c r="H5597" i="24"/>
  <c r="H5586" i="24"/>
  <c r="H5575" i="24"/>
  <c r="H5562" i="24"/>
  <c r="H5551" i="24"/>
  <c r="H5539" i="24"/>
  <c r="H5528" i="24"/>
  <c r="H5514" i="24"/>
  <c r="H5503" i="24"/>
  <c r="H5492" i="24"/>
  <c r="H5481" i="24"/>
  <c r="H5471" i="24"/>
  <c r="H5461" i="24"/>
  <c r="H5450" i="24"/>
  <c r="H5439" i="24"/>
  <c r="H5429" i="24"/>
  <c r="H5418" i="24"/>
  <c r="H5408" i="24"/>
  <c r="H5398" i="24"/>
  <c r="H5388" i="24"/>
  <c r="H5377" i="24"/>
  <c r="H5366" i="24"/>
  <c r="H5356" i="24"/>
  <c r="H5345" i="24"/>
  <c r="H5335" i="24"/>
  <c r="H5325" i="24"/>
  <c r="H5314" i="24"/>
  <c r="H5304" i="24"/>
  <c r="H5293" i="24"/>
  <c r="H5282" i="24"/>
  <c r="H5272" i="24"/>
  <c r="H5262" i="24"/>
  <c r="H5252" i="24"/>
  <c r="H5241" i="24"/>
  <c r="H5231" i="24"/>
  <c r="H5220" i="24"/>
  <c r="H5209" i="24"/>
  <c r="H5199" i="24"/>
  <c r="H5189" i="24"/>
  <c r="H5178" i="24"/>
  <c r="H5168" i="24"/>
  <c r="H5158" i="24"/>
  <c r="H5146" i="24"/>
  <c r="H5136" i="24"/>
  <c r="H5126" i="24"/>
  <c r="H5116" i="24"/>
  <c r="H5105" i="24"/>
  <c r="H5095" i="24"/>
  <c r="H5085" i="24"/>
  <c r="H5073" i="24"/>
  <c r="H5063" i="24"/>
  <c r="H5053" i="24"/>
  <c r="H5042" i="24"/>
  <c r="H5032" i="24"/>
  <c r="H5022" i="24"/>
  <c r="H5012" i="24"/>
  <c r="H5000" i="24"/>
  <c r="H4990" i="24"/>
  <c r="H4980" i="24"/>
  <c r="H4969" i="24"/>
  <c r="H4959" i="24"/>
  <c r="H4949" i="24"/>
  <c r="H4938" i="24"/>
  <c r="H4927" i="24"/>
  <c r="H4917" i="24"/>
  <c r="H4906" i="24"/>
  <c r="H4896" i="24"/>
  <c r="H4886" i="24"/>
  <c r="H4876" i="24"/>
  <c r="H4865" i="24"/>
  <c r="H4854" i="24"/>
  <c r="H4844" i="24"/>
  <c r="H4833" i="24"/>
  <c r="H4823" i="24"/>
  <c r="H4813" i="24"/>
  <c r="H4802" i="24"/>
  <c r="H4792" i="24"/>
  <c r="H4781" i="24"/>
  <c r="H4770" i="24"/>
  <c r="H4760" i="24"/>
  <c r="H4751" i="24"/>
  <c r="H4742" i="24"/>
  <c r="H4733" i="24"/>
  <c r="H4724" i="24"/>
  <c r="H4714" i="24"/>
  <c r="H4705" i="24"/>
  <c r="H4696" i="24"/>
  <c r="H4687" i="24"/>
  <c r="H4678" i="24"/>
  <c r="H4669" i="24"/>
  <c r="H4660" i="24"/>
  <c r="H4650" i="24"/>
  <c r="H4641" i="24"/>
  <c r="H4632" i="24"/>
  <c r="H4623" i="24"/>
  <c r="H4614" i="24"/>
  <c r="H4605" i="24"/>
  <c r="H4596" i="24"/>
  <c r="H4586" i="24"/>
  <c r="H4577" i="24"/>
  <c r="H4568" i="24"/>
  <c r="H4559" i="24"/>
  <c r="H4550" i="24"/>
  <c r="H4541" i="24"/>
  <c r="H4532" i="24"/>
  <c r="H4522" i="24"/>
  <c r="H4513" i="24"/>
  <c r="H4504" i="24"/>
  <c r="H4495" i="24"/>
  <c r="H4486" i="24"/>
  <c r="H4477" i="24"/>
  <c r="H4468" i="24"/>
  <c r="H4458" i="24"/>
  <c r="H4449" i="24"/>
  <c r="H4440" i="24"/>
  <c r="H4431" i="24"/>
  <c r="H4422" i="24"/>
  <c r="H4413" i="24"/>
  <c r="H4404" i="24"/>
  <c r="H4394" i="24"/>
  <c r="H4385" i="24"/>
  <c r="H4376" i="24"/>
  <c r="H4367" i="24"/>
  <c r="H4358" i="24"/>
  <c r="H4349" i="24"/>
  <c r="H4340" i="24"/>
  <c r="H4330" i="24"/>
  <c r="H4321" i="24"/>
  <c r="H4312" i="24"/>
  <c r="H4303" i="24"/>
  <c r="H4294" i="24"/>
  <c r="H4285" i="24"/>
  <c r="H4276" i="24"/>
  <c r="H4266" i="24"/>
  <c r="H4257" i="24"/>
  <c r="H4248" i="24"/>
  <c r="H4239" i="24"/>
  <c r="H4230" i="24"/>
  <c r="H4221" i="24"/>
  <c r="H4212" i="24"/>
  <c r="H4202" i="24"/>
  <c r="H4193" i="24"/>
  <c r="H4184" i="24"/>
  <c r="H4175" i="24"/>
  <c r="H4166" i="24"/>
  <c r="H4157" i="24"/>
  <c r="H4148" i="24"/>
  <c r="H4138" i="24"/>
  <c r="H4129" i="24"/>
  <c r="H4120" i="24"/>
  <c r="H4111" i="24"/>
  <c r="H4102" i="24"/>
  <c r="H4093" i="24"/>
  <c r="H4084" i="24"/>
  <c r="H4074" i="24"/>
  <c r="H4065" i="24"/>
  <c r="H4056" i="24"/>
  <c r="H4047" i="24"/>
  <c r="H4038" i="24"/>
  <c r="H4029" i="24"/>
  <c r="H4020" i="24"/>
  <c r="H4010" i="24"/>
  <c r="H4001" i="24"/>
  <c r="H3992" i="24"/>
  <c r="H3983" i="24"/>
  <c r="H3974" i="24"/>
  <c r="H3965" i="24"/>
  <c r="H3956" i="24"/>
  <c r="H3946" i="24"/>
  <c r="H3937" i="24"/>
  <c r="H3928" i="24"/>
  <c r="H3919" i="24"/>
  <c r="H3910" i="24"/>
  <c r="H3901" i="24"/>
  <c r="H3892" i="24"/>
  <c r="H3882" i="24"/>
  <c r="H3873" i="24"/>
  <c r="H3864" i="24"/>
  <c r="H3855" i="24"/>
  <c r="H3846" i="24"/>
  <c r="H3837" i="24"/>
  <c r="H3828" i="24"/>
  <c r="H3818" i="24"/>
  <c r="H3809" i="24"/>
  <c r="H3800" i="24"/>
  <c r="H3791" i="24"/>
  <c r="H3782" i="24"/>
  <c r="H3773" i="24"/>
  <c r="H3764" i="24"/>
  <c r="H3754" i="24"/>
  <c r="H9850" i="24"/>
  <c r="H9618" i="24"/>
  <c r="H9377" i="24"/>
  <c r="H9216" i="24"/>
  <c r="H9085" i="24"/>
  <c r="H8977" i="24"/>
  <c r="H8872" i="24"/>
  <c r="H8779" i="24"/>
  <c r="H8666" i="24"/>
  <c r="H8582" i="24"/>
  <c r="H8513" i="24"/>
  <c r="H8429" i="24"/>
  <c r="H8368" i="24"/>
  <c r="H8307" i="24"/>
  <c r="H8234" i="24"/>
  <c r="H8178" i="24"/>
  <c r="H8137" i="24"/>
  <c r="H8080" i="24"/>
  <c r="H8040" i="24"/>
  <c r="H8000" i="24"/>
  <c r="H7952" i="24"/>
  <c r="H7912" i="24"/>
  <c r="H7872" i="24"/>
  <c r="H7831" i="24"/>
  <c r="H7795" i="24"/>
  <c r="H7769" i="24"/>
  <c r="H7731" i="24"/>
  <c r="H7705" i="24"/>
  <c r="H7675" i="24"/>
  <c r="H7640" i="24"/>
  <c r="H7611" i="24"/>
  <c r="H7579" i="24"/>
  <c r="H7547" i="24"/>
  <c r="H7514" i="24"/>
  <c r="H7489" i="24"/>
  <c r="H7458" i="24"/>
  <c r="H7435" i="24"/>
  <c r="H7411" i="24"/>
  <c r="H7383" i="24"/>
  <c r="H7359" i="24"/>
  <c r="H7331" i="24"/>
  <c r="H7307" i="24"/>
  <c r="H7288" i="24"/>
  <c r="H7266" i="24"/>
  <c r="H7243" i="24"/>
  <c r="H7223" i="24"/>
  <c r="H7202" i="24"/>
  <c r="H7178" i="24"/>
  <c r="H7159" i="24"/>
  <c r="H7137" i="24"/>
  <c r="H7113" i="24"/>
  <c r="H7093" i="24"/>
  <c r="H7073" i="24"/>
  <c r="H7049" i="24"/>
  <c r="H7027" i="24"/>
  <c r="H7010" i="24"/>
  <c r="H6992" i="24"/>
  <c r="H6977" i="24"/>
  <c r="H6961" i="24"/>
  <c r="H6944" i="24"/>
  <c r="H6928" i="24"/>
  <c r="H6913" i="24"/>
  <c r="H6893" i="24"/>
  <c r="H6880" i="24"/>
  <c r="H6864" i="24"/>
  <c r="H6845" i="24"/>
  <c r="H6829" i="24"/>
  <c r="H6816" i="24"/>
  <c r="H6796" i="24"/>
  <c r="H6781" i="24"/>
  <c r="H6765" i="24"/>
  <c r="H6747" i="24"/>
  <c r="H6732" i="24"/>
  <c r="H6717" i="24"/>
  <c r="H6699" i="24"/>
  <c r="H6683" i="24"/>
  <c r="H6668" i="24"/>
  <c r="H6650" i="24"/>
  <c r="H6635" i="24"/>
  <c r="H6619" i="24"/>
  <c r="H6602" i="24"/>
  <c r="H6586" i="24"/>
  <c r="H6571" i="24"/>
  <c r="H6553" i="24"/>
  <c r="H6538" i="24"/>
  <c r="H6522" i="24"/>
  <c r="H6505" i="24"/>
  <c r="H6489" i="24"/>
  <c r="H6474" i="24"/>
  <c r="H6456" i="24"/>
  <c r="H6441" i="24"/>
  <c r="H6425" i="24"/>
  <c r="H6405" i="24"/>
  <c r="H6392" i="24"/>
  <c r="H6377" i="24"/>
  <c r="H6357" i="24"/>
  <c r="H6341" i="24"/>
  <c r="H6328" i="24"/>
  <c r="H6308" i="24"/>
  <c r="H6293" i="24"/>
  <c r="H6277" i="24"/>
  <c r="H6260" i="24"/>
  <c r="H6244" i="24"/>
  <c r="H6229" i="24"/>
  <c r="H6211" i="24"/>
  <c r="H6196" i="24"/>
  <c r="H6180" i="24"/>
  <c r="H6163" i="24"/>
  <c r="H6147" i="24"/>
  <c r="H6132" i="24"/>
  <c r="H6114" i="24"/>
  <c r="H6099" i="24"/>
  <c r="H6083" i="24"/>
  <c r="H6065" i="24"/>
  <c r="H6050" i="24"/>
  <c r="H6035" i="24"/>
  <c r="H6017" i="24"/>
  <c r="H6003" i="24"/>
  <c r="H5991" i="24"/>
  <c r="H5979" i="24"/>
  <c r="H5968" i="24"/>
  <c r="H5955" i="24"/>
  <c r="H5943" i="24"/>
  <c r="H5931" i="24"/>
  <c r="H5919" i="24"/>
  <c r="H5907" i="24"/>
  <c r="H5896" i="24"/>
  <c r="H5884" i="24"/>
  <c r="H5872" i="24"/>
  <c r="H5859" i="24"/>
  <c r="H5848" i="24"/>
  <c r="H5835" i="24"/>
  <c r="H5824" i="24"/>
  <c r="H5812" i="24"/>
  <c r="H5800" i="24"/>
  <c r="H5788" i="24"/>
  <c r="H5776" i="24"/>
  <c r="H5763" i="24"/>
  <c r="H5752" i="24"/>
  <c r="H5740" i="24"/>
  <c r="H5729" i="24"/>
  <c r="H5716" i="24"/>
  <c r="H5705" i="24"/>
  <c r="H5692" i="24"/>
  <c r="H5680" i="24"/>
  <c r="H5668" i="24"/>
  <c r="H5657" i="24"/>
  <c r="H5644" i="24"/>
  <c r="H5633" i="24"/>
  <c r="H5621" i="24"/>
  <c r="H5608" i="24"/>
  <c r="H5596" i="24"/>
  <c r="H5585" i="24"/>
  <c r="H5573" i="24"/>
  <c r="H5561" i="24"/>
  <c r="H5549" i="24"/>
  <c r="H5538" i="24"/>
  <c r="H5524" i="24"/>
  <c r="H5513" i="24"/>
  <c r="H5501" i="24"/>
  <c r="H5490" i="24"/>
  <c r="H5480" i="24"/>
  <c r="H5470" i="24"/>
  <c r="H5460" i="24"/>
  <c r="H5448" i="24"/>
  <c r="H5438" i="24"/>
  <c r="H5428" i="24"/>
  <c r="H5417" i="24"/>
  <c r="H5407" i="24"/>
  <c r="H5397" i="24"/>
  <c r="H5386" i="24"/>
  <c r="H5375" i="24"/>
  <c r="H5365" i="24"/>
  <c r="H5354" i="24"/>
  <c r="H5344" i="24"/>
  <c r="H5334" i="24"/>
  <c r="H5324" i="24"/>
  <c r="H5313" i="24"/>
  <c r="H5302" i="24"/>
  <c r="H5292" i="24"/>
  <c r="H5281" i="24"/>
  <c r="H5271" i="24"/>
  <c r="H5261" i="24"/>
  <c r="H5250" i="24"/>
  <c r="H5240" i="24"/>
  <c r="H5229" i="24"/>
  <c r="H5218" i="24"/>
  <c r="H5208" i="24"/>
  <c r="H5198" i="24"/>
  <c r="H5188" i="24"/>
  <c r="H5177" i="24"/>
  <c r="H5167" i="24"/>
  <c r="H5156" i="24"/>
  <c r="H5145" i="24"/>
  <c r="H5135" i="24"/>
  <c r="H5125" i="24"/>
  <c r="H5114" i="24"/>
  <c r="H5104" i="24"/>
  <c r="H5094" i="24"/>
  <c r="H5082" i="24"/>
  <c r="H5072" i="24"/>
  <c r="H5062" i="24"/>
  <c r="H5052" i="24"/>
  <c r="H5041" i="24"/>
  <c r="H5031" i="24"/>
  <c r="H5021" i="24"/>
  <c r="H5009" i="24"/>
  <c r="H4999" i="24"/>
  <c r="H4989" i="24"/>
  <c r="H4978" i="24"/>
  <c r="H4968" i="24"/>
  <c r="H4958" i="24"/>
  <c r="H4948" i="24"/>
  <c r="H4936" i="24"/>
  <c r="H4926" i="24"/>
  <c r="H4916" i="24"/>
  <c r="H4905" i="24"/>
  <c r="H4895" i="24"/>
  <c r="H4885" i="24"/>
  <c r="H4874" i="24"/>
  <c r="H4863" i="24"/>
  <c r="H4853" i="24"/>
  <c r="H4842" i="24"/>
  <c r="H4832" i="24"/>
  <c r="H4822" i="24"/>
  <c r="H4812" i="24"/>
  <c r="H4801" i="24"/>
  <c r="H4790" i="24"/>
  <c r="H4780" i="24"/>
  <c r="H4769" i="24"/>
  <c r="H4759" i="24"/>
  <c r="H4750" i="24"/>
  <c r="H4741" i="24"/>
  <c r="H4732" i="24"/>
  <c r="H4722" i="24"/>
  <c r="H4713" i="24"/>
  <c r="H4704" i="24"/>
  <c r="H4695" i="24"/>
  <c r="H4686" i="24"/>
  <c r="H4677" i="24"/>
  <c r="H4668" i="24"/>
  <c r="H4658" i="24"/>
  <c r="H4649" i="24"/>
  <c r="H4640" i="24"/>
  <c r="H4631" i="24"/>
  <c r="H4622" i="24"/>
  <c r="H4613" i="24"/>
  <c r="H4604" i="24"/>
  <c r="H4594" i="24"/>
  <c r="H4585" i="24"/>
  <c r="H4576" i="24"/>
  <c r="H4567" i="24"/>
  <c r="H4558" i="24"/>
  <c r="H4549" i="24"/>
  <c r="H4540" i="24"/>
  <c r="H4530" i="24"/>
  <c r="H4521" i="24"/>
  <c r="H4512" i="24"/>
  <c r="H4503" i="24"/>
  <c r="H4494" i="24"/>
  <c r="H4485" i="24"/>
  <c r="H4476" i="24"/>
  <c r="H4466" i="24"/>
  <c r="H4457" i="24"/>
  <c r="H4448" i="24"/>
  <c r="H4439" i="24"/>
  <c r="H4430" i="24"/>
  <c r="H4421" i="24"/>
  <c r="H4412" i="24"/>
  <c r="H4402" i="24"/>
  <c r="H4393" i="24"/>
  <c r="H4384" i="24"/>
  <c r="H4375" i="24"/>
  <c r="H4366" i="24"/>
  <c r="H4357" i="24"/>
  <c r="H4348" i="24"/>
  <c r="H4338" i="24"/>
  <c r="H4329" i="24"/>
  <c r="H4320" i="24"/>
  <c r="H4311" i="24"/>
  <c r="H4302" i="24"/>
  <c r="H4293" i="24"/>
  <c r="H4284" i="24"/>
  <c r="H4274" i="24"/>
  <c r="H4265" i="24"/>
  <c r="H4256" i="24"/>
  <c r="H4247" i="24"/>
  <c r="H4238" i="24"/>
  <c r="H4229" i="24"/>
  <c r="H4220" i="24"/>
  <c r="H4210" i="24"/>
  <c r="H4201" i="24"/>
  <c r="H4192" i="24"/>
  <c r="H4183" i="24"/>
  <c r="H4174" i="24"/>
  <c r="H4165" i="24"/>
  <c r="H4156" i="24"/>
  <c r="H4146" i="24"/>
  <c r="H4137" i="24"/>
  <c r="H4128" i="24"/>
  <c r="H9858" i="24"/>
  <c r="H9520" i="24"/>
  <c r="H9299" i="24"/>
  <c r="H9117" i="24"/>
  <c r="H8947" i="24"/>
  <c r="H8822" i="24"/>
  <c r="H8698" i="24"/>
  <c r="H8569" i="24"/>
  <c r="H8472" i="24"/>
  <c r="H8371" i="24"/>
  <c r="H8274" i="24"/>
  <c r="H8210" i="24"/>
  <c r="H8139" i="24"/>
  <c r="H8075" i="24"/>
  <c r="H8016" i="24"/>
  <c r="H7971" i="24"/>
  <c r="H7898" i="24"/>
  <c r="H7848" i="24"/>
  <c r="H7803" i="24"/>
  <c r="H7755" i="24"/>
  <c r="H7720" i="24"/>
  <c r="H7680" i="24"/>
  <c r="H7632" i="24"/>
  <c r="H7592" i="24"/>
  <c r="H7554" i="24"/>
  <c r="H7512" i="24"/>
  <c r="H7475" i="24"/>
  <c r="H7439" i="24"/>
  <c r="H7402" i="24"/>
  <c r="H7371" i="24"/>
  <c r="H7338" i="24"/>
  <c r="H7305" i="24"/>
  <c r="H7275" i="24"/>
  <c r="H7251" i="24"/>
  <c r="H7219" i="24"/>
  <c r="H7191" i="24"/>
  <c r="H7161" i="24"/>
  <c r="H7129" i="24"/>
  <c r="H7105" i="24"/>
  <c r="H7075" i="24"/>
  <c r="H7043" i="24"/>
  <c r="H7017" i="24"/>
  <c r="H6997" i="24"/>
  <c r="H6973" i="24"/>
  <c r="H6953" i="24"/>
  <c r="H6931" i="24"/>
  <c r="H6906" i="24"/>
  <c r="H6889" i="24"/>
  <c r="H6867" i="24"/>
  <c r="H6842" i="24"/>
  <c r="H6820" i="24"/>
  <c r="H6803" i="24"/>
  <c r="H6778" i="24"/>
  <c r="H6756" i="24"/>
  <c r="H6736" i="24"/>
  <c r="H6712" i="24"/>
  <c r="H6692" i="24"/>
  <c r="H6672" i="24"/>
  <c r="H6648" i="24"/>
  <c r="H6626" i="24"/>
  <c r="H6608" i="24"/>
  <c r="H6584" i="24"/>
  <c r="H6562" i="24"/>
  <c r="H6540" i="24"/>
  <c r="H6516" i="24"/>
  <c r="H6498" i="24"/>
  <c r="H6476" i="24"/>
  <c r="H6452" i="24"/>
  <c r="H6432" i="24"/>
  <c r="H6412" i="24"/>
  <c r="H6388" i="24"/>
  <c r="H6368" i="24"/>
  <c r="H6346" i="24"/>
  <c r="H6321" i="24"/>
  <c r="H6304" i="24"/>
  <c r="H6282" i="24"/>
  <c r="H6257" i="24"/>
  <c r="H6235" i="24"/>
  <c r="H6218" i="24"/>
  <c r="H6193" i="24"/>
  <c r="H6171" i="24"/>
  <c r="H6149" i="24"/>
  <c r="H6125" i="24"/>
  <c r="H6107" i="24"/>
  <c r="H6085" i="24"/>
  <c r="H6061" i="24"/>
  <c r="H6041" i="24"/>
  <c r="H6021" i="24"/>
  <c r="H6000" i="24"/>
  <c r="H5985" i="24"/>
  <c r="H5970" i="24"/>
  <c r="H5952" i="24"/>
  <c r="H5937" i="24"/>
  <c r="H5922" i="24"/>
  <c r="H5905" i="24"/>
  <c r="H5889" i="24"/>
  <c r="H5875" i="24"/>
  <c r="H5857" i="24"/>
  <c r="H5842" i="24"/>
  <c r="H5826" i="24"/>
  <c r="H5809" i="24"/>
  <c r="H5794" i="24"/>
  <c r="H5779" i="24"/>
  <c r="H5761" i="24"/>
  <c r="H5747" i="24"/>
  <c r="H5731" i="24"/>
  <c r="H5713" i="24"/>
  <c r="H5698" i="24"/>
  <c r="H5684" i="24"/>
  <c r="H5666" i="24"/>
  <c r="H5650" i="24"/>
  <c r="H5635" i="24"/>
  <c r="H5617" i="24"/>
  <c r="H5603" i="24"/>
  <c r="H5587" i="24"/>
  <c r="H5570" i="24"/>
  <c r="H5555" i="24"/>
  <c r="H5540" i="24"/>
  <c r="H5522" i="24"/>
  <c r="H5507" i="24"/>
  <c r="H5493" i="24"/>
  <c r="H5478" i="24"/>
  <c r="H5464" i="24"/>
  <c r="H5452" i="24"/>
  <c r="H5436" i="24"/>
  <c r="H5423" i="24"/>
  <c r="H5409" i="24"/>
  <c r="H5393" i="24"/>
  <c r="H5381" i="24"/>
  <c r="H5368" i="24"/>
  <c r="H5352" i="24"/>
  <c r="H5338" i="24"/>
  <c r="H5326" i="24"/>
  <c r="H5310" i="24"/>
  <c r="H5297" i="24"/>
  <c r="H5284" i="24"/>
  <c r="H5269" i="24"/>
  <c r="H5255" i="24"/>
  <c r="H5242" i="24"/>
  <c r="H5226" i="24"/>
  <c r="H5214" i="24"/>
  <c r="H5200" i="24"/>
  <c r="H5185" i="24"/>
  <c r="H5172" i="24"/>
  <c r="H5159" i="24"/>
  <c r="H5143" i="24"/>
  <c r="H5130" i="24"/>
  <c r="H5117" i="24"/>
  <c r="H5101" i="24"/>
  <c r="H5088" i="24"/>
  <c r="H5076" i="24"/>
  <c r="H5060" i="24"/>
  <c r="H5046" i="24"/>
  <c r="H5033" i="24"/>
  <c r="H5017" i="24"/>
  <c r="H5005" i="24"/>
  <c r="H4991" i="24"/>
  <c r="H4976" i="24"/>
  <c r="H4962" i="24"/>
  <c r="H4950" i="24"/>
  <c r="H4934" i="24"/>
  <c r="H4921" i="24"/>
  <c r="H4908" i="24"/>
  <c r="H4893" i="24"/>
  <c r="H4879" i="24"/>
  <c r="H4866" i="24"/>
  <c r="H4850" i="24"/>
  <c r="H4838" i="24"/>
  <c r="H4824" i="24"/>
  <c r="H4808" i="24"/>
  <c r="H4796" i="24"/>
  <c r="H4783" i="24"/>
  <c r="H4767" i="24"/>
  <c r="H4754" i="24"/>
  <c r="H4743" i="24"/>
  <c r="H4729" i="24"/>
  <c r="H4718" i="24"/>
  <c r="H4706" i="24"/>
  <c r="H4693" i="24"/>
  <c r="H4681" i="24"/>
  <c r="H4670" i="24"/>
  <c r="H4656" i="24"/>
  <c r="H4645" i="24"/>
  <c r="H4633" i="24"/>
  <c r="H4620" i="24"/>
  <c r="H4608" i="24"/>
  <c r="H4597" i="24"/>
  <c r="H4583" i="24"/>
  <c r="H4572" i="24"/>
  <c r="H4560" i="24"/>
  <c r="H4546" i="24"/>
  <c r="H4535" i="24"/>
  <c r="H4524" i="24"/>
  <c r="H4510" i="24"/>
  <c r="H4498" i="24"/>
  <c r="H4487" i="24"/>
  <c r="H4473" i="24"/>
  <c r="H4462" i="24"/>
  <c r="H4450" i="24"/>
  <c r="H4437" i="24"/>
  <c r="H4425" i="24"/>
  <c r="H4414" i="24"/>
  <c r="H4400" i="24"/>
  <c r="H4389" i="24"/>
  <c r="H4377" i="24"/>
  <c r="H4364" i="24"/>
  <c r="H4352" i="24"/>
  <c r="H4341" i="24"/>
  <c r="H4327" i="24"/>
  <c r="H4316" i="24"/>
  <c r="H4304" i="24"/>
  <c r="H4290" i="24"/>
  <c r="H4279" i="24"/>
  <c r="H4268" i="24"/>
  <c r="H4254" i="24"/>
  <c r="H4242" i="24"/>
  <c r="H4231" i="24"/>
  <c r="H4217" i="24"/>
  <c r="H4206" i="24"/>
  <c r="H4194" i="24"/>
  <c r="H4181" i="24"/>
  <c r="H4169" i="24"/>
  <c r="H4158" i="24"/>
  <c r="H4144" i="24"/>
  <c r="H4133" i="24"/>
  <c r="H4121" i="24"/>
  <c r="H4110" i="24"/>
  <c r="H4100" i="24"/>
  <c r="H4089" i="24"/>
  <c r="H4079" i="24"/>
  <c r="H4069" i="24"/>
  <c r="H4058" i="24"/>
  <c r="H4048" i="24"/>
  <c r="H4037" i="24"/>
  <c r="H4026" i="24"/>
  <c r="H4016" i="24"/>
  <c r="H4006" i="24"/>
  <c r="H3996" i="24"/>
  <c r="H3985" i="24"/>
  <c r="H3975" i="24"/>
  <c r="H3964" i="24"/>
  <c r="H3953" i="24"/>
  <c r="H3943" i="24"/>
  <c r="H3933" i="24"/>
  <c r="H3922" i="24"/>
  <c r="H3912" i="24"/>
  <c r="H3902" i="24"/>
  <c r="H3890" i="24"/>
  <c r="H3880" i="24"/>
  <c r="H3870" i="24"/>
  <c r="H3860" i="24"/>
  <c r="H3849" i="24"/>
  <c r="H3839" i="24"/>
  <c r="H3829" i="24"/>
  <c r="H3817" i="24"/>
  <c r="H3807" i="24"/>
  <c r="H3797" i="24"/>
  <c r="H3786" i="24"/>
  <c r="H3776" i="24"/>
  <c r="H3766" i="24"/>
  <c r="H3756" i="24"/>
  <c r="H3745" i="24"/>
  <c r="H3736" i="24"/>
  <c r="H3727" i="24"/>
  <c r="H3718" i="24"/>
  <c r="H3709" i="24"/>
  <c r="H3700" i="24"/>
  <c r="H3690" i="24"/>
  <c r="H3681" i="24"/>
  <c r="H3672" i="24"/>
  <c r="H3663" i="24"/>
  <c r="H3654" i="24"/>
  <c r="H3645" i="24"/>
  <c r="H3636" i="24"/>
  <c r="H3626" i="24"/>
  <c r="H3617" i="24"/>
  <c r="H3608" i="24"/>
  <c r="H3599" i="24"/>
  <c r="H3590" i="24"/>
  <c r="H3581" i="24"/>
  <c r="H3572" i="24"/>
  <c r="H3562" i="24"/>
  <c r="H3553" i="24"/>
  <c r="H3544" i="24"/>
  <c r="H3535" i="24"/>
  <c r="H3526" i="24"/>
  <c r="H3517" i="24"/>
  <c r="H3508" i="24"/>
  <c r="H3498" i="24"/>
  <c r="H3489" i="24"/>
  <c r="H3480" i="24"/>
  <c r="H3471" i="24"/>
  <c r="H3462" i="24"/>
  <c r="H3453" i="24"/>
  <c r="H3444" i="24"/>
  <c r="H3434" i="24"/>
  <c r="H3425" i="24"/>
  <c r="H3416" i="24"/>
  <c r="H3407" i="24"/>
  <c r="H3398" i="24"/>
  <c r="H3389" i="24"/>
  <c r="H3380" i="24"/>
  <c r="H3370" i="24"/>
  <c r="H3361" i="24"/>
  <c r="H3352" i="24"/>
  <c r="H3343" i="24"/>
  <c r="H3334" i="24"/>
  <c r="H3325" i="24"/>
  <c r="H3316" i="24"/>
  <c r="H3306" i="24"/>
  <c r="H3297" i="24"/>
  <c r="H3288" i="24"/>
  <c r="H3279" i="24"/>
  <c r="H3270" i="24"/>
  <c r="H3261" i="24"/>
  <c r="H3252" i="24"/>
  <c r="H3242" i="24"/>
  <c r="H3233" i="24"/>
  <c r="H3224" i="24"/>
  <c r="H3215" i="24"/>
  <c r="H3206" i="24"/>
  <c r="H3197" i="24"/>
  <c r="H3188" i="24"/>
  <c r="H3178" i="24"/>
  <c r="H3169" i="24"/>
  <c r="H3160" i="24"/>
  <c r="H3151" i="24"/>
  <c r="H3142" i="24"/>
  <c r="H3133" i="24"/>
  <c r="H3124" i="24"/>
  <c r="H3114" i="24"/>
  <c r="H3105" i="24"/>
  <c r="H3096" i="24"/>
  <c r="H3087" i="24"/>
  <c r="H3078" i="24"/>
  <c r="H3069" i="24"/>
  <c r="H3060" i="24"/>
  <c r="H3050" i="24"/>
  <c r="H3041" i="24"/>
  <c r="H3032" i="24"/>
  <c r="H3023" i="24"/>
  <c r="H3014" i="24"/>
  <c r="H3005" i="24"/>
  <c r="H2996" i="24"/>
  <c r="H2986" i="24"/>
  <c r="H2977" i="24"/>
  <c r="H2968" i="24"/>
  <c r="H2959" i="24"/>
  <c r="H2950" i="24"/>
  <c r="H2941" i="24"/>
  <c r="H2932" i="24"/>
  <c r="H2922" i="24"/>
  <c r="H2913" i="24"/>
  <c r="H2904" i="24"/>
  <c r="H2895" i="24"/>
  <c r="H2886" i="24"/>
  <c r="H2877" i="24"/>
  <c r="H2868" i="24"/>
  <c r="H2858" i="24"/>
  <c r="H2849" i="24"/>
  <c r="H2840" i="24"/>
  <c r="H2831" i="24"/>
  <c r="H2822" i="24"/>
  <c r="H2813" i="24"/>
  <c r="H2804" i="24"/>
  <c r="H2794" i="24"/>
  <c r="H2785" i="24"/>
  <c r="H2776" i="24"/>
  <c r="H2767" i="24"/>
  <c r="H2758" i="24"/>
  <c r="H2749" i="24"/>
  <c r="H2740" i="24"/>
  <c r="H2730" i="24"/>
  <c r="H2721" i="24"/>
  <c r="H2712" i="24"/>
  <c r="H2703" i="24"/>
  <c r="H2694" i="24"/>
  <c r="H2685" i="24"/>
  <c r="H2676" i="24"/>
  <c r="H2666" i="24"/>
  <c r="H2657" i="24"/>
  <c r="H2648" i="24"/>
  <c r="H2639" i="24"/>
  <c r="H2630" i="24"/>
  <c r="H2621" i="24"/>
  <c r="H2612" i="24"/>
  <c r="H2602" i="24"/>
  <c r="H2593" i="24"/>
  <c r="H2584" i="24"/>
  <c r="H2575" i="24"/>
  <c r="H2566" i="24"/>
  <c r="H2557" i="24"/>
  <c r="H2548" i="24"/>
  <c r="H2538" i="24"/>
  <c r="H2529" i="24"/>
  <c r="H2520" i="24"/>
  <c r="H2511" i="24"/>
  <c r="H2502" i="24"/>
  <c r="H2493" i="24"/>
  <c r="H2484" i="24"/>
  <c r="H2474" i="24"/>
  <c r="H2465" i="24"/>
  <c r="H2456" i="24"/>
  <c r="H2447" i="24"/>
  <c r="H2438" i="24"/>
  <c r="H2429" i="24"/>
  <c r="H2420" i="24"/>
  <c r="H2410" i="24"/>
  <c r="H2401" i="24"/>
  <c r="H2392" i="24"/>
  <c r="H2383" i="24"/>
  <c r="H2374" i="24"/>
  <c r="H2365" i="24"/>
  <c r="H2356" i="24"/>
  <c r="H2346" i="24"/>
  <c r="H2337" i="24"/>
  <c r="H2328" i="24"/>
  <c r="H2319" i="24"/>
  <c r="H2310" i="24"/>
  <c r="H2301" i="24"/>
  <c r="H2292" i="24"/>
  <c r="H2282" i="24"/>
  <c r="H2273" i="24"/>
  <c r="H2264" i="24"/>
  <c r="H2255" i="24"/>
  <c r="H2246" i="24"/>
  <c r="H2237" i="24"/>
  <c r="H2228" i="24"/>
  <c r="H2218" i="24"/>
  <c r="H2209" i="24"/>
  <c r="H2200" i="24"/>
  <c r="H2191" i="24"/>
  <c r="H2182" i="24"/>
  <c r="H2173" i="24"/>
  <c r="H2164" i="24"/>
  <c r="H2154" i="24"/>
  <c r="H2145" i="24"/>
  <c r="H2136" i="24"/>
  <c r="H2127" i="24"/>
  <c r="H2118" i="24"/>
  <c r="H2109" i="24"/>
  <c r="H2100" i="24"/>
  <c r="H2090" i="24"/>
  <c r="H2081" i="24"/>
  <c r="H2072" i="24"/>
  <c r="H2063" i="24"/>
  <c r="H2054" i="24"/>
  <c r="H2045" i="24"/>
  <c r="H2036" i="24"/>
  <c r="H2026" i="24"/>
  <c r="H2017" i="24"/>
  <c r="H2008" i="24"/>
  <c r="H1999" i="24"/>
  <c r="H1990" i="24"/>
  <c r="H1981" i="24"/>
  <c r="H1972" i="24"/>
  <c r="H1962" i="24"/>
  <c r="H1953" i="24"/>
  <c r="H1944" i="24"/>
  <c r="H1935" i="24"/>
  <c r="H1926" i="24"/>
  <c r="H1917" i="24"/>
  <c r="H1908" i="24"/>
  <c r="H1898" i="24"/>
  <c r="H1889" i="24"/>
  <c r="H1880" i="24"/>
  <c r="H1871" i="24"/>
  <c r="H1862" i="24"/>
  <c r="H1853" i="24"/>
  <c r="H1844" i="24"/>
  <c r="H1834" i="24"/>
  <c r="H1825" i="24"/>
  <c r="H1816" i="24"/>
  <c r="H1807" i="24"/>
  <c r="H1798" i="24"/>
  <c r="H1789" i="24"/>
  <c r="H1780" i="24"/>
  <c r="H1770" i="24"/>
  <c r="H1761" i="24"/>
  <c r="H1752" i="24"/>
  <c r="H1743" i="24"/>
  <c r="H1734" i="24"/>
  <c r="H1725" i="24"/>
  <c r="H1716" i="24"/>
  <c r="H1706" i="24"/>
  <c r="H1697" i="24"/>
  <c r="H1688" i="24"/>
  <c r="H1679" i="24"/>
  <c r="H1670" i="24"/>
  <c r="H1661" i="24"/>
  <c r="H1652" i="24"/>
  <c r="H1642" i="24"/>
  <c r="H1633" i="24"/>
  <c r="H1624" i="24"/>
  <c r="H1615" i="24"/>
  <c r="H1606" i="24"/>
  <c r="H1597" i="24"/>
  <c r="H1588" i="24"/>
  <c r="H1580" i="24"/>
  <c r="H1572" i="24"/>
  <c r="H1564" i="24"/>
  <c r="H1556" i="24"/>
  <c r="H1548" i="24"/>
  <c r="H1540" i="24"/>
  <c r="H1532" i="24"/>
  <c r="H1524" i="24"/>
  <c r="H1516" i="24"/>
  <c r="H1508" i="24"/>
  <c r="H1500" i="24"/>
  <c r="H1492" i="24"/>
  <c r="H1484" i="24"/>
  <c r="H1476" i="24"/>
  <c r="H1468" i="24"/>
  <c r="H1460" i="24"/>
  <c r="H1452" i="24"/>
  <c r="H1444" i="24"/>
  <c r="H1436" i="24"/>
  <c r="H1428" i="24"/>
  <c r="H1420" i="24"/>
  <c r="H1412" i="24"/>
  <c r="H1404" i="24"/>
  <c r="H1396" i="24"/>
  <c r="H1388" i="24"/>
  <c r="H1380" i="24"/>
  <c r="H1372" i="24"/>
  <c r="H1364" i="24"/>
  <c r="H1356" i="24"/>
  <c r="H1348" i="24"/>
  <c r="H1340" i="24"/>
  <c r="H1332" i="24"/>
  <c r="H1324" i="24"/>
  <c r="H1316" i="24"/>
  <c r="H1308" i="24"/>
  <c r="H1300" i="24"/>
  <c r="H1292" i="24"/>
  <c r="H1284" i="24"/>
  <c r="H1276" i="24"/>
  <c r="H1268" i="24"/>
  <c r="H1260" i="24"/>
  <c r="H1252" i="24"/>
  <c r="H1244" i="24"/>
  <c r="H1236" i="24"/>
  <c r="H1228" i="24"/>
  <c r="H1220" i="24"/>
  <c r="H1212" i="24"/>
  <c r="H1204" i="24"/>
  <c r="H1196" i="24"/>
  <c r="H1188" i="24"/>
  <c r="H1180" i="24"/>
  <c r="H1172" i="24"/>
  <c r="H1164" i="24"/>
  <c r="H1156" i="24"/>
  <c r="H1148" i="24"/>
  <c r="H1140" i="24"/>
  <c r="H1132" i="24"/>
  <c r="H1124" i="24"/>
  <c r="H1116" i="24"/>
  <c r="H1108" i="24"/>
  <c r="H1100" i="24"/>
  <c r="H1092" i="24"/>
  <c r="H1084" i="24"/>
  <c r="H1076" i="24"/>
  <c r="H1068" i="24"/>
  <c r="H1060" i="24"/>
  <c r="H1052" i="24"/>
  <c r="H1044" i="24"/>
  <c r="H1036" i="24"/>
  <c r="H1028" i="24"/>
  <c r="H1020" i="24"/>
  <c r="H1012" i="24"/>
  <c r="H1004" i="24"/>
  <c r="H996" i="24"/>
  <c r="H988" i="24"/>
  <c r="H980" i="24"/>
  <c r="H972" i="24"/>
  <c r="H964" i="24"/>
  <c r="H956" i="24"/>
  <c r="H948" i="24"/>
  <c r="H940" i="24"/>
  <c r="H932" i="24"/>
  <c r="H924" i="24"/>
  <c r="H916" i="24"/>
  <c r="H908" i="24"/>
  <c r="H900" i="24"/>
  <c r="H892" i="24"/>
  <c r="H884" i="24"/>
  <c r="H876" i="24"/>
  <c r="H868" i="24"/>
  <c r="H860" i="24"/>
  <c r="H852" i="24"/>
  <c r="H844" i="24"/>
  <c r="H836" i="24"/>
  <c r="H828" i="24"/>
  <c r="H820" i="24"/>
  <c r="H812" i="24"/>
  <c r="H804" i="24"/>
  <c r="H796" i="24"/>
  <c r="H788" i="24"/>
  <c r="H780" i="24"/>
  <c r="H772" i="24"/>
  <c r="H764" i="24"/>
  <c r="H756" i="24"/>
  <c r="H748" i="24"/>
  <c r="H740" i="24"/>
  <c r="H732" i="24"/>
  <c r="H724" i="24"/>
  <c r="H716" i="24"/>
  <c r="H708" i="24"/>
  <c r="H700" i="24"/>
  <c r="H692" i="24"/>
  <c r="H684" i="24"/>
  <c r="H676" i="24"/>
  <c r="H668" i="24"/>
  <c r="H660" i="24"/>
  <c r="H652" i="24"/>
  <c r="H644" i="24"/>
  <c r="H636" i="24"/>
  <c r="H628" i="24"/>
  <c r="H620" i="24"/>
  <c r="H612" i="24"/>
  <c r="H604" i="24"/>
  <c r="H596" i="24"/>
  <c r="H588" i="24"/>
  <c r="H580" i="24"/>
  <c r="H572" i="24"/>
  <c r="H564" i="24"/>
  <c r="H556" i="24"/>
  <c r="H548" i="24"/>
  <c r="H540" i="24"/>
  <c r="H532" i="24"/>
  <c r="H524" i="24"/>
  <c r="H516" i="24"/>
  <c r="H508" i="24"/>
  <c r="H500" i="24"/>
  <c r="H492" i="24"/>
  <c r="H484" i="24"/>
  <c r="H476" i="24"/>
  <c r="H468" i="24"/>
  <c r="H460" i="24"/>
  <c r="H452" i="24"/>
  <c r="H444" i="24"/>
  <c r="H436" i="24"/>
  <c r="H428" i="24"/>
  <c r="H420" i="24"/>
  <c r="H412" i="24"/>
  <c r="H404" i="24"/>
  <c r="H396" i="24"/>
  <c r="H388" i="24"/>
  <c r="H380" i="24"/>
  <c r="H372" i="24"/>
  <c r="H364" i="24"/>
  <c r="H356" i="24"/>
  <c r="H348" i="24"/>
  <c r="H340" i="24"/>
  <c r="H332" i="24"/>
  <c r="H324" i="24"/>
  <c r="H316" i="24"/>
  <c r="H308" i="24"/>
  <c r="H300" i="24"/>
  <c r="H292" i="24"/>
  <c r="H284" i="24"/>
  <c r="H276" i="24"/>
  <c r="H268" i="24"/>
  <c r="H260" i="24"/>
  <c r="H252" i="24"/>
  <c r="H244" i="24"/>
  <c r="H236" i="24"/>
  <c r="H228" i="24"/>
  <c r="H220" i="24"/>
  <c r="H212" i="24"/>
  <c r="H204" i="24"/>
  <c r="H196" i="24"/>
  <c r="H188" i="24"/>
  <c r="H180" i="24"/>
  <c r="H172" i="24"/>
  <c r="H164" i="24"/>
  <c r="H156" i="24"/>
  <c r="H148" i="24"/>
  <c r="H140" i="24"/>
  <c r="H132" i="24"/>
  <c r="H124" i="24"/>
  <c r="H116" i="24"/>
  <c r="H108" i="24"/>
  <c r="H100" i="24"/>
  <c r="H92" i="24"/>
  <c r="H84" i="24"/>
  <c r="H76" i="24"/>
  <c r="H68" i="24"/>
  <c r="H60" i="24"/>
  <c r="H52" i="24"/>
  <c r="H44" i="24"/>
  <c r="H36" i="24"/>
  <c r="H28" i="24"/>
  <c r="H24" i="24"/>
  <c r="H20" i="24"/>
  <c r="H16" i="24"/>
  <c r="H9770" i="24"/>
  <c r="H9507" i="24"/>
  <c r="H9289" i="24"/>
  <c r="H9073" i="24"/>
  <c r="H8932" i="24"/>
  <c r="H8798" i="24"/>
  <c r="H8665" i="24"/>
  <c r="H8568" i="24"/>
  <c r="H8468" i="24"/>
  <c r="H8367" i="24"/>
  <c r="H8271" i="24"/>
  <c r="H8198" i="24"/>
  <c r="H8127" i="24"/>
  <c r="H8074" i="24"/>
  <c r="H8015" i="24"/>
  <c r="H7951" i="24"/>
  <c r="H7897" i="24"/>
  <c r="H7842" i="24"/>
  <c r="H7794" i="24"/>
  <c r="H7754" i="24"/>
  <c r="H7719" i="24"/>
  <c r="H7671" i="24"/>
  <c r="H7631" i="24"/>
  <c r="H7591" i="24"/>
  <c r="H7543" i="24"/>
  <c r="H7511" i="24"/>
  <c r="H7471" i="24"/>
  <c r="H7434" i="24"/>
  <c r="H7401" i="24"/>
  <c r="H7370" i="24"/>
  <c r="H7330" i="24"/>
  <c r="H7304" i="24"/>
  <c r="H7274" i="24"/>
  <c r="H7241" i="24"/>
  <c r="H7218" i="24"/>
  <c r="H7189" i="24"/>
  <c r="H7155" i="24"/>
  <c r="H7127" i="24"/>
  <c r="H7104" i="24"/>
  <c r="H7071" i="24"/>
  <c r="H7041" i="24"/>
  <c r="H7013" i="24"/>
  <c r="H6989" i="24"/>
  <c r="H6971" i="24"/>
  <c r="H6949" i="24"/>
  <c r="H6925" i="24"/>
  <c r="H6905" i="24"/>
  <c r="H6885" i="24"/>
  <c r="H6861" i="24"/>
  <c r="H6841" i="24"/>
  <c r="H6819" i="24"/>
  <c r="H6795" i="24"/>
  <c r="H6777" i="24"/>
  <c r="H6755" i="24"/>
  <c r="H6731" i="24"/>
  <c r="H6709" i="24"/>
  <c r="H6691" i="24"/>
  <c r="H6667" i="24"/>
  <c r="H6645" i="24"/>
  <c r="H6625" i="24"/>
  <c r="H6601" i="24"/>
  <c r="H6581" i="24"/>
  <c r="H6561" i="24"/>
  <c r="H6537" i="24"/>
  <c r="H6515" i="24"/>
  <c r="H6497" i="24"/>
  <c r="H6473" i="24"/>
  <c r="H6451" i="24"/>
  <c r="H6429" i="24"/>
  <c r="H6404" i="24"/>
  <c r="H6387" i="24"/>
  <c r="H6365" i="24"/>
  <c r="H6340" i="24"/>
  <c r="H6320" i="24"/>
  <c r="H6301" i="24"/>
  <c r="H6276" i="24"/>
  <c r="H6256" i="24"/>
  <c r="H6234" i="24"/>
  <c r="H6210" i="24"/>
  <c r="H6192" i="24"/>
  <c r="H6170" i="24"/>
  <c r="H6146" i="24"/>
  <c r="H6124" i="24"/>
  <c r="H6106" i="24"/>
  <c r="H6082" i="24"/>
  <c r="H6060" i="24"/>
  <c r="H6040" i="24"/>
  <c r="H6016" i="24"/>
  <c r="H5999" i="24"/>
  <c r="H5983" i="24"/>
  <c r="H5967" i="24"/>
  <c r="H5951" i="24"/>
  <c r="H5936" i="24"/>
  <c r="H5917" i="24"/>
  <c r="H5904" i="24"/>
  <c r="H5888" i="24"/>
  <c r="H5869" i="24"/>
  <c r="H5855" i="24"/>
  <c r="H5841" i="24"/>
  <c r="H5823" i="24"/>
  <c r="H5807" i="24"/>
  <c r="H5793" i="24"/>
  <c r="H5775" i="24"/>
  <c r="H5760" i="24"/>
  <c r="H5744" i="24"/>
  <c r="H5727" i="24"/>
  <c r="H5712" i="24"/>
  <c r="H5697" i="24"/>
  <c r="H5679" i="24"/>
  <c r="H5665" i="24"/>
  <c r="H5649" i="24"/>
  <c r="H5632" i="24"/>
  <c r="H5616" i="24"/>
  <c r="H5602" i="24"/>
  <c r="H5584" i="24"/>
  <c r="H5569" i="24"/>
  <c r="H5553" i="24"/>
  <c r="H5535" i="24"/>
  <c r="H5521" i="24"/>
  <c r="H5506" i="24"/>
  <c r="H5489" i="24"/>
  <c r="H5476" i="24"/>
  <c r="H5463" i="24"/>
  <c r="H5447" i="24"/>
  <c r="H5434" i="24"/>
  <c r="H5421" i="24"/>
  <c r="H5406" i="24"/>
  <c r="H5392" i="24"/>
  <c r="H5380" i="24"/>
  <c r="H5364" i="24"/>
  <c r="H5351" i="24"/>
  <c r="H5337" i="24"/>
  <c r="H5322" i="24"/>
  <c r="H5309" i="24"/>
  <c r="H5296" i="24"/>
  <c r="H5280" i="24"/>
  <c r="H5268" i="24"/>
  <c r="H5254" i="24"/>
  <c r="H5238" i="24"/>
  <c r="H5225" i="24"/>
  <c r="H5213" i="24"/>
  <c r="H5197" i="24"/>
  <c r="H5183" i="24"/>
  <c r="H5170" i="24"/>
  <c r="H5154" i="24"/>
  <c r="H5142" i="24"/>
  <c r="H5128" i="24"/>
  <c r="H5113" i="24"/>
  <c r="H5100" i="24"/>
  <c r="H5087" i="24"/>
  <c r="H5071" i="24"/>
  <c r="H5058" i="24"/>
  <c r="H5045" i="24"/>
  <c r="H5030" i="24"/>
  <c r="H5016" i="24"/>
  <c r="H5004" i="24"/>
  <c r="H4988" i="24"/>
  <c r="H4975" i="24"/>
  <c r="H4961" i="24"/>
  <c r="H4945" i="24"/>
  <c r="H4933" i="24"/>
  <c r="H4920" i="24"/>
  <c r="H4904" i="24"/>
  <c r="H4890" i="24"/>
  <c r="H4878" i="24"/>
  <c r="H4862" i="24"/>
  <c r="H4849" i="24"/>
  <c r="H4836" i="24"/>
  <c r="H4821" i="24"/>
  <c r="H4807" i="24"/>
  <c r="H4794" i="24"/>
  <c r="H4778" i="24"/>
  <c r="H4766" i="24"/>
  <c r="H4753" i="24"/>
  <c r="H4740" i="24"/>
  <c r="H4728" i="24"/>
  <c r="H4717" i="24"/>
  <c r="H4703" i="24"/>
  <c r="H4692" i="24"/>
  <c r="H4680" i="24"/>
  <c r="H4666" i="24"/>
  <c r="H4655" i="24"/>
  <c r="H4644" i="24"/>
  <c r="H4630" i="24"/>
  <c r="H4618" i="24"/>
  <c r="H4607" i="24"/>
  <c r="H4593" i="24"/>
  <c r="H4582" i="24"/>
  <c r="H4570" i="24"/>
  <c r="H4557" i="24"/>
  <c r="H4545" i="24"/>
  <c r="H4534" i="24"/>
  <c r="H4520" i="24"/>
  <c r="H4509" i="24"/>
  <c r="H4497" i="24"/>
  <c r="H4484" i="24"/>
  <c r="H4472" i="24"/>
  <c r="H4461" i="24"/>
  <c r="H4447" i="24"/>
  <c r="H4436" i="24"/>
  <c r="H4424" i="24"/>
  <c r="H4410" i="24"/>
  <c r="H4399" i="24"/>
  <c r="H4388" i="24"/>
  <c r="H4374" i="24"/>
  <c r="H4362" i="24"/>
  <c r="H4351" i="24"/>
  <c r="H4337" i="24"/>
  <c r="H4326" i="24"/>
  <c r="H4314" i="24"/>
  <c r="H4301" i="24"/>
  <c r="H4289" i="24"/>
  <c r="H4278" i="24"/>
  <c r="H4264" i="24"/>
  <c r="H4253" i="24"/>
  <c r="H4241" i="24"/>
  <c r="H4228" i="24"/>
  <c r="H4216" i="24"/>
  <c r="H4205" i="24"/>
  <c r="H4191" i="24"/>
  <c r="H4180" i="24"/>
  <c r="H4168" i="24"/>
  <c r="H4154" i="24"/>
  <c r="H4143" i="24"/>
  <c r="H4132" i="24"/>
  <c r="H4119" i="24"/>
  <c r="H4109" i="24"/>
  <c r="H4098" i="24"/>
  <c r="H4088" i="24"/>
  <c r="H4078" i="24"/>
  <c r="H4068" i="24"/>
  <c r="H4057" i="24"/>
  <c r="H4046" i="24"/>
  <c r="H4036" i="24"/>
  <c r="H4025" i="24"/>
  <c r="H4015" i="24"/>
  <c r="H4005" i="24"/>
  <c r="H3994" i="24"/>
  <c r="H3984" i="24"/>
  <c r="H3973" i="24"/>
  <c r="H3962" i="24"/>
  <c r="H3952" i="24"/>
  <c r="H3942" i="24"/>
  <c r="H3932" i="24"/>
  <c r="H3921" i="24"/>
  <c r="H3911" i="24"/>
  <c r="H3900" i="24"/>
  <c r="H3889" i="24"/>
  <c r="H3879" i="24"/>
  <c r="H3869" i="24"/>
  <c r="H3858" i="24"/>
  <c r="H3848" i="24"/>
  <c r="H3838" i="24"/>
  <c r="H3826" i="24"/>
  <c r="H3816" i="24"/>
  <c r="H3806" i="24"/>
  <c r="H3796" i="24"/>
  <c r="H3785" i="24"/>
  <c r="H3775" i="24"/>
  <c r="H3765" i="24"/>
  <c r="H3753" i="24"/>
  <c r="H3744" i="24"/>
  <c r="H3735" i="24"/>
  <c r="H3726" i="24"/>
  <c r="H3717" i="24"/>
  <c r="H3708" i="24"/>
  <c r="H3698" i="24"/>
  <c r="H3689" i="24"/>
  <c r="H3680" i="24"/>
  <c r="H3671" i="24"/>
  <c r="H3662" i="24"/>
  <c r="H3653" i="24"/>
  <c r="H3644" i="24"/>
  <c r="H3634" i="24"/>
  <c r="H3625" i="24"/>
  <c r="H3616" i="24"/>
  <c r="H3607" i="24"/>
  <c r="H3598" i="24"/>
  <c r="H3589" i="24"/>
  <c r="H3580" i="24"/>
  <c r="H3570" i="24"/>
  <c r="H3561" i="24"/>
  <c r="H3552" i="24"/>
  <c r="H3543" i="24"/>
  <c r="H3534" i="24"/>
  <c r="H3525" i="24"/>
  <c r="H3516" i="24"/>
  <c r="H3506" i="24"/>
  <c r="H3497" i="24"/>
  <c r="H3488" i="24"/>
  <c r="H3479" i="24"/>
  <c r="H3470" i="24"/>
  <c r="H3461" i="24"/>
  <c r="H3452" i="24"/>
  <c r="H3442" i="24"/>
  <c r="H3433" i="24"/>
  <c r="H3424" i="24"/>
  <c r="H3415" i="24"/>
  <c r="H3406" i="24"/>
  <c r="H3397" i="24"/>
  <c r="H3388" i="24"/>
  <c r="H3378" i="24"/>
  <c r="H3369" i="24"/>
  <c r="H3360" i="24"/>
  <c r="H3351" i="24"/>
  <c r="H3342" i="24"/>
  <c r="H3333" i="24"/>
  <c r="H3324" i="24"/>
  <c r="H3314" i="24"/>
  <c r="H3305" i="24"/>
  <c r="H3296" i="24"/>
  <c r="H3287" i="24"/>
  <c r="H3278" i="24"/>
  <c r="H3269" i="24"/>
  <c r="H3260" i="24"/>
  <c r="H3250" i="24"/>
  <c r="H3241" i="24"/>
  <c r="H3232" i="24"/>
  <c r="H3223" i="24"/>
  <c r="H3214" i="24"/>
  <c r="H3205" i="24"/>
  <c r="H3196" i="24"/>
  <c r="H3186" i="24"/>
  <c r="H3177" i="24"/>
  <c r="H3168" i="24"/>
  <c r="H3159" i="24"/>
  <c r="H3150" i="24"/>
  <c r="H3141" i="24"/>
  <c r="H3132" i="24"/>
  <c r="H3122" i="24"/>
  <c r="H3113" i="24"/>
  <c r="H3104" i="24"/>
  <c r="H3095" i="24"/>
  <c r="H3086" i="24"/>
  <c r="H3077" i="24"/>
  <c r="H3068" i="24"/>
  <c r="H3058" i="24"/>
  <c r="H3049" i="24"/>
  <c r="H3040" i="24"/>
  <c r="H3031" i="24"/>
  <c r="H3022" i="24"/>
  <c r="H3013" i="24"/>
  <c r="H3004" i="24"/>
  <c r="H2994" i="24"/>
  <c r="H2985" i="24"/>
  <c r="H2976" i="24"/>
  <c r="H2967" i="24"/>
  <c r="H2958" i="24"/>
  <c r="H2949" i="24"/>
  <c r="H2940" i="24"/>
  <c r="H2930" i="24"/>
  <c r="H2921" i="24"/>
  <c r="H2912" i="24"/>
  <c r="H2903" i="24"/>
  <c r="H2894" i="24"/>
  <c r="H2885" i="24"/>
  <c r="H2876" i="24"/>
  <c r="H2866" i="24"/>
  <c r="H2857" i="24"/>
  <c r="H2848" i="24"/>
  <c r="H2839" i="24"/>
  <c r="H2830" i="24"/>
  <c r="H2821" i="24"/>
  <c r="H2812" i="24"/>
  <c r="H2802" i="24"/>
  <c r="H2793" i="24"/>
  <c r="H2784" i="24"/>
  <c r="H2775" i="24"/>
  <c r="H2766" i="24"/>
  <c r="H2757" i="24"/>
  <c r="H2748" i="24"/>
  <c r="H2738" i="24"/>
  <c r="H2729" i="24"/>
  <c r="H2720" i="24"/>
  <c r="H2711" i="24"/>
  <c r="H2702" i="24"/>
  <c r="H2693" i="24"/>
  <c r="H2684" i="24"/>
  <c r="H2674" i="24"/>
  <c r="H2665" i="24"/>
  <c r="H2656" i="24"/>
  <c r="H2647" i="24"/>
  <c r="H2638" i="24"/>
  <c r="H2629" i="24"/>
  <c r="H2620" i="24"/>
  <c r="H2610" i="24"/>
  <c r="H2601" i="24"/>
  <c r="H2592" i="24"/>
  <c r="H2583" i="24"/>
  <c r="H2574" i="24"/>
  <c r="H2565" i="24"/>
  <c r="H2556" i="24"/>
  <c r="H2546" i="24"/>
  <c r="H2537" i="24"/>
  <c r="H2528" i="24"/>
  <c r="H2519" i="24"/>
  <c r="H2510" i="24"/>
  <c r="H2501" i="24"/>
  <c r="H2492" i="24"/>
  <c r="H2482" i="24"/>
  <c r="H2473" i="24"/>
  <c r="H2464" i="24"/>
  <c r="H2455" i="24"/>
  <c r="H2446" i="24"/>
  <c r="H2437" i="24"/>
  <c r="H2428" i="24"/>
  <c r="H2418" i="24"/>
  <c r="H2409" i="24"/>
  <c r="H2400" i="24"/>
  <c r="H2391" i="24"/>
  <c r="H2382" i="24"/>
  <c r="H2373" i="24"/>
  <c r="H2364" i="24"/>
  <c r="H2354" i="24"/>
  <c r="H2345" i="24"/>
  <c r="H2336" i="24"/>
  <c r="H2327" i="24"/>
  <c r="H2318" i="24"/>
  <c r="H2309" i="24"/>
  <c r="H2300" i="24"/>
  <c r="H2290" i="24"/>
  <c r="H2281" i="24"/>
  <c r="H2272" i="24"/>
  <c r="H2263" i="24"/>
  <c r="H2254" i="24"/>
  <c r="H2245" i="24"/>
  <c r="H2236" i="24"/>
  <c r="H2226" i="24"/>
  <c r="H2217" i="24"/>
  <c r="H2208" i="24"/>
  <c r="H2199" i="24"/>
  <c r="H2190" i="24"/>
  <c r="H2181" i="24"/>
  <c r="H2172" i="24"/>
  <c r="H2162" i="24"/>
  <c r="H2153" i="24"/>
  <c r="H2144" i="24"/>
  <c r="H2135" i="24"/>
  <c r="H2126" i="24"/>
  <c r="H2117" i="24"/>
  <c r="H2108" i="24"/>
  <c r="H2098" i="24"/>
  <c r="H2089" i="24"/>
  <c r="H2080" i="24"/>
  <c r="H2071" i="24"/>
  <c r="H2062" i="24"/>
  <c r="H2053" i="24"/>
  <c r="H2044" i="24"/>
  <c r="H2034" i="24"/>
  <c r="H2025" i="24"/>
  <c r="H2016" i="24"/>
  <c r="H2007" i="24"/>
  <c r="H1998" i="24"/>
  <c r="H1989" i="24"/>
  <c r="H1980" i="24"/>
  <c r="H1970" i="24"/>
  <c r="H1961" i="24"/>
  <c r="H1952" i="24"/>
  <c r="H1943" i="24"/>
  <c r="H1934" i="24"/>
  <c r="H1925" i="24"/>
  <c r="H1916" i="24"/>
  <c r="H1906" i="24"/>
  <c r="H1897" i="24"/>
  <c r="H1888" i="24"/>
  <c r="H1879" i="24"/>
  <c r="H1870" i="24"/>
  <c r="H1861" i="24"/>
  <c r="H1852" i="24"/>
  <c r="H1842" i="24"/>
  <c r="H1833" i="24"/>
  <c r="H1824" i="24"/>
  <c r="H1815" i="24"/>
  <c r="H1806" i="24"/>
  <c r="H1797" i="24"/>
  <c r="H1788" i="24"/>
  <c r="H1778" i="24"/>
  <c r="H1769" i="24"/>
  <c r="H1760" i="24"/>
  <c r="H1751" i="24"/>
  <c r="H1742" i="24"/>
  <c r="H1733" i="24"/>
  <c r="H1724" i="24"/>
  <c r="H1714" i="24"/>
  <c r="H1705" i="24"/>
  <c r="H1696" i="24"/>
  <c r="H1687" i="24"/>
  <c r="H1678" i="24"/>
  <c r="H1669" i="24"/>
  <c r="H1660" i="24"/>
  <c r="H1650" i="24"/>
  <c r="H1641" i="24"/>
  <c r="H1632" i="24"/>
  <c r="H1623" i="24"/>
  <c r="H1614" i="24"/>
  <c r="H1605" i="24"/>
  <c r="H1596" i="24"/>
  <c r="H1587" i="24"/>
  <c r="H1579" i="24"/>
  <c r="H1571" i="24"/>
  <c r="H1563" i="24"/>
  <c r="H1555" i="24"/>
  <c r="H1547" i="24"/>
  <c r="H1539" i="24"/>
  <c r="H1531" i="24"/>
  <c r="H1523" i="24"/>
  <c r="H1515" i="24"/>
  <c r="H1507" i="24"/>
  <c r="H1499" i="24"/>
  <c r="H1491" i="24"/>
  <c r="H1483" i="24"/>
  <c r="H1475" i="24"/>
  <c r="H1467" i="24"/>
  <c r="H1459" i="24"/>
  <c r="H1451" i="24"/>
  <c r="H1443" i="24"/>
  <c r="H1435" i="24"/>
  <c r="H1427" i="24"/>
  <c r="H1419" i="24"/>
  <c r="H1411" i="24"/>
  <c r="H1403" i="24"/>
  <c r="H1395" i="24"/>
  <c r="H1387" i="24"/>
  <c r="H1379" i="24"/>
  <c r="H1371" i="24"/>
  <c r="H1363" i="24"/>
  <c r="H1355" i="24"/>
  <c r="H1347" i="24"/>
  <c r="H1339" i="24"/>
  <c r="H1331" i="24"/>
  <c r="H1323" i="24"/>
  <c r="H1315" i="24"/>
  <c r="H1307" i="24"/>
  <c r="H1299" i="24"/>
  <c r="H9767" i="24"/>
  <c r="H9467" i="24"/>
  <c r="H9256" i="24"/>
  <c r="H9042" i="24"/>
  <c r="H8931" i="24"/>
  <c r="H8797" i="24"/>
  <c r="H8664" i="24"/>
  <c r="H8540" i="24"/>
  <c r="H8457" i="24"/>
  <c r="H8356" i="24"/>
  <c r="H8270" i="24"/>
  <c r="H8180" i="24"/>
  <c r="H8115" i="24"/>
  <c r="H8064" i="24"/>
  <c r="H8011" i="24"/>
  <c r="H7938" i="24"/>
  <c r="H7888" i="24"/>
  <c r="H7835" i="24"/>
  <c r="H7793" i="24"/>
  <c r="H7753" i="24"/>
  <c r="H7707" i="24"/>
  <c r="H7665" i="24"/>
  <c r="H7627" i="24"/>
  <c r="H7587" i="24"/>
  <c r="H7539" i="24"/>
  <c r="H7499" i="24"/>
  <c r="H7469" i="24"/>
  <c r="H7433" i="24"/>
  <c r="H7395" i="24"/>
  <c r="H7362" i="24"/>
  <c r="H7325" i="24"/>
  <c r="H7299" i="24"/>
  <c r="H7273" i="24"/>
  <c r="H7240" i="24"/>
  <c r="H7210" i="24"/>
  <c r="H7187" i="24"/>
  <c r="H7154" i="24"/>
  <c r="H7125" i="24"/>
  <c r="H7096" i="24"/>
  <c r="H7064" i="24"/>
  <c r="H7040" i="24"/>
  <c r="H7012" i="24"/>
  <c r="H6988" i="24"/>
  <c r="H6968" i="24"/>
  <c r="H6948" i="24"/>
  <c r="H6924" i="24"/>
  <c r="H6904" i="24"/>
  <c r="H6882" i="24"/>
  <c r="H6858" i="24"/>
  <c r="H6840" i="24"/>
  <c r="H6818" i="24"/>
  <c r="H6794" i="24"/>
  <c r="H6772" i="24"/>
  <c r="H6754" i="24"/>
  <c r="H6730" i="24"/>
  <c r="H6708" i="24"/>
  <c r="H6688" i="24"/>
  <c r="H6661" i="24"/>
  <c r="H6644" i="24"/>
  <c r="H6624" i="24"/>
  <c r="H6597" i="24"/>
  <c r="H6577" i="24"/>
  <c r="H6560" i="24"/>
  <c r="H6533" i="24"/>
  <c r="H6513" i="24"/>
  <c r="H6491" i="24"/>
  <c r="H6467" i="24"/>
  <c r="H6449" i="24"/>
  <c r="H6427" i="24"/>
  <c r="H6403" i="24"/>
  <c r="H6381" i="24"/>
  <c r="H6363" i="24"/>
  <c r="H6339" i="24"/>
  <c r="H6317" i="24"/>
  <c r="H6297" i="24"/>
  <c r="H6273" i="24"/>
  <c r="H6253" i="24"/>
  <c r="H6233" i="24"/>
  <c r="H6209" i="24"/>
  <c r="H6187" i="24"/>
  <c r="H6169" i="24"/>
  <c r="H6145" i="24"/>
  <c r="H6123" i="24"/>
  <c r="H6101" i="24"/>
  <c r="H6077" i="24"/>
  <c r="H6059" i="24"/>
  <c r="H6037" i="24"/>
  <c r="H6013" i="24"/>
  <c r="H5997" i="24"/>
  <c r="H5981" i="24"/>
  <c r="H5963" i="24"/>
  <c r="H5949" i="24"/>
  <c r="H5935" i="24"/>
  <c r="H5916" i="24"/>
  <c r="H5900" i="24"/>
  <c r="H5887" i="24"/>
  <c r="H5868" i="24"/>
  <c r="H5853" i="24"/>
  <c r="H5839" i="24"/>
  <c r="H5821" i="24"/>
  <c r="H5805" i="24"/>
  <c r="H5791" i="24"/>
  <c r="H5772" i="24"/>
  <c r="H5759" i="24"/>
  <c r="H5743" i="24"/>
  <c r="H5725" i="24"/>
  <c r="H5711" i="24"/>
  <c r="H5696" i="24"/>
  <c r="H5677" i="24"/>
  <c r="H5663" i="24"/>
  <c r="H5648" i="24"/>
  <c r="H5629" i="24"/>
  <c r="H5615" i="24"/>
  <c r="H5601" i="24"/>
  <c r="H5583" i="24"/>
  <c r="H5567" i="24"/>
  <c r="H5552" i="24"/>
  <c r="H5533" i="24"/>
  <c r="H5520" i="24"/>
  <c r="H5504" i="24"/>
  <c r="H5488" i="24"/>
  <c r="H5474" i="24"/>
  <c r="H5462" i="24"/>
  <c r="H5446" i="24"/>
  <c r="H5433" i="24"/>
  <c r="H5420" i="24"/>
  <c r="H5405" i="24"/>
  <c r="H5391" i="24"/>
  <c r="H5378" i="24"/>
  <c r="H5362" i="24"/>
  <c r="H5350" i="24"/>
  <c r="H5336" i="24"/>
  <c r="H5320" i="24"/>
  <c r="H5308" i="24"/>
  <c r="H5295" i="24"/>
  <c r="H5279" i="24"/>
  <c r="H5265" i="24"/>
  <c r="H5253" i="24"/>
  <c r="H5237" i="24"/>
  <c r="H5224" i="24"/>
  <c r="H5210" i="24"/>
  <c r="H5196" i="24"/>
  <c r="H5182" i="24"/>
  <c r="H5169" i="24"/>
  <c r="H5153" i="24"/>
  <c r="H5141" i="24"/>
  <c r="H5127" i="24"/>
  <c r="H5112" i="24"/>
  <c r="H5098" i="24"/>
  <c r="H5086" i="24"/>
  <c r="H5070" i="24"/>
  <c r="H5057" i="24"/>
  <c r="H5044" i="24"/>
  <c r="H5028" i="24"/>
  <c r="H5015" i="24"/>
  <c r="H5002" i="24"/>
  <c r="H4986" i="24"/>
  <c r="H4973" i="24"/>
  <c r="H4960" i="24"/>
  <c r="H4944" i="24"/>
  <c r="H4932" i="24"/>
  <c r="H4918" i="24"/>
  <c r="H4903" i="24"/>
  <c r="H4889" i="24"/>
  <c r="H4877" i="24"/>
  <c r="H4861" i="24"/>
  <c r="H4848" i="24"/>
  <c r="H4834" i="24"/>
  <c r="H4820" i="24"/>
  <c r="H4806" i="24"/>
  <c r="H4793" i="24"/>
  <c r="H4777" i="24"/>
  <c r="H4765" i="24"/>
  <c r="H4752" i="24"/>
  <c r="H4738" i="24"/>
  <c r="H4727" i="24"/>
  <c r="H4716" i="24"/>
  <c r="H4702" i="24"/>
  <c r="H4690" i="24"/>
  <c r="H4679" i="24"/>
  <c r="H4665" i="24"/>
  <c r="H4654" i="24"/>
  <c r="H4642" i="24"/>
  <c r="H4629" i="24"/>
  <c r="H4617" i="24"/>
  <c r="H4606" i="24"/>
  <c r="H4592" i="24"/>
  <c r="H4581" i="24"/>
  <c r="H4569" i="24"/>
  <c r="H4556" i="24"/>
  <c r="H4544" i="24"/>
  <c r="H4533" i="24"/>
  <c r="H4519" i="24"/>
  <c r="H4508" i="24"/>
  <c r="H4496" i="24"/>
  <c r="H4482" i="24"/>
  <c r="H4471" i="24"/>
  <c r="H4460" i="24"/>
  <c r="H4446" i="24"/>
  <c r="H4434" i="24"/>
  <c r="H4423" i="24"/>
  <c r="H4409" i="24"/>
  <c r="H4398" i="24"/>
  <c r="H4386" i="24"/>
  <c r="H4373" i="24"/>
  <c r="H4361" i="24"/>
  <c r="H4350" i="24"/>
  <c r="H4336" i="24"/>
  <c r="H4325" i="24"/>
  <c r="H4313" i="24"/>
  <c r="H4300" i="24"/>
  <c r="H4288" i="24"/>
  <c r="H4277" i="24"/>
  <c r="H4263" i="24"/>
  <c r="H4252" i="24"/>
  <c r="H4240" i="24"/>
  <c r="H4226" i="24"/>
  <c r="H4215" i="24"/>
  <c r="H4204" i="24"/>
  <c r="H4190" i="24"/>
  <c r="H4178" i="24"/>
  <c r="H4167" i="24"/>
  <c r="H4153" i="24"/>
  <c r="H4142" i="24"/>
  <c r="H4130" i="24"/>
  <c r="H4118" i="24"/>
  <c r="H4108" i="24"/>
  <c r="H4097" i="24"/>
  <c r="H4087" i="24"/>
  <c r="H4077" i="24"/>
  <c r="H4066" i="24"/>
  <c r="H4055" i="24"/>
  <c r="H4045" i="24"/>
  <c r="H4034" i="24"/>
  <c r="H4024" i="24"/>
  <c r="H4014" i="24"/>
  <c r="H4004" i="24"/>
  <c r="H3993" i="24"/>
  <c r="H3982" i="24"/>
  <c r="H3972" i="24"/>
  <c r="H3961" i="24"/>
  <c r="H3951" i="24"/>
  <c r="H3941" i="24"/>
  <c r="H3930" i="24"/>
  <c r="H3920" i="24"/>
  <c r="H3909" i="24"/>
  <c r="H3898" i="24"/>
  <c r="H3888" i="24"/>
  <c r="H3878" i="24"/>
  <c r="H3868" i="24"/>
  <c r="H3857" i="24"/>
  <c r="H3847" i="24"/>
  <c r="H3836" i="24"/>
  <c r="H3825" i="24"/>
  <c r="H3815" i="24"/>
  <c r="H3805" i="24"/>
  <c r="H3794" i="24"/>
  <c r="H3784" i="24"/>
  <c r="H3774" i="24"/>
  <c r="H3762" i="24"/>
  <c r="H3752" i="24"/>
  <c r="H3743" i="24"/>
  <c r="H3734" i="24"/>
  <c r="H3725" i="24"/>
  <c r="H3716" i="24"/>
  <c r="H3706" i="24"/>
  <c r="H3697" i="24"/>
  <c r="H3688" i="24"/>
  <c r="H3679" i="24"/>
  <c r="H3670" i="24"/>
  <c r="H3661" i="24"/>
  <c r="H3652" i="24"/>
  <c r="H3642" i="24"/>
  <c r="H3633" i="24"/>
  <c r="H3624" i="24"/>
  <c r="H3615" i="24"/>
  <c r="H3606" i="24"/>
  <c r="H3597" i="24"/>
  <c r="H3588" i="24"/>
  <c r="H3578" i="24"/>
  <c r="H3569" i="24"/>
  <c r="H3560" i="24"/>
  <c r="H3551" i="24"/>
  <c r="H3542" i="24"/>
  <c r="H3533" i="24"/>
  <c r="H3524" i="24"/>
  <c r="H3514" i="24"/>
  <c r="H3505" i="24"/>
  <c r="H3496" i="24"/>
  <c r="H3487" i="24"/>
  <c r="H3478" i="24"/>
  <c r="H3469" i="24"/>
  <c r="H3460" i="24"/>
  <c r="H3450" i="24"/>
  <c r="H3441" i="24"/>
  <c r="H3432" i="24"/>
  <c r="H3423" i="24"/>
  <c r="H3414" i="24"/>
  <c r="H3405" i="24"/>
  <c r="H3396" i="24"/>
  <c r="H3386" i="24"/>
  <c r="H3377" i="24"/>
  <c r="H3368" i="24"/>
  <c r="H3359" i="24"/>
  <c r="H3350" i="24"/>
  <c r="H3341" i="24"/>
  <c r="H3332" i="24"/>
  <c r="H3322" i="24"/>
  <c r="H3313" i="24"/>
  <c r="H3304" i="24"/>
  <c r="H3295" i="24"/>
  <c r="H3286" i="24"/>
  <c r="H3277" i="24"/>
  <c r="H3268" i="24"/>
  <c r="H3258" i="24"/>
  <c r="H3249" i="24"/>
  <c r="H3240" i="24"/>
  <c r="H3231" i="24"/>
  <c r="H3222" i="24"/>
  <c r="H3213" i="24"/>
  <c r="H3204" i="24"/>
  <c r="H3194" i="24"/>
  <c r="H3185" i="24"/>
  <c r="H3176" i="24"/>
  <c r="H3167" i="24"/>
  <c r="H3158" i="24"/>
  <c r="H3149" i="24"/>
  <c r="H3140" i="24"/>
  <c r="H3130" i="24"/>
  <c r="H3121" i="24"/>
  <c r="H3112" i="24"/>
  <c r="H3103" i="24"/>
  <c r="H3094" i="24"/>
  <c r="H3085" i="24"/>
  <c r="H3076" i="24"/>
  <c r="H3066" i="24"/>
  <c r="H3057" i="24"/>
  <c r="H3048" i="24"/>
  <c r="H3039" i="24"/>
  <c r="H3030" i="24"/>
  <c r="H3021" i="24"/>
  <c r="H3012" i="24"/>
  <c r="H3002" i="24"/>
  <c r="H2993" i="24"/>
  <c r="H2984" i="24"/>
  <c r="H2975" i="24"/>
  <c r="H2966" i="24"/>
  <c r="H2957" i="24"/>
  <c r="H2948" i="24"/>
  <c r="H2938" i="24"/>
  <c r="H2929" i="24"/>
  <c r="H2920" i="24"/>
  <c r="H2911" i="24"/>
  <c r="H2902" i="24"/>
  <c r="H2893" i="24"/>
  <c r="H2884" i="24"/>
  <c r="H2874" i="24"/>
  <c r="H2865" i="24"/>
  <c r="H2856" i="24"/>
  <c r="H2847" i="24"/>
  <c r="H2838" i="24"/>
  <c r="H2829" i="24"/>
  <c r="H2820" i="24"/>
  <c r="H2810" i="24"/>
  <c r="H2801" i="24"/>
  <c r="H2792" i="24"/>
  <c r="H2783" i="24"/>
  <c r="H2774" i="24"/>
  <c r="H2765" i="24"/>
  <c r="H2756" i="24"/>
  <c r="H2746" i="24"/>
  <c r="H2737" i="24"/>
  <c r="H2728" i="24"/>
  <c r="H2719" i="24"/>
  <c r="H2710" i="24"/>
  <c r="H2701" i="24"/>
  <c r="H2692" i="24"/>
  <c r="H2682" i="24"/>
  <c r="H2673" i="24"/>
  <c r="H2664" i="24"/>
  <c r="H2655" i="24"/>
  <c r="H2646" i="24"/>
  <c r="H2637" i="24"/>
  <c r="H2628" i="24"/>
  <c r="H2618" i="24"/>
  <c r="H2609" i="24"/>
  <c r="H2600" i="24"/>
  <c r="H2591" i="24"/>
  <c r="H2582" i="24"/>
  <c r="H2573" i="24"/>
  <c r="H2564" i="24"/>
  <c r="H2554" i="24"/>
  <c r="H2545" i="24"/>
  <c r="H2536" i="24"/>
  <c r="H2527" i="24"/>
  <c r="H2518" i="24"/>
  <c r="H2509" i="24"/>
  <c r="H2500" i="24"/>
  <c r="H2490" i="24"/>
  <c r="H2481" i="24"/>
  <c r="H2472" i="24"/>
  <c r="H2463" i="24"/>
  <c r="H2454" i="24"/>
  <c r="H2445" i="24"/>
  <c r="H2436" i="24"/>
  <c r="H2426" i="24"/>
  <c r="H2417" i="24"/>
  <c r="H2408" i="24"/>
  <c r="H2399" i="24"/>
  <c r="H2390" i="24"/>
  <c r="H2381" i="24"/>
  <c r="H2372" i="24"/>
  <c r="H2362" i="24"/>
  <c r="H2353" i="24"/>
  <c r="H2344" i="24"/>
  <c r="H2335" i="24"/>
  <c r="H2326" i="24"/>
  <c r="H2317" i="24"/>
  <c r="H2308" i="24"/>
  <c r="H2298" i="24"/>
  <c r="H2289" i="24"/>
  <c r="H2280" i="24"/>
  <c r="H2271" i="24"/>
  <c r="H2262" i="24"/>
  <c r="H2253" i="24"/>
  <c r="H2244" i="24"/>
  <c r="H2234" i="24"/>
  <c r="H2225" i="24"/>
  <c r="H2216" i="24"/>
  <c r="H2207" i="24"/>
  <c r="H2198" i="24"/>
  <c r="H2189" i="24"/>
  <c r="H2180" i="24"/>
  <c r="H2170" i="24"/>
  <c r="H2161" i="24"/>
  <c r="H2152" i="24"/>
  <c r="H2143" i="24"/>
  <c r="H2134" i="24"/>
  <c r="H2125" i="24"/>
  <c r="H2116" i="24"/>
  <c r="H2106" i="24"/>
  <c r="H2097" i="24"/>
  <c r="H2088" i="24"/>
  <c r="H2079" i="24"/>
  <c r="H2070" i="24"/>
  <c r="H2061" i="24"/>
  <c r="H2052" i="24"/>
  <c r="H2042" i="24"/>
  <c r="H2033" i="24"/>
  <c r="H2024" i="24"/>
  <c r="H2015" i="24"/>
  <c r="H2006" i="24"/>
  <c r="H1997" i="24"/>
  <c r="H1988" i="24"/>
  <c r="H1978" i="24"/>
  <c r="H1969" i="24"/>
  <c r="H1960" i="24"/>
  <c r="H1951" i="24"/>
  <c r="H1942" i="24"/>
  <c r="H1933" i="24"/>
  <c r="H1924" i="24"/>
  <c r="H1914" i="24"/>
  <c r="H1905" i="24"/>
  <c r="H1896" i="24"/>
  <c r="H1887" i="24"/>
  <c r="H1878" i="24"/>
  <c r="H1869" i="24"/>
  <c r="H1860" i="24"/>
  <c r="H1850" i="24"/>
  <c r="H1841" i="24"/>
  <c r="H1832" i="24"/>
  <c r="H1823" i="24"/>
  <c r="H1814" i="24"/>
  <c r="H1805" i="24"/>
  <c r="H1796" i="24"/>
  <c r="H1786" i="24"/>
  <c r="H1777" i="24"/>
  <c r="H1768" i="24"/>
  <c r="H1759" i="24"/>
  <c r="H1750" i="24"/>
  <c r="H1741" i="24"/>
  <c r="H1732" i="24"/>
  <c r="H1722" i="24"/>
  <c r="H1713" i="24"/>
  <c r="H1704" i="24"/>
  <c r="H1695" i="24"/>
  <c r="H1686" i="24"/>
  <c r="H1677" i="24"/>
  <c r="H1668" i="24"/>
  <c r="H1658" i="24"/>
  <c r="H1649" i="24"/>
  <c r="H1640" i="24"/>
  <c r="H1631" i="24"/>
  <c r="H1622" i="24"/>
  <c r="H1613" i="24"/>
  <c r="H1604" i="24"/>
  <c r="H1594" i="24"/>
  <c r="H1586" i="24"/>
  <c r="H1578" i="24"/>
  <c r="H1570" i="24"/>
  <c r="H1562" i="24"/>
  <c r="H1554" i="24"/>
  <c r="H1546" i="24"/>
  <c r="H1538" i="24"/>
  <c r="H1530" i="24"/>
  <c r="H1522" i="24"/>
  <c r="H1514" i="24"/>
  <c r="H1506" i="24"/>
  <c r="H1498" i="24"/>
  <c r="H1490" i="24"/>
  <c r="H1482" i="24"/>
  <c r="H1474" i="24"/>
  <c r="H1466" i="24"/>
  <c r="H1458" i="24"/>
  <c r="H1450" i="24"/>
  <c r="H1442" i="24"/>
  <c r="H1434" i="24"/>
  <c r="H1426" i="24"/>
  <c r="H1418" i="24"/>
  <c r="H1410" i="24"/>
  <c r="H1402" i="24"/>
  <c r="H1394" i="24"/>
  <c r="H1386" i="24"/>
  <c r="H1378" i="24"/>
  <c r="H1370" i="24"/>
  <c r="H1362" i="24"/>
  <c r="H1354" i="24"/>
  <c r="H1346" i="24"/>
  <c r="H1338" i="24"/>
  <c r="H1330" i="24"/>
  <c r="H1322" i="24"/>
  <c r="H1314" i="24"/>
  <c r="H1306" i="24"/>
  <c r="H1298" i="24"/>
  <c r="H1290" i="24"/>
  <c r="H1282" i="24"/>
  <c r="H1274" i="24"/>
  <c r="H1266" i="24"/>
  <c r="H1258" i="24"/>
  <c r="H1250" i="24"/>
  <c r="H1242" i="24"/>
  <c r="H1234" i="24"/>
  <c r="H1226" i="24"/>
  <c r="H1218" i="24"/>
  <c r="H1210" i="24"/>
  <c r="H1202" i="24"/>
  <c r="H1194" i="24"/>
  <c r="H1186" i="24"/>
  <c r="H1178" i="24"/>
  <c r="H1170" i="24"/>
  <c r="H1162" i="24"/>
  <c r="H1154" i="24"/>
  <c r="H1146" i="24"/>
  <c r="H1138" i="24"/>
  <c r="H1130" i="24"/>
  <c r="H1122" i="24"/>
  <c r="H1114" i="24"/>
  <c r="H1106" i="24"/>
  <c r="H1098" i="24"/>
  <c r="H1090" i="24"/>
  <c r="H1082" i="24"/>
  <c r="H1074" i="24"/>
  <c r="H1066" i="24"/>
  <c r="H1058" i="24"/>
  <c r="H1050" i="24"/>
  <c r="H1042" i="24"/>
  <c r="H1034" i="24"/>
  <c r="H1026" i="24"/>
  <c r="H1018" i="24"/>
  <c r="H1010" i="24"/>
  <c r="H1002" i="24"/>
  <c r="H994" i="24"/>
  <c r="H986" i="24"/>
  <c r="H978" i="24"/>
  <c r="H970" i="24"/>
  <c r="H962" i="24"/>
  <c r="H954" i="24"/>
  <c r="H946" i="24"/>
  <c r="H938" i="24"/>
  <c r="H930" i="24"/>
  <c r="H922" i="24"/>
  <c r="H914" i="24"/>
  <c r="H906" i="24"/>
  <c r="H898" i="24"/>
  <c r="H890" i="24"/>
  <c r="H882" i="24"/>
  <c r="H874" i="24"/>
  <c r="H866" i="24"/>
  <c r="H858" i="24"/>
  <c r="H850" i="24"/>
  <c r="H842" i="24"/>
  <c r="H834" i="24"/>
  <c r="H826" i="24"/>
  <c r="H818" i="24"/>
  <c r="H810" i="24"/>
  <c r="H802" i="24"/>
  <c r="H794" i="24"/>
  <c r="H786" i="24"/>
  <c r="H778" i="24"/>
  <c r="H770" i="24"/>
  <c r="H762" i="24"/>
  <c r="H754" i="24"/>
  <c r="H746" i="24"/>
  <c r="H738" i="24"/>
  <c r="H730" i="24"/>
  <c r="H722" i="24"/>
  <c r="H714" i="24"/>
  <c r="H706" i="24"/>
  <c r="H698" i="24"/>
  <c r="H690" i="24"/>
  <c r="H682" i="24"/>
  <c r="H674" i="24"/>
  <c r="H666" i="24"/>
  <c r="H658" i="24"/>
  <c r="H650" i="24"/>
  <c r="H642" i="24"/>
  <c r="H634" i="24"/>
  <c r="H626" i="24"/>
  <c r="H618" i="24"/>
  <c r="H610" i="24"/>
  <c r="H602" i="24"/>
  <c r="H594" i="24"/>
  <c r="H586" i="24"/>
  <c r="H578" i="24"/>
  <c r="H570" i="24"/>
  <c r="H562" i="24"/>
  <c r="H554" i="24"/>
  <c r="H546" i="24"/>
  <c r="H538" i="24"/>
  <c r="H530" i="24"/>
  <c r="H522" i="24"/>
  <c r="H514" i="24"/>
  <c r="H506" i="24"/>
  <c r="H498" i="24"/>
  <c r="H490" i="24"/>
  <c r="H482" i="24"/>
  <c r="H474" i="24"/>
  <c r="H466" i="24"/>
  <c r="H458" i="24"/>
  <c r="H450" i="24"/>
  <c r="H442" i="24"/>
  <c r="H434" i="24"/>
  <c r="H426" i="24"/>
  <c r="H418" i="24"/>
  <c r="H410" i="24"/>
  <c r="H402" i="24"/>
  <c r="H394" i="24"/>
  <c r="H386" i="24"/>
  <c r="H378" i="24"/>
  <c r="H370" i="24"/>
  <c r="H362" i="24"/>
  <c r="H354" i="24"/>
  <c r="H346" i="24"/>
  <c r="H338" i="24"/>
  <c r="H330" i="24"/>
  <c r="H322" i="24"/>
  <c r="H314" i="24"/>
  <c r="H306" i="24"/>
  <c r="H298" i="24"/>
  <c r="H290" i="24"/>
  <c r="H282" i="24"/>
  <c r="H274" i="24"/>
  <c r="H266" i="24"/>
  <c r="H258" i="24"/>
  <c r="H250" i="24"/>
  <c r="H242" i="24"/>
  <c r="H234" i="24"/>
  <c r="H226" i="24"/>
  <c r="H218" i="24"/>
  <c r="H210" i="24"/>
  <c r="H202" i="24"/>
  <c r="H194" i="24"/>
  <c r="H186" i="24"/>
  <c r="H178" i="24"/>
  <c r="H170" i="24"/>
  <c r="H162" i="24"/>
  <c r="H154" i="24"/>
  <c r="H146" i="24"/>
  <c r="H138" i="24"/>
  <c r="H130" i="24"/>
  <c r="H122" i="24"/>
  <c r="H114" i="24"/>
  <c r="H14" i="24"/>
  <c r="H26" i="24"/>
  <c r="H31" i="24"/>
  <c r="H40" i="24"/>
  <c r="H49" i="24"/>
  <c r="H58" i="24"/>
  <c r="H67" i="24"/>
  <c r="H77" i="24"/>
  <c r="H86" i="24"/>
  <c r="H95" i="24"/>
  <c r="H104" i="24"/>
  <c r="H113" i="24"/>
  <c r="H125" i="24"/>
  <c r="H135" i="24"/>
  <c r="H145" i="24"/>
  <c r="H157" i="24"/>
  <c r="H167" i="24"/>
  <c r="H177" i="24"/>
  <c r="H189" i="24"/>
  <c r="H199" i="24"/>
  <c r="H209" i="24"/>
  <c r="H221" i="24"/>
  <c r="H231" i="24"/>
  <c r="H241" i="24"/>
  <c r="H253" i="24"/>
  <c r="H263" i="24"/>
  <c r="H273" i="24"/>
  <c r="H285" i="24"/>
  <c r="H295" i="24"/>
  <c r="H305" i="24"/>
  <c r="H317" i="24"/>
  <c r="H327" i="24"/>
  <c r="H337" i="24"/>
  <c r="H349" i="24"/>
  <c r="H359" i="24"/>
  <c r="H369" i="24"/>
  <c r="H381" i="24"/>
  <c r="H391" i="24"/>
  <c r="H401" i="24"/>
  <c r="H413" i="24"/>
  <c r="H423" i="24"/>
  <c r="H433" i="24"/>
  <c r="H445" i="24"/>
  <c r="H455" i="24"/>
  <c r="H465" i="24"/>
  <c r="H477" i="24"/>
  <c r="H487" i="24"/>
  <c r="H497" i="24"/>
  <c r="H509" i="24"/>
  <c r="H519" i="24"/>
  <c r="H529" i="24"/>
  <c r="H541" i="24"/>
  <c r="H551" i="24"/>
  <c r="H561" i="24"/>
  <c r="H573" i="24"/>
  <c r="H583" i="24"/>
  <c r="H593" i="24"/>
  <c r="H605" i="24"/>
  <c r="H615" i="24"/>
  <c r="H625" i="24"/>
  <c r="H637" i="24"/>
  <c r="H647" i="24"/>
  <c r="H657" i="24"/>
  <c r="H669" i="24"/>
  <c r="H679" i="24"/>
  <c r="H689" i="24"/>
  <c r="H701" i="24"/>
  <c r="H711" i="24"/>
  <c r="H721" i="24"/>
  <c r="H733" i="24"/>
  <c r="H743" i="24"/>
  <c r="H753" i="24"/>
  <c r="H765" i="24"/>
  <c r="H775" i="24"/>
  <c r="H785" i="24"/>
  <c r="H797" i="24"/>
  <c r="H807" i="24"/>
  <c r="H817" i="24"/>
  <c r="H829" i="24"/>
  <c r="H839" i="24"/>
  <c r="H849" i="24"/>
  <c r="H861" i="24"/>
  <c r="H871" i="24"/>
  <c r="H881" i="24"/>
  <c r="H893" i="24"/>
  <c r="H903" i="24"/>
  <c r="H913" i="24"/>
  <c r="H925" i="24"/>
  <c r="H935" i="24"/>
  <c r="H945" i="24"/>
  <c r="H957" i="24"/>
  <c r="H967" i="24"/>
  <c r="H977" i="24"/>
  <c r="H989" i="24"/>
  <c r="H999" i="24"/>
  <c r="H1009" i="24"/>
  <c r="H1021" i="24"/>
  <c r="H1031" i="24"/>
  <c r="H1041" i="24"/>
  <c r="H1053" i="24"/>
  <c r="H1063" i="24"/>
  <c r="H1073" i="24"/>
  <c r="H1085" i="24"/>
  <c r="H1095" i="24"/>
  <c r="H1105" i="24"/>
  <c r="H1117" i="24"/>
  <c r="H1127" i="24"/>
  <c r="H1137" i="24"/>
  <c r="H1149" i="24"/>
  <c r="H1159" i="24"/>
  <c r="H1169" i="24"/>
  <c r="H1181" i="24"/>
  <c r="H1191" i="24"/>
  <c r="H1201" i="24"/>
  <c r="H1213" i="24"/>
  <c r="H1223" i="24"/>
  <c r="H1233" i="24"/>
  <c r="H1245" i="24"/>
  <c r="H1255" i="24"/>
  <c r="H1265" i="24"/>
  <c r="H1277" i="24"/>
  <c r="H1287" i="24"/>
  <c r="H1297" i="24"/>
  <c r="H1311" i="24"/>
  <c r="H1325" i="24"/>
  <c r="H1336" i="24"/>
  <c r="H1350" i="24"/>
  <c r="H1361" i="24"/>
  <c r="H1375" i="24"/>
  <c r="H1389" i="24"/>
  <c r="H1400" i="24"/>
  <c r="H1414" i="24"/>
  <c r="H1425" i="24"/>
  <c r="H1439" i="24"/>
  <c r="H1453" i="24"/>
  <c r="H1464" i="24"/>
  <c r="H1478" i="24"/>
  <c r="H1489" i="24"/>
  <c r="H1503" i="24"/>
  <c r="H1517" i="24"/>
  <c r="H1528" i="24"/>
  <c r="H1542" i="24"/>
  <c r="H1553" i="24"/>
  <c r="H1567" i="24"/>
  <c r="H1581" i="24"/>
  <c r="H1592" i="24"/>
  <c r="H1608" i="24"/>
  <c r="H1621" i="24"/>
  <c r="H1637" i="24"/>
  <c r="H1653" i="24"/>
  <c r="H1665" i="24"/>
  <c r="H1681" i="24"/>
  <c r="H1694" i="24"/>
  <c r="H1710" i="24"/>
  <c r="H1726" i="24"/>
  <c r="H1738" i="24"/>
  <c r="H1754" i="24"/>
  <c r="H1767" i="24"/>
  <c r="H1783" i="24"/>
  <c r="H1799" i="24"/>
  <c r="H1812" i="24"/>
  <c r="H1828" i="24"/>
  <c r="H1840" i="24"/>
  <c r="H1856" i="24"/>
  <c r="H1872" i="24"/>
  <c r="H1885" i="24"/>
  <c r="H1901" i="24"/>
  <c r="H1913" i="24"/>
  <c r="H1929" i="24"/>
  <c r="H1945" i="24"/>
  <c r="H1958" i="24"/>
  <c r="H1974" i="24"/>
  <c r="H1986" i="24"/>
  <c r="H2002" i="24"/>
  <c r="H2018" i="24"/>
  <c r="H2031" i="24"/>
  <c r="H2047" i="24"/>
  <c r="H2060" i="24"/>
  <c r="H2076" i="24"/>
  <c r="H2092" i="24"/>
  <c r="H2104" i="24"/>
  <c r="H2120" i="24"/>
  <c r="H2133" i="24"/>
  <c r="H2149" i="24"/>
  <c r="H2165" i="24"/>
  <c r="H2177" i="24"/>
  <c r="H2193" i="24"/>
  <c r="H2206" i="24"/>
  <c r="H2222" i="24"/>
  <c r="H2238" i="24"/>
  <c r="H2250" i="24"/>
  <c r="H2266" i="24"/>
  <c r="H2279" i="24"/>
  <c r="H2295" i="24"/>
  <c r="H2311" i="24"/>
  <c r="H2324" i="24"/>
  <c r="H2340" i="24"/>
  <c r="H2352" i="24"/>
  <c r="H2368" i="24"/>
  <c r="H2384" i="24"/>
  <c r="H2397" i="24"/>
  <c r="H2413" i="24"/>
  <c r="H2425" i="24"/>
  <c r="H2441" i="24"/>
  <c r="H2457" i="24"/>
  <c r="H2470" i="24"/>
  <c r="H2486" i="24"/>
  <c r="H2498" i="24"/>
  <c r="H2514" i="24"/>
  <c r="H2530" i="24"/>
  <c r="H2543" i="24"/>
  <c r="H2559" i="24"/>
  <c r="H2572" i="24"/>
  <c r="H2588" i="24"/>
  <c r="H2604" i="24"/>
  <c r="H2616" i="24"/>
  <c r="H2632" i="24"/>
  <c r="H2645" i="24"/>
  <c r="H2661" i="24"/>
  <c r="H2677" i="24"/>
  <c r="H2689" i="24"/>
  <c r="H2705" i="24"/>
  <c r="H2718" i="24"/>
  <c r="H2734" i="24"/>
  <c r="H2750" i="24"/>
  <c r="H2762" i="24"/>
  <c r="H2778" i="24"/>
  <c r="H2791" i="24"/>
  <c r="H2807" i="24"/>
  <c r="H2823" i="24"/>
  <c r="H2836" i="24"/>
  <c r="H2852" i="24"/>
  <c r="H2864" i="24"/>
  <c r="H2880" i="24"/>
  <c r="H2896" i="24"/>
  <c r="H2909" i="24"/>
  <c r="H2925" i="24"/>
  <c r="H2937" i="24"/>
  <c r="H2953" i="24"/>
  <c r="H2969" i="24"/>
  <c r="H2982" i="24"/>
  <c r="H2998" i="24"/>
  <c r="H3010" i="24"/>
  <c r="H3026" i="24"/>
  <c r="H3042" i="24"/>
  <c r="H3055" i="24"/>
  <c r="H3071" i="24"/>
  <c r="H3084" i="24"/>
  <c r="H3100" i="24"/>
  <c r="H3116" i="24"/>
  <c r="H3128" i="24"/>
  <c r="H3144" i="24"/>
  <c r="H3157" i="24"/>
  <c r="H3173" i="24"/>
  <c r="H3189" i="24"/>
  <c r="H3201" i="24"/>
  <c r="H3217" i="24"/>
  <c r="H3230" i="24"/>
  <c r="H3246" i="24"/>
  <c r="H3262" i="24"/>
  <c r="H3274" i="24"/>
  <c r="H3290" i="24"/>
  <c r="H3303" i="24"/>
  <c r="H3319" i="24"/>
  <c r="H3335" i="24"/>
  <c r="H3348" i="24"/>
  <c r="H3364" i="24"/>
  <c r="H3376" i="24"/>
  <c r="H3392" i="24"/>
  <c r="H3408" i="24"/>
  <c r="H3421" i="24"/>
  <c r="H3437" i="24"/>
  <c r="H3449" i="24"/>
  <c r="H3465" i="24"/>
  <c r="H3481" i="24"/>
  <c r="H3494" i="24"/>
  <c r="H3510" i="24"/>
  <c r="H3522" i="24"/>
  <c r="H3538" i="24"/>
  <c r="H3554" i="24"/>
  <c r="H3567" i="24"/>
  <c r="H3583" i="24"/>
  <c r="H3596" i="24"/>
  <c r="H3612" i="24"/>
  <c r="H3628" i="24"/>
  <c r="H3640" i="24"/>
  <c r="H3656" i="24"/>
  <c r="H3669" i="24"/>
  <c r="H3685" i="24"/>
  <c r="H3701" i="24"/>
  <c r="H3713" i="24"/>
  <c r="H3729" i="24"/>
  <c r="H3742" i="24"/>
  <c r="H3759" i="24"/>
  <c r="H3777" i="24"/>
  <c r="H3792" i="24"/>
  <c r="H3810" i="24"/>
  <c r="H3824" i="24"/>
  <c r="H3842" i="24"/>
  <c r="H3861" i="24"/>
  <c r="H3876" i="24"/>
  <c r="H3894" i="24"/>
  <c r="H3908" i="24"/>
  <c r="H3926" i="24"/>
  <c r="H3944" i="24"/>
  <c r="H3959" i="24"/>
  <c r="H3977" i="24"/>
  <c r="H3991" i="24"/>
  <c r="H4009" i="24"/>
  <c r="H4028" i="24"/>
  <c r="H4042" i="24"/>
  <c r="H4061" i="24"/>
  <c r="H4076" i="24"/>
  <c r="H4094" i="24"/>
  <c r="H4112" i="24"/>
  <c r="H4126" i="24"/>
  <c r="H4149" i="24"/>
  <c r="H4164" i="24"/>
  <c r="H4186" i="24"/>
  <c r="H4207" i="24"/>
  <c r="H4224" i="24"/>
  <c r="H4245" i="24"/>
  <c r="H4262" i="24"/>
  <c r="H4282" i="24"/>
  <c r="H4305" i="24"/>
  <c r="H4322" i="24"/>
  <c r="H4343" i="24"/>
  <c r="H4360" i="24"/>
  <c r="H4381" i="24"/>
  <c r="H4401" i="24"/>
  <c r="H4418" i="24"/>
  <c r="H4441" i="24"/>
  <c r="H4456" i="24"/>
  <c r="H4479" i="24"/>
  <c r="H4500" i="24"/>
  <c r="H4517" i="24"/>
  <c r="H4537" i="24"/>
  <c r="H4554" i="24"/>
  <c r="H4575" i="24"/>
  <c r="H4598" i="24"/>
  <c r="H4615" i="24"/>
  <c r="H4636" i="24"/>
  <c r="H4653" i="24"/>
  <c r="H4673" i="24"/>
  <c r="H4694" i="24"/>
  <c r="H4711" i="24"/>
  <c r="H4734" i="24"/>
  <c r="H4749" i="24"/>
  <c r="H4774" i="24"/>
  <c r="H4797" i="24"/>
  <c r="H4816" i="24"/>
  <c r="H4840" i="24"/>
  <c r="H4860" i="24"/>
  <c r="H4884" i="24"/>
  <c r="H4909" i="24"/>
  <c r="H4929" i="24"/>
  <c r="H4952" i="24"/>
  <c r="H4972" i="24"/>
  <c r="H4996" i="24"/>
  <c r="H5018" i="24"/>
  <c r="H5039" i="24"/>
  <c r="H5064" i="24"/>
  <c r="H5081" i="24"/>
  <c r="H5108" i="24"/>
  <c r="H5132" i="24"/>
  <c r="H5151" i="24"/>
  <c r="H5174" i="24"/>
  <c r="H5194" i="24"/>
  <c r="H5217" i="24"/>
  <c r="H5244" i="24"/>
  <c r="H5263" i="24"/>
  <c r="H5287" i="24"/>
  <c r="H5306" i="24"/>
  <c r="H5329" i="24"/>
  <c r="H5353" i="24"/>
  <c r="H5373" i="24"/>
  <c r="H5399" i="24"/>
  <c r="H5416" i="24"/>
  <c r="H5442" i="24"/>
  <c r="H5465" i="24"/>
  <c r="H5485" i="24"/>
  <c r="H5511" i="24"/>
  <c r="H5532" i="24"/>
  <c r="H5560" i="24"/>
  <c r="H5589" i="24"/>
  <c r="H5612" i="24"/>
  <c r="H5639" i="24"/>
  <c r="H5660" i="24"/>
  <c r="H5688" i="24"/>
  <c r="H5715" i="24"/>
  <c r="H5738" i="24"/>
  <c r="H5768" i="24"/>
  <c r="H5786" i="24"/>
  <c r="H5816" i="24"/>
  <c r="H5843" i="24"/>
  <c r="H5866" i="24"/>
  <c r="H5893" i="24"/>
  <c r="H5915" i="24"/>
  <c r="H5941" i="24"/>
  <c r="H5971" i="24"/>
  <c r="H5994" i="24"/>
  <c r="H6026" i="24"/>
  <c r="H6058" i="24"/>
  <c r="H6093" i="24"/>
  <c r="H6131" i="24"/>
  <c r="H6160" i="24"/>
  <c r="H6200" i="24"/>
  <c r="H6228" i="24"/>
  <c r="H6267" i="24"/>
  <c r="H6305" i="24"/>
  <c r="H6333" i="24"/>
  <c r="H6370" i="24"/>
  <c r="H6402" i="24"/>
  <c r="H6437" i="24"/>
  <c r="H6477" i="24"/>
  <c r="H6509" i="24"/>
  <c r="H6547" i="24"/>
  <c r="H6576" i="24"/>
  <c r="H6612" i="24"/>
  <c r="H6649" i="24"/>
  <c r="H6681" i="24"/>
  <c r="H6721" i="24"/>
  <c r="H6746" i="24"/>
  <c r="H6788" i="24"/>
  <c r="H6826" i="24"/>
  <c r="H6853" i="24"/>
  <c r="H6891" i="24"/>
  <c r="H6923" i="24"/>
  <c r="H6960" i="24"/>
  <c r="H7000" i="24"/>
  <c r="H7032" i="24"/>
  <c r="H7081" i="24"/>
  <c r="H7123" i="24"/>
  <c r="H7171" i="24"/>
  <c r="H7221" i="24"/>
  <c r="H7261" i="24"/>
  <c r="H7317" i="24"/>
  <c r="H7353" i="24"/>
  <c r="H7417" i="24"/>
  <c r="H7477" i="24"/>
  <c r="H7536" i="24"/>
  <c r="H7603" i="24"/>
  <c r="H7657" i="24"/>
  <c r="H7730" i="24"/>
  <c r="H7810" i="24"/>
  <c r="H7874" i="24"/>
  <c r="H7976" i="24"/>
  <c r="H8063" i="24"/>
  <c r="H8162" i="24"/>
  <c r="H8296" i="24"/>
  <c r="H8426" i="24"/>
  <c r="H8612" i="24"/>
  <c r="H8770" i="24"/>
  <c r="H9016" i="24"/>
  <c r="H9339" i="24"/>
  <c r="H9673" i="24"/>
  <c r="H32" i="24"/>
  <c r="H41" i="24"/>
  <c r="H50" i="24"/>
  <c r="H59" i="24"/>
  <c r="H69" i="24"/>
  <c r="H78" i="24"/>
  <c r="H87" i="24"/>
  <c r="H96" i="24"/>
  <c r="H105" i="24"/>
  <c r="H115" i="24"/>
  <c r="H126" i="24"/>
  <c r="H136" i="24"/>
  <c r="H147" i="24"/>
  <c r="H158" i="24"/>
  <c r="H168" i="24"/>
  <c r="H179" i="24"/>
  <c r="H190" i="24"/>
  <c r="H200" i="24"/>
  <c r="H211" i="24"/>
  <c r="H222" i="24"/>
  <c r="H232" i="24"/>
  <c r="H243" i="24"/>
  <c r="H254" i="24"/>
  <c r="H264" i="24"/>
  <c r="H275" i="24"/>
  <c r="H286" i="24"/>
  <c r="H296" i="24"/>
  <c r="H307" i="24"/>
  <c r="H318" i="24"/>
  <c r="H328" i="24"/>
  <c r="H339" i="24"/>
  <c r="H350" i="24"/>
  <c r="H360" i="24"/>
  <c r="H371" i="24"/>
  <c r="H382" i="24"/>
  <c r="H392" i="24"/>
  <c r="H403" i="24"/>
  <c r="H414" i="24"/>
  <c r="H424" i="24"/>
  <c r="H435" i="24"/>
  <c r="H446" i="24"/>
  <c r="H456" i="24"/>
  <c r="H467" i="24"/>
  <c r="H478" i="24"/>
  <c r="H488" i="24"/>
  <c r="H499" i="24"/>
  <c r="H510" i="24"/>
  <c r="H520" i="24"/>
  <c r="H531" i="24"/>
  <c r="H542" i="24"/>
  <c r="H552" i="24"/>
  <c r="H563" i="24"/>
  <c r="H574" i="24"/>
  <c r="H584" i="24"/>
  <c r="H595" i="24"/>
  <c r="H606" i="24"/>
  <c r="H616" i="24"/>
  <c r="H627" i="24"/>
  <c r="H638" i="24"/>
  <c r="H648" i="24"/>
  <c r="H659" i="24"/>
  <c r="H670" i="24"/>
  <c r="H680" i="24"/>
  <c r="H691" i="24"/>
  <c r="H702" i="24"/>
  <c r="H712" i="24"/>
  <c r="H723" i="24"/>
  <c r="H734" i="24"/>
  <c r="H744" i="24"/>
  <c r="H755" i="24"/>
  <c r="H766" i="24"/>
  <c r="H776" i="24"/>
  <c r="H787" i="24"/>
  <c r="H798" i="24"/>
  <c r="H808" i="24"/>
  <c r="H819" i="24"/>
  <c r="H830" i="24"/>
  <c r="H840" i="24"/>
  <c r="H851" i="24"/>
  <c r="H862" i="24"/>
  <c r="H872" i="24"/>
  <c r="H883" i="24"/>
  <c r="H894" i="24"/>
  <c r="H904" i="24"/>
  <c r="H915" i="24"/>
  <c r="H926" i="24"/>
  <c r="H936" i="24"/>
  <c r="H947" i="24"/>
  <c r="H958" i="24"/>
  <c r="H968" i="24"/>
  <c r="H979" i="24"/>
  <c r="H990" i="24"/>
  <c r="H1000" i="24"/>
  <c r="H1011" i="24"/>
  <c r="H1022" i="24"/>
  <c r="H1032" i="24"/>
  <c r="H1043" i="24"/>
  <c r="H1054" i="24"/>
  <c r="H1064" i="24"/>
  <c r="H1075" i="24"/>
  <c r="H1086" i="24"/>
  <c r="H1096" i="24"/>
  <c r="H1107" i="24"/>
  <c r="H1118" i="24"/>
  <c r="H1128" i="24"/>
  <c r="H1139" i="24"/>
  <c r="H1150" i="24"/>
  <c r="H1160" i="24"/>
  <c r="H1171" i="24"/>
  <c r="H1182" i="24"/>
  <c r="H1192" i="24"/>
  <c r="H1203" i="24"/>
  <c r="H1214" i="24"/>
  <c r="H1224" i="24"/>
  <c r="H1235" i="24"/>
  <c r="H1246" i="24"/>
  <c r="H1256" i="24"/>
  <c r="H1267" i="24"/>
  <c r="H1278" i="24"/>
  <c r="H1288" i="24"/>
  <c r="H1301" i="24"/>
  <c r="H1312" i="24"/>
  <c r="H1326" i="24"/>
  <c r="H1337" i="24"/>
  <c r="H1351" i="24"/>
  <c r="H1365" i="24"/>
  <c r="H1376" i="24"/>
  <c r="H1390" i="24"/>
  <c r="H1401" i="24"/>
  <c r="H1415" i="24"/>
  <c r="H1429" i="24"/>
  <c r="H1440" i="24"/>
  <c r="H1454" i="24"/>
  <c r="H1465" i="24"/>
  <c r="H1479" i="24"/>
  <c r="H1493" i="24"/>
  <c r="H1504" i="24"/>
  <c r="H1518" i="24"/>
  <c r="H1529" i="24"/>
  <c r="H1543" i="24"/>
  <c r="H1557" i="24"/>
  <c r="H1568" i="24"/>
  <c r="H1582" i="24"/>
  <c r="H1593" i="24"/>
  <c r="H1609" i="24"/>
  <c r="H1625" i="24"/>
  <c r="H1638" i="24"/>
  <c r="H1654" i="24"/>
  <c r="H1666" i="24"/>
  <c r="H1682" i="24"/>
  <c r="H1698" i="24"/>
  <c r="H1711" i="24"/>
  <c r="H1727" i="24"/>
  <c r="H1740" i="24"/>
  <c r="H1756" i="24"/>
  <c r="H1772" i="24"/>
  <c r="H1784" i="24"/>
  <c r="H1800" i="24"/>
  <c r="H1813" i="24"/>
  <c r="H1829" i="24"/>
  <c r="H1845" i="24"/>
  <c r="H1857" i="24"/>
  <c r="H1873" i="24"/>
  <c r="H1886" i="24"/>
  <c r="H1902" i="24"/>
  <c r="H1918" i="24"/>
  <c r="H1930" i="24"/>
  <c r="H1946" i="24"/>
  <c r="H1959" i="24"/>
  <c r="H1975" i="24"/>
  <c r="H1991" i="24"/>
  <c r="H2004" i="24"/>
  <c r="H2020" i="24"/>
  <c r="H2032" i="24"/>
  <c r="H2048" i="24"/>
  <c r="H2064" i="24"/>
  <c r="H2077" i="24"/>
  <c r="H2093" i="24"/>
  <c r="H2105" i="24"/>
  <c r="H2121" i="24"/>
  <c r="H2137" i="24"/>
  <c r="H2150" i="24"/>
  <c r="H2166" i="24"/>
  <c r="H2178" i="24"/>
  <c r="H2194" i="24"/>
  <c r="H2210" i="24"/>
  <c r="H2223" i="24"/>
  <c r="H2239" i="24"/>
  <c r="H2252" i="24"/>
  <c r="H2268" i="24"/>
  <c r="H2284" i="24"/>
  <c r="H2296" i="24"/>
  <c r="H2312" i="24"/>
  <c r="H2325" i="24"/>
  <c r="H2341" i="24"/>
  <c r="H2357" i="24"/>
  <c r="H2369" i="24"/>
  <c r="H2385" i="24"/>
  <c r="H2398" i="24"/>
  <c r="H2414" i="24"/>
  <c r="H2430" i="24"/>
  <c r="H2442" i="24"/>
  <c r="H2458" i="24"/>
  <c r="H2471" i="24"/>
  <c r="H2487" i="24"/>
  <c r="H2503" i="24"/>
  <c r="H2516" i="24"/>
  <c r="H2532" i="24"/>
  <c r="H2544" i="24"/>
  <c r="H2560" i="24"/>
  <c r="H2576" i="24"/>
  <c r="H2589" i="24"/>
  <c r="H2605" i="24"/>
  <c r="H2617" i="24"/>
  <c r="H2633" i="24"/>
  <c r="H2649" i="24"/>
  <c r="H2662" i="24"/>
  <c r="H2678" i="24"/>
  <c r="H2690" i="24"/>
  <c r="H2706" i="24"/>
  <c r="H2722" i="24"/>
  <c r="H2735" i="24"/>
  <c r="H2751" i="24"/>
  <c r="H2764" i="24"/>
  <c r="H2780" i="24"/>
  <c r="H2796" i="24"/>
  <c r="H2808" i="24"/>
  <c r="H2824" i="24"/>
  <c r="H2837" i="24"/>
  <c r="H2853" i="24"/>
  <c r="H2869" i="24"/>
  <c r="H2881" i="24"/>
  <c r="H2897" i="24"/>
  <c r="H2910" i="24"/>
  <c r="H2926" i="24"/>
  <c r="H2942" i="24"/>
  <c r="H2954" i="24"/>
  <c r="H2970" i="24"/>
  <c r="H2983" i="24"/>
  <c r="H2999" i="24"/>
  <c r="H3015" i="24"/>
  <c r="H3028" i="24"/>
  <c r="H3044" i="24"/>
  <c r="H3056" i="24"/>
  <c r="H3072" i="24"/>
  <c r="H3088" i="24"/>
  <c r="H3101" i="24"/>
  <c r="H3117" i="24"/>
  <c r="H3129" i="24"/>
  <c r="H3145" i="24"/>
  <c r="H3161" i="24"/>
  <c r="H3174" i="24"/>
  <c r="H3190" i="24"/>
  <c r="H3202" i="24"/>
  <c r="H3218" i="24"/>
  <c r="H3234" i="24"/>
  <c r="H3247" i="24"/>
  <c r="H3263" i="24"/>
  <c r="H3276" i="24"/>
  <c r="H3292" i="24"/>
  <c r="H3308" i="24"/>
  <c r="H3320" i="24"/>
  <c r="H3336" i="24"/>
  <c r="H3349" i="24"/>
  <c r="H3365" i="24"/>
  <c r="H3381" i="24"/>
  <c r="H3393" i="24"/>
  <c r="H3409" i="24"/>
  <c r="H3422" i="24"/>
  <c r="H3438" i="24"/>
  <c r="H3454" i="24"/>
  <c r="H3466" i="24"/>
  <c r="H3482" i="24"/>
  <c r="H3495" i="24"/>
  <c r="H3511" i="24"/>
  <c r="H3527" i="24"/>
  <c r="H3540" i="24"/>
  <c r="H3556" i="24"/>
  <c r="H3568" i="24"/>
  <c r="H3584" i="24"/>
  <c r="H3600" i="24"/>
  <c r="H3613" i="24"/>
  <c r="H3629" i="24"/>
  <c r="H3641" i="24"/>
  <c r="H3657" i="24"/>
  <c r="H3673" i="24"/>
  <c r="H3686" i="24"/>
  <c r="H3702" i="24"/>
  <c r="H3714" i="24"/>
  <c r="H3730" i="24"/>
  <c r="H3746" i="24"/>
  <c r="H3760" i="24"/>
  <c r="H3778" i="24"/>
  <c r="H3793" i="24"/>
  <c r="H3812" i="24"/>
  <c r="H3830" i="24"/>
  <c r="H3844" i="24"/>
  <c r="H3862" i="24"/>
  <c r="H3877" i="24"/>
  <c r="H3895" i="24"/>
  <c r="H3913" i="24"/>
  <c r="H3927" i="24"/>
  <c r="H3945" i="24"/>
  <c r="H3960" i="24"/>
  <c r="H3978" i="24"/>
  <c r="H3997" i="24"/>
  <c r="H4012" i="24"/>
  <c r="H4030" i="24"/>
  <c r="H4044" i="24"/>
  <c r="H4062" i="24"/>
  <c r="H4080" i="24"/>
  <c r="H4095" i="24"/>
  <c r="H4113" i="24"/>
  <c r="H4127" i="24"/>
  <c r="H4150" i="24"/>
  <c r="H4170" i="24"/>
  <c r="H4188" i="24"/>
  <c r="H4208" i="24"/>
  <c r="H4225" i="24"/>
  <c r="H4246" i="24"/>
  <c r="H4269" i="24"/>
  <c r="H4286" i="24"/>
  <c r="H4306" i="24"/>
  <c r="H4324" i="24"/>
  <c r="H4344" i="24"/>
  <c r="H4365" i="24"/>
  <c r="H4382" i="24"/>
  <c r="H4405" i="24"/>
  <c r="H4420" i="24"/>
  <c r="H4442" i="24"/>
  <c r="H4463" i="24"/>
  <c r="H4480" i="24"/>
  <c r="H4501" i="24"/>
  <c r="H4518" i="24"/>
  <c r="H4538" i="24"/>
  <c r="H4561" i="24"/>
  <c r="H4578" i="24"/>
  <c r="H4599" i="24"/>
  <c r="H4616" i="24"/>
  <c r="H4637" i="24"/>
  <c r="H4657" i="24"/>
  <c r="H4674" i="24"/>
  <c r="H4697" i="24"/>
  <c r="H4712" i="24"/>
  <c r="H4735" i="24"/>
  <c r="H4756" i="24"/>
  <c r="H4775" i="24"/>
  <c r="H4798" i="24"/>
  <c r="H4817" i="24"/>
  <c r="H4841" i="24"/>
  <c r="H4868" i="24"/>
  <c r="H4887" i="24"/>
  <c r="H4911" i="24"/>
  <c r="H4930" i="24"/>
  <c r="H4953" i="24"/>
  <c r="H4977" i="24"/>
  <c r="H4997" i="24"/>
  <c r="H5023" i="24"/>
  <c r="H5040" i="24"/>
  <c r="H5066" i="24"/>
  <c r="H5089" i="24"/>
  <c r="H5109" i="24"/>
  <c r="H5133" i="24"/>
  <c r="H5152" i="24"/>
  <c r="H5176" i="24"/>
  <c r="H5201" i="24"/>
  <c r="H5222" i="24"/>
  <c r="H5245" i="24"/>
  <c r="H5264" i="24"/>
  <c r="H5288" i="24"/>
  <c r="H5311" i="24"/>
  <c r="H5332" i="24"/>
  <c r="H5357" i="24"/>
  <c r="H5374" i="24"/>
  <c r="H5400" i="24"/>
  <c r="H5424" i="24"/>
  <c r="H5444" i="24"/>
  <c r="H5466" i="24"/>
  <c r="H5487" i="24"/>
  <c r="H5512" i="24"/>
  <c r="H5541" i="24"/>
  <c r="H5564" i="24"/>
  <c r="H5592" i="24"/>
  <c r="H5613" i="24"/>
  <c r="H5640" i="24"/>
  <c r="H5667" i="24"/>
  <c r="H5689" i="24"/>
  <c r="H5720" i="24"/>
  <c r="H5739" i="24"/>
  <c r="H5769" i="24"/>
  <c r="H5795" i="24"/>
  <c r="H5817" i="24"/>
  <c r="H5844" i="24"/>
  <c r="H5867" i="24"/>
  <c r="H5895" i="24"/>
  <c r="H5924" i="24"/>
  <c r="H5946" i="24"/>
  <c r="H5972" i="24"/>
  <c r="H5995" i="24"/>
  <c r="H6027" i="24"/>
  <c r="H6064" i="24"/>
  <c r="H6096" i="24"/>
  <c r="H6136" i="24"/>
  <c r="H6161" i="24"/>
  <c r="H6203" i="24"/>
  <c r="H6241" i="24"/>
  <c r="H6269" i="24"/>
  <c r="H6306" i="24"/>
  <c r="H6338" i="24"/>
  <c r="H6373" i="24"/>
  <c r="H6413" i="24"/>
  <c r="H6443" i="24"/>
  <c r="H6480" i="24"/>
  <c r="H6512" i="24"/>
  <c r="H6548" i="24"/>
  <c r="H6585" i="24"/>
  <c r="H6613" i="24"/>
  <c r="H6657" i="24"/>
  <c r="H6682" i="24"/>
  <c r="H6722" i="24"/>
  <c r="H6757" i="24"/>
  <c r="H6789" i="24"/>
  <c r="H6827" i="24"/>
  <c r="H6857" i="24"/>
  <c r="H6892" i="24"/>
  <c r="H6936" i="24"/>
  <c r="H6964" i="24"/>
  <c r="H7001" i="24"/>
  <c r="H7039" i="24"/>
  <c r="H7087" i="24"/>
  <c r="H7136" i="24"/>
  <c r="H7176" i="24"/>
  <c r="H7225" i="24"/>
  <c r="H7265" i="24"/>
  <c r="H7319" i="24"/>
  <c r="H7373" i="24"/>
  <c r="H7423" i="24"/>
  <c r="H7479" i="24"/>
  <c r="H7537" i="24"/>
  <c r="H7607" i="24"/>
  <c r="H7682" i="24"/>
  <c r="H7745" i="24"/>
  <c r="H7817" i="24"/>
  <c r="H7881" i="24"/>
  <c r="H7977" i="24"/>
  <c r="H8079" i="24"/>
  <c r="H8163" i="24"/>
  <c r="H8310" i="24"/>
  <c r="H8427" i="24"/>
  <c r="H8620" i="24"/>
  <c r="H8837" i="24"/>
  <c r="H9026" i="24"/>
  <c r="H9347" i="24"/>
  <c r="H9759" i="24"/>
  <c r="N18" i="24" l="1"/>
  <c r="L25" i="24"/>
  <c r="M25" i="24" s="1"/>
  <c r="N25" i="24" s="1"/>
  <c r="N19" i="24"/>
  <c r="L26" i="24"/>
  <c r="M26" i="24" s="1"/>
  <c r="N26" i="24" s="1"/>
  <c r="N17" i="24"/>
  <c r="N16" i="24"/>
  <c r="L23" i="24"/>
  <c r="M23" i="24" s="1"/>
  <c r="N23" i="24" s="1"/>
  <c r="L24" i="24"/>
  <c r="M24" i="24" s="1"/>
  <c r="N24" i="24" s="1"/>
  <c r="Q9" i="18" l="1"/>
  <c r="N9" i="18"/>
  <c r="O9" i="18" s="1"/>
  <c r="P11" i="18"/>
  <c r="Q11" i="18" s="1"/>
  <c r="N11" i="18"/>
  <c r="O11" i="18" s="1"/>
  <c r="P10" i="18"/>
  <c r="Q10" i="18" s="1"/>
  <c r="N10" i="18"/>
  <c r="M13" i="16" l="1"/>
  <c r="M14" i="16"/>
  <c r="M15" i="16"/>
  <c r="M16" i="16"/>
  <c r="M17" i="16"/>
  <c r="M18" i="16"/>
  <c r="M19" i="16"/>
  <c r="M12" i="16"/>
  <c r="L13" i="16"/>
  <c r="L14" i="16"/>
  <c r="L15" i="16"/>
  <c r="L16" i="16"/>
  <c r="L17" i="16"/>
  <c r="L18" i="16"/>
  <c r="L19" i="16"/>
  <c r="L12" i="16"/>
  <c r="K13" i="16"/>
  <c r="K14" i="16"/>
  <c r="K15" i="16"/>
  <c r="K16" i="16"/>
  <c r="K17" i="16"/>
  <c r="K18" i="16"/>
  <c r="K19" i="16"/>
  <c r="K12" i="16"/>
  <c r="G13" i="16"/>
  <c r="G14" i="16"/>
  <c r="G15" i="16"/>
  <c r="G16" i="16"/>
  <c r="G17" i="16"/>
  <c r="G18" i="16"/>
  <c r="G19" i="16"/>
  <c r="G12" i="16"/>
  <c r="F17" i="16"/>
  <c r="F18" i="16"/>
  <c r="F19" i="16"/>
  <c r="D13" i="16"/>
  <c r="E13" i="16"/>
  <c r="F13" i="16" s="1"/>
  <c r="D14" i="16"/>
  <c r="E14" i="16"/>
  <c r="F14" i="16" s="1"/>
  <c r="D15" i="16"/>
  <c r="E15" i="16"/>
  <c r="F15" i="16" s="1"/>
  <c r="D16" i="16"/>
  <c r="E16" i="16"/>
  <c r="F16" i="16" s="1"/>
  <c r="D17" i="16"/>
  <c r="E17" i="16"/>
  <c r="D18" i="16"/>
  <c r="E18" i="16"/>
  <c r="D19" i="16"/>
  <c r="E19" i="16"/>
  <c r="E12" i="16"/>
  <c r="D12" i="16"/>
  <c r="F12" i="16" s="1"/>
  <c r="L4" i="17"/>
  <c r="L5" i="17"/>
  <c r="L6" i="17"/>
  <c r="L7" i="17"/>
  <c r="L8" i="17"/>
  <c r="L9" i="17"/>
  <c r="L10" i="17"/>
  <c r="L3" i="17"/>
  <c r="H4" i="17"/>
  <c r="H5" i="17"/>
  <c r="H6" i="17"/>
  <c r="H7" i="17"/>
  <c r="H8" i="17"/>
  <c r="H9" i="17"/>
  <c r="H10" i="17"/>
  <c r="H3" i="17"/>
  <c r="B13" i="16"/>
  <c r="B14" i="16"/>
  <c r="B15" i="16"/>
  <c r="B16" i="16"/>
  <c r="B17" i="16"/>
  <c r="B18" i="16"/>
  <c r="B19" i="16"/>
  <c r="B12" i="16"/>
  <c r="G9" i="9" l="1"/>
  <c r="G11" i="9" l="1"/>
  <c r="E27" i="1"/>
  <c r="E43" i="15"/>
  <c r="E42" i="15"/>
  <c r="H6" i="15"/>
  <c r="I6" i="15" s="1"/>
  <c r="J6" i="15" s="1"/>
  <c r="K6" i="15" s="1"/>
  <c r="G6" i="15"/>
  <c r="F6" i="15"/>
  <c r="H34" i="14" l="1"/>
  <c r="I34" i="14"/>
  <c r="J34" i="14"/>
  <c r="K34" i="14"/>
  <c r="G34" i="14"/>
  <c r="H24" i="14"/>
  <c r="I24" i="14"/>
  <c r="J24" i="14"/>
  <c r="K24" i="14"/>
  <c r="G24" i="14"/>
  <c r="B24" i="14"/>
  <c r="G17" i="14"/>
  <c r="H17" i="14"/>
  <c r="I17" i="14"/>
  <c r="J17" i="14"/>
  <c r="K17" i="14"/>
  <c r="G18" i="14"/>
  <c r="H18" i="14"/>
  <c r="I18" i="14"/>
  <c r="J18" i="14"/>
  <c r="K18" i="14"/>
  <c r="H16" i="14"/>
  <c r="I16" i="14"/>
  <c r="J16" i="14"/>
  <c r="K16" i="14"/>
  <c r="G16" i="14"/>
  <c r="G12" i="14"/>
  <c r="H12" i="14"/>
  <c r="I12" i="14"/>
  <c r="J12" i="14"/>
  <c r="K12" i="14"/>
  <c r="H11" i="14"/>
  <c r="I11" i="14"/>
  <c r="J11" i="14"/>
  <c r="K11" i="14"/>
  <c r="G11" i="14"/>
  <c r="G10" i="14"/>
  <c r="H10" i="14"/>
  <c r="I10" i="14"/>
  <c r="J10" i="14"/>
  <c r="K10" i="14"/>
  <c r="H9" i="14"/>
  <c r="I9" i="14"/>
  <c r="J9" i="14"/>
  <c r="K9" i="14"/>
  <c r="G9" i="14"/>
  <c r="B12" i="14"/>
  <c r="B11" i="14"/>
  <c r="B10" i="14"/>
  <c r="B9" i="14"/>
  <c r="L44" i="22"/>
  <c r="K44" i="22"/>
  <c r="J44" i="22"/>
  <c r="I44" i="22"/>
  <c r="H44" i="22"/>
  <c r="G44" i="22"/>
  <c r="F44" i="22"/>
  <c r="E44" i="22"/>
  <c r="D44" i="22"/>
  <c r="C44" i="22"/>
  <c r="B44" i="22"/>
  <c r="L43" i="22"/>
  <c r="K43" i="22"/>
  <c r="J43" i="22"/>
  <c r="I43" i="22"/>
  <c r="H43" i="22"/>
  <c r="G43" i="22"/>
  <c r="F43" i="22"/>
  <c r="E43" i="22"/>
  <c r="D43" i="22"/>
  <c r="C43" i="22"/>
  <c r="B43" i="22"/>
  <c r="L42" i="22"/>
  <c r="K42" i="22"/>
  <c r="J42" i="22"/>
  <c r="I42" i="22"/>
  <c r="H42" i="22"/>
  <c r="G42" i="22"/>
  <c r="F42" i="22"/>
  <c r="E42" i="22"/>
  <c r="D42" i="22"/>
  <c r="C42" i="22"/>
  <c r="B42" i="22"/>
  <c r="L41" i="22"/>
  <c r="K41" i="22"/>
  <c r="J41" i="22"/>
  <c r="I41" i="22"/>
  <c r="H41" i="22"/>
  <c r="G41" i="22"/>
  <c r="F41" i="22"/>
  <c r="E41" i="22"/>
  <c r="D41" i="22"/>
  <c r="C41" i="22"/>
  <c r="B41" i="22"/>
  <c r="L40" i="22"/>
  <c r="K40" i="22"/>
  <c r="J40" i="22"/>
  <c r="I40" i="22"/>
  <c r="H40" i="22"/>
  <c r="G40" i="22"/>
  <c r="F40" i="22"/>
  <c r="E40" i="22"/>
  <c r="D40" i="22"/>
  <c r="C40" i="22"/>
  <c r="B40" i="22"/>
  <c r="L39" i="22"/>
  <c r="K39" i="22"/>
  <c r="J39" i="22"/>
  <c r="I39" i="22"/>
  <c r="H39" i="22"/>
  <c r="G39" i="22"/>
  <c r="F39" i="22"/>
  <c r="E39" i="22"/>
  <c r="D39" i="22"/>
  <c r="C39" i="22"/>
  <c r="B39" i="22"/>
  <c r="L38" i="22"/>
  <c r="K38" i="22"/>
  <c r="J38" i="22"/>
  <c r="I38" i="22"/>
  <c r="H38" i="22"/>
  <c r="G38" i="22"/>
  <c r="F38" i="22"/>
  <c r="E38" i="22"/>
  <c r="D38" i="22"/>
  <c r="C38" i="22"/>
  <c r="B38" i="22"/>
  <c r="L37" i="22"/>
  <c r="K37" i="22"/>
  <c r="J37" i="22"/>
  <c r="I37" i="22"/>
  <c r="H37" i="22"/>
  <c r="G37" i="22"/>
  <c r="F37" i="22"/>
  <c r="E37" i="22"/>
  <c r="D37" i="22"/>
  <c r="C37" i="22"/>
  <c r="L35" i="22"/>
  <c r="K35" i="22"/>
  <c r="J35" i="22"/>
  <c r="I35" i="22"/>
  <c r="H35" i="22"/>
  <c r="G35" i="22"/>
  <c r="F35" i="22"/>
  <c r="E35" i="22"/>
  <c r="D35" i="22"/>
  <c r="C35" i="22"/>
  <c r="B35" i="22"/>
  <c r="L34" i="22"/>
  <c r="K34" i="22"/>
  <c r="J34" i="22"/>
  <c r="I34" i="22"/>
  <c r="H34" i="22"/>
  <c r="G34" i="22"/>
  <c r="F34" i="22"/>
  <c r="E34" i="22"/>
  <c r="D34" i="22"/>
  <c r="C34" i="22"/>
  <c r="B34" i="22"/>
  <c r="L33" i="22"/>
  <c r="K33" i="22"/>
  <c r="J33" i="22"/>
  <c r="I33" i="22"/>
  <c r="H33" i="22"/>
  <c r="G33" i="22"/>
  <c r="F33" i="22"/>
  <c r="E33" i="22"/>
  <c r="D33" i="22"/>
  <c r="C33" i="22"/>
  <c r="B33" i="22"/>
  <c r="L32" i="22"/>
  <c r="K32" i="22"/>
  <c r="J32" i="22"/>
  <c r="I32" i="22"/>
  <c r="H32" i="22"/>
  <c r="G32" i="22"/>
  <c r="F32" i="22"/>
  <c r="E32" i="22"/>
  <c r="D32" i="22"/>
  <c r="C32" i="22"/>
  <c r="B32" i="22"/>
  <c r="L31" i="22"/>
  <c r="K31" i="22"/>
  <c r="J31" i="22"/>
  <c r="I31" i="22"/>
  <c r="H31" i="22"/>
  <c r="G31" i="22"/>
  <c r="F31" i="22"/>
  <c r="E31" i="22"/>
  <c r="D31" i="22"/>
  <c r="C31" i="22"/>
  <c r="L29" i="22"/>
  <c r="K29" i="22"/>
  <c r="J29" i="22"/>
  <c r="I29" i="22"/>
  <c r="H29" i="22"/>
  <c r="G29" i="22"/>
  <c r="F29" i="22"/>
  <c r="E29" i="22"/>
  <c r="D29" i="22"/>
  <c r="C29" i="22"/>
  <c r="B27" i="22"/>
  <c r="L25" i="22"/>
  <c r="K25" i="22"/>
  <c r="J25" i="22"/>
  <c r="I25" i="22"/>
  <c r="H25" i="22"/>
  <c r="G25" i="22"/>
  <c r="F25" i="22"/>
  <c r="E25" i="22"/>
  <c r="D25" i="22"/>
  <c r="C25" i="22"/>
  <c r="B25" i="22"/>
  <c r="L24" i="22"/>
  <c r="K24" i="22"/>
  <c r="J24" i="22"/>
  <c r="I24" i="22"/>
  <c r="H24" i="22"/>
  <c r="G24" i="22"/>
  <c r="F24" i="22"/>
  <c r="E24" i="22"/>
  <c r="D24" i="22"/>
  <c r="C24" i="22"/>
  <c r="B24" i="22"/>
  <c r="L23" i="22"/>
  <c r="K23" i="22"/>
  <c r="J23" i="22"/>
  <c r="I23" i="22"/>
  <c r="H23" i="22"/>
  <c r="G23" i="22"/>
  <c r="F23" i="22"/>
  <c r="E23" i="22"/>
  <c r="D23" i="22"/>
  <c r="C23" i="22"/>
  <c r="B23" i="22"/>
  <c r="L22" i="22"/>
  <c r="K22" i="22"/>
  <c r="J22" i="22"/>
  <c r="I22" i="22"/>
  <c r="H22" i="22"/>
  <c r="G22" i="22"/>
  <c r="F22" i="22"/>
  <c r="E22" i="22"/>
  <c r="D22" i="22"/>
  <c r="C22" i="22"/>
  <c r="B22" i="22"/>
  <c r="L21" i="22"/>
  <c r="K21" i="22"/>
  <c r="J21" i="22"/>
  <c r="I21" i="22"/>
  <c r="H21" i="22"/>
  <c r="G21" i="22"/>
  <c r="F21" i="22"/>
  <c r="E21" i="22"/>
  <c r="D21" i="22"/>
  <c r="C21" i="22"/>
  <c r="B21" i="22"/>
  <c r="L20" i="22"/>
  <c r="K20" i="22"/>
  <c r="J20" i="22"/>
  <c r="I20" i="22"/>
  <c r="H20" i="22"/>
  <c r="G20" i="22"/>
  <c r="F20" i="22"/>
  <c r="E20" i="22"/>
  <c r="D20" i="22"/>
  <c r="C20" i="22"/>
  <c r="B20" i="22"/>
  <c r="L19" i="22"/>
  <c r="K19" i="22"/>
  <c r="J19" i="22"/>
  <c r="I19" i="22"/>
  <c r="H19" i="22"/>
  <c r="G19" i="22"/>
  <c r="F19" i="22"/>
  <c r="E19" i="22"/>
  <c r="D19" i="22"/>
  <c r="C19" i="22"/>
  <c r="B19" i="22"/>
  <c r="L18" i="22"/>
  <c r="K18" i="22"/>
  <c r="J18" i="22"/>
  <c r="I18" i="22"/>
  <c r="H18" i="22"/>
  <c r="G18" i="22"/>
  <c r="F18" i="22"/>
  <c r="E18" i="22"/>
  <c r="D18" i="22"/>
  <c r="C18" i="22"/>
  <c r="B18" i="22"/>
  <c r="L17" i="22"/>
  <c r="K17" i="22"/>
  <c r="J17" i="22"/>
  <c r="I17" i="22"/>
  <c r="H17" i="22"/>
  <c r="G17" i="22"/>
  <c r="F17" i="22"/>
  <c r="E17" i="22"/>
  <c r="D17" i="22"/>
  <c r="C17" i="22"/>
  <c r="B17" i="22"/>
  <c r="L16" i="22"/>
  <c r="K16" i="22"/>
  <c r="J16" i="22"/>
  <c r="I16" i="22"/>
  <c r="H16" i="22"/>
  <c r="G16" i="22"/>
  <c r="F16" i="22"/>
  <c r="E16" i="22"/>
  <c r="D16" i="22"/>
  <c r="C16" i="22"/>
  <c r="B16" i="22"/>
  <c r="L15" i="22"/>
  <c r="K15" i="22"/>
  <c r="J15" i="22"/>
  <c r="I15" i="22"/>
  <c r="H15" i="22"/>
  <c r="G15" i="22"/>
  <c r="F15" i="22"/>
  <c r="E15" i="22"/>
  <c r="D15" i="22"/>
  <c r="C15" i="22"/>
  <c r="B15" i="22"/>
  <c r="L14" i="22"/>
  <c r="K14" i="22"/>
  <c r="J14" i="22"/>
  <c r="I14" i="22"/>
  <c r="H14" i="22"/>
  <c r="G14" i="22"/>
  <c r="F14" i="22"/>
  <c r="E14" i="22"/>
  <c r="D14" i="22"/>
  <c r="C14" i="22"/>
  <c r="B14" i="22"/>
  <c r="L13" i="22"/>
  <c r="K13" i="22"/>
  <c r="J13" i="22"/>
  <c r="I13" i="22"/>
  <c r="H13" i="22"/>
  <c r="G13" i="22"/>
  <c r="F13" i="22"/>
  <c r="E13" i="22"/>
  <c r="D13" i="22"/>
  <c r="C13" i="22"/>
  <c r="B13" i="22"/>
  <c r="L12" i="22"/>
  <c r="K12" i="22"/>
  <c r="J12" i="22"/>
  <c r="I12" i="22"/>
  <c r="H12" i="22"/>
  <c r="G12" i="22"/>
  <c r="F12" i="22"/>
  <c r="E12" i="22"/>
  <c r="D12" i="22"/>
  <c r="C12" i="22"/>
  <c r="B12" i="22"/>
  <c r="L11" i="22"/>
  <c r="K11" i="22"/>
  <c r="J11" i="22"/>
  <c r="I11" i="22"/>
  <c r="H11" i="22"/>
  <c r="G11" i="22"/>
  <c r="F11" i="22"/>
  <c r="E11" i="22"/>
  <c r="D11" i="22"/>
  <c r="C11" i="22"/>
  <c r="B11" i="22"/>
  <c r="L10" i="22"/>
  <c r="K10" i="22"/>
  <c r="J10" i="22"/>
  <c r="I10" i="22"/>
  <c r="H10" i="22"/>
  <c r="G10" i="22"/>
  <c r="F10" i="22"/>
  <c r="E10" i="22"/>
  <c r="D10" i="22"/>
  <c r="C10" i="22"/>
  <c r="B10" i="22"/>
  <c r="L8" i="22"/>
  <c r="K8" i="22"/>
  <c r="J8" i="22"/>
  <c r="I8" i="22"/>
  <c r="H8" i="22"/>
  <c r="G8" i="22"/>
  <c r="F8" i="22"/>
  <c r="E8" i="22"/>
  <c r="D8" i="22"/>
  <c r="C8" i="22"/>
  <c r="B6" i="22"/>
  <c r="C76" i="11"/>
  <c r="D76" i="11"/>
  <c r="E76" i="11"/>
  <c r="F76" i="11"/>
  <c r="G76" i="11"/>
  <c r="H76" i="11"/>
  <c r="I76" i="11"/>
  <c r="J76" i="11"/>
  <c r="K76" i="11"/>
  <c r="B76" i="11"/>
  <c r="C74" i="11"/>
  <c r="D74" i="11"/>
  <c r="E74" i="11"/>
  <c r="F74" i="11"/>
  <c r="G74" i="11"/>
  <c r="H74" i="11"/>
  <c r="I74" i="11"/>
  <c r="J74" i="11"/>
  <c r="K74" i="11"/>
  <c r="B74" i="11"/>
  <c r="I14" i="1" l="1"/>
  <c r="E26" i="1"/>
  <c r="M6" i="8"/>
  <c r="B15" i="1"/>
  <c r="B16" i="1"/>
  <c r="B17" i="1"/>
  <c r="B18" i="1"/>
  <c r="B14" i="1"/>
  <c r="M11" i="7" l="1"/>
  <c r="M7" i="21" l="1"/>
  <c r="I7" i="21" a="1"/>
  <c r="I12" i="21" s="1"/>
  <c r="H7" i="21"/>
  <c r="H8" i="21" s="1"/>
  <c r="H9" i="21" s="1"/>
  <c r="H10" i="21" s="1"/>
  <c r="H11" i="21" s="1"/>
  <c r="H12" i="21" s="1"/>
  <c r="H13" i="21" s="1"/>
  <c r="H14" i="21" s="1"/>
  <c r="H15" i="21" s="1"/>
  <c r="H16" i="21" s="1"/>
  <c r="H17" i="21" s="1"/>
  <c r="H18" i="21" s="1"/>
  <c r="H19" i="21" s="1"/>
  <c r="H20" i="21" s="1"/>
  <c r="H21" i="21" s="1"/>
  <c r="D7" i="21" a="1"/>
  <c r="D16" i="21" s="1"/>
  <c r="C7" i="21"/>
  <c r="C8" i="21" s="1"/>
  <c r="C9" i="21" s="1"/>
  <c r="C10" i="21" s="1"/>
  <c r="C11" i="21" s="1"/>
  <c r="C12" i="21" s="1"/>
  <c r="C13" i="21" s="1"/>
  <c r="C14" i="21" s="1"/>
  <c r="C15" i="21" s="1"/>
  <c r="C16" i="21" s="1"/>
  <c r="C17" i="21" s="1"/>
  <c r="C18" i="21" s="1"/>
  <c r="C19" i="21" s="1"/>
  <c r="C20" i="21" s="1"/>
  <c r="C21" i="21" s="1"/>
  <c r="M8" i="21"/>
  <c r="M9" i="21" s="1"/>
  <c r="M10" i="21" s="1"/>
  <c r="M11" i="21" s="1"/>
  <c r="M12" i="21" s="1"/>
  <c r="M13" i="21" s="1"/>
  <c r="M14" i="21" s="1"/>
  <c r="M15" i="21" s="1"/>
  <c r="M16" i="21" s="1"/>
  <c r="M17" i="21" s="1"/>
  <c r="M18" i="21" s="1"/>
  <c r="M19" i="21" s="1"/>
  <c r="M20" i="21" s="1"/>
  <c r="M21" i="21" s="1"/>
  <c r="L8" i="21"/>
  <c r="L9" i="21" s="1"/>
  <c r="L10" i="21" s="1"/>
  <c r="L11" i="21" s="1"/>
  <c r="L12" i="21" s="1"/>
  <c r="L13" i="21" s="1"/>
  <c r="L14" i="21" s="1"/>
  <c r="L15" i="21" s="1"/>
  <c r="L16" i="21" s="1"/>
  <c r="L17" i="21" s="1"/>
  <c r="G8" i="21"/>
  <c r="G9" i="21" s="1"/>
  <c r="G10" i="21" s="1"/>
  <c r="G11" i="21" s="1"/>
  <c r="G12" i="21" s="1"/>
  <c r="G13" i="21" s="1"/>
  <c r="G14" i="21" s="1"/>
  <c r="G15" i="21" s="1"/>
  <c r="G16" i="21" s="1"/>
  <c r="G17" i="21" s="1"/>
  <c r="B8" i="21"/>
  <c r="B9" i="21" s="1"/>
  <c r="B10" i="21" s="1"/>
  <c r="B11" i="21" s="1"/>
  <c r="B12" i="21" s="1"/>
  <c r="B13" i="21" s="1"/>
  <c r="B14" i="21" s="1"/>
  <c r="B15" i="21" s="1"/>
  <c r="B16" i="21" s="1"/>
  <c r="B17" i="21" s="1"/>
  <c r="D12" i="21" l="1"/>
  <c r="D10" i="21"/>
  <c r="D11" i="21"/>
  <c r="D13" i="21"/>
  <c r="I13" i="21"/>
  <c r="D9" i="21"/>
  <c r="I14" i="21"/>
  <c r="I7" i="21"/>
  <c r="I15" i="21"/>
  <c r="I8" i="21"/>
  <c r="I16" i="21"/>
  <c r="I9" i="21"/>
  <c r="D14" i="21"/>
  <c r="E14" i="21" s="1"/>
  <c r="I10" i="21"/>
  <c r="D7" i="21"/>
  <c r="D15" i="21"/>
  <c r="E15" i="21" s="1"/>
  <c r="I11" i="21"/>
  <c r="D8" i="21"/>
  <c r="B18" i="21"/>
  <c r="G18" i="21"/>
  <c r="E13" i="21"/>
  <c r="L18" i="21"/>
  <c r="J13" i="21"/>
  <c r="E11" i="21"/>
  <c r="E9" i="21" l="1"/>
  <c r="J11" i="21"/>
  <c r="J15" i="21"/>
  <c r="I17" i="21"/>
  <c r="J17" i="21" s="1"/>
  <c r="D17" i="21"/>
  <c r="E17" i="21" s="1"/>
  <c r="J10" i="21"/>
  <c r="I18" i="21"/>
  <c r="G19" i="21"/>
  <c r="J12" i="21"/>
  <c r="B19" i="21"/>
  <c r="D18" i="21"/>
  <c r="J16" i="21"/>
  <c r="J14" i="21"/>
  <c r="E16" i="21"/>
  <c r="J8" i="21"/>
  <c r="E10" i="21"/>
  <c r="E8" i="21"/>
  <c r="E12" i="21"/>
  <c r="L19" i="21"/>
  <c r="J9" i="21"/>
  <c r="E18" i="21" l="1"/>
  <c r="J18" i="21"/>
  <c r="D19" i="21"/>
  <c r="E19" i="21" s="1"/>
  <c r="B20" i="21"/>
  <c r="G20" i="21"/>
  <c r="I19" i="21"/>
  <c r="J19" i="21" s="1"/>
  <c r="L20" i="21"/>
  <c r="L21" i="21" l="1"/>
  <c r="I20" i="21"/>
  <c r="J20" i="21" s="1"/>
  <c r="G21" i="21"/>
  <c r="I21" i="21" s="1"/>
  <c r="J21" i="21" s="1"/>
  <c r="B21" i="21"/>
  <c r="D21" i="21" s="1"/>
  <c r="D20" i="21"/>
  <c r="E20" i="21" s="1"/>
  <c r="E21" i="21" l="1"/>
  <c r="C10" i="10" l="1"/>
  <c r="C7" i="10"/>
  <c r="C53" i="10" s="1"/>
  <c r="O33" i="16" l="1"/>
  <c r="Q18" i="16" l="1"/>
  <c r="H16" i="16"/>
  <c r="Q13" i="16"/>
  <c r="Q14" i="16"/>
  <c r="H17" i="16"/>
  <c r="H15" i="16"/>
  <c r="H18" i="16"/>
  <c r="Q19" i="16"/>
  <c r="H19" i="16"/>
  <c r="Q31" i="16"/>
  <c r="P31" i="16"/>
  <c r="O31" i="16"/>
  <c r="P33" i="16"/>
  <c r="Q33" i="16"/>
  <c r="H13" i="16" l="1"/>
  <c r="P13" i="16" s="1"/>
  <c r="Q16" i="16"/>
  <c r="H14" i="16"/>
  <c r="Q15" i="16"/>
  <c r="Q17" i="16"/>
  <c r="P14" i="16"/>
  <c r="O14" i="16"/>
  <c r="O13" i="16"/>
  <c r="Q12" i="16"/>
  <c r="H12" i="16"/>
  <c r="P16" i="16"/>
  <c r="O16" i="16"/>
  <c r="P17" i="16"/>
  <c r="O17" i="16"/>
  <c r="P19" i="16"/>
  <c r="O19" i="16"/>
  <c r="O18" i="16"/>
  <c r="P18" i="16"/>
  <c r="P15" i="16"/>
  <c r="O15" i="16"/>
  <c r="Q23" i="16" l="1"/>
  <c r="Q22" i="16"/>
  <c r="Q26" i="16"/>
  <c r="Q24" i="16"/>
  <c r="Q32" i="16" s="1"/>
  <c r="Q25" i="16"/>
  <c r="Q21" i="16"/>
  <c r="O12" i="16"/>
  <c r="P12" i="16"/>
  <c r="P26" i="16" l="1"/>
  <c r="P24" i="16"/>
  <c r="P30" i="16" s="1"/>
  <c r="P32" i="16" s="1"/>
  <c r="P35" i="16" s="1"/>
  <c r="P38" i="16" s="1"/>
  <c r="P21" i="16"/>
  <c r="P23" i="16"/>
  <c r="P22" i="16"/>
  <c r="P25" i="16"/>
  <c r="O21" i="16"/>
  <c r="O22" i="16"/>
  <c r="O26" i="16"/>
  <c r="O23" i="16"/>
  <c r="O24" i="16"/>
  <c r="O30" i="16" s="1"/>
  <c r="O32" i="16" s="1"/>
  <c r="O35" i="16" s="1"/>
  <c r="O25" i="16"/>
  <c r="Q35" i="16"/>
  <c r="Q38" i="16" s="1"/>
  <c r="Q30" i="16"/>
  <c r="O38" i="16" l="1"/>
  <c r="P8" i="18"/>
  <c r="Q8" i="18" s="1"/>
  <c r="N8" i="18"/>
  <c r="O8" i="18" s="1"/>
  <c r="G10" i="15"/>
  <c r="H10" i="15" s="1"/>
  <c r="I10" i="15" s="1"/>
  <c r="J10" i="15" s="1"/>
  <c r="K10" i="15" s="1"/>
  <c r="K60" i="14" l="1"/>
  <c r="J60" i="14"/>
  <c r="I60" i="14"/>
  <c r="H60" i="14"/>
  <c r="G60" i="14"/>
  <c r="K46" i="14"/>
  <c r="J46" i="14"/>
  <c r="I46" i="14"/>
  <c r="H46" i="14"/>
  <c r="G46" i="14"/>
  <c r="K44" i="14"/>
  <c r="J44" i="14"/>
  <c r="I44" i="14"/>
  <c r="H44" i="14"/>
  <c r="G44" i="14"/>
  <c r="K6" i="14"/>
  <c r="J6" i="14"/>
  <c r="I6" i="14"/>
  <c r="H6" i="14"/>
  <c r="G6" i="14"/>
  <c r="K35" i="14"/>
  <c r="J35" i="14"/>
  <c r="I35" i="14"/>
  <c r="H35" i="14"/>
  <c r="G35" i="14"/>
  <c r="K32" i="14"/>
  <c r="J32" i="14"/>
  <c r="I32" i="14"/>
  <c r="H32" i="14"/>
  <c r="G32" i="14"/>
  <c r="K31" i="14"/>
  <c r="J31" i="14"/>
  <c r="I31" i="14"/>
  <c r="H31" i="14"/>
  <c r="G31" i="14"/>
  <c r="K30" i="14"/>
  <c r="J30" i="14"/>
  <c r="I30" i="14"/>
  <c r="H30" i="14"/>
  <c r="G30" i="14"/>
  <c r="K29" i="14"/>
  <c r="J29" i="14"/>
  <c r="I29" i="14"/>
  <c r="H29" i="14"/>
  <c r="G29" i="14"/>
  <c r="K28" i="14"/>
  <c r="J28" i="14"/>
  <c r="I28" i="14"/>
  <c r="H28" i="14"/>
  <c r="G28" i="14"/>
  <c r="K27" i="14"/>
  <c r="J27" i="14"/>
  <c r="I27" i="14"/>
  <c r="H27" i="14"/>
  <c r="G27" i="14"/>
  <c r="K26" i="14"/>
  <c r="J26" i="14"/>
  <c r="I26" i="14"/>
  <c r="H26" i="14"/>
  <c r="G26" i="14"/>
  <c r="K25" i="14"/>
  <c r="J25" i="14"/>
  <c r="I25" i="14"/>
  <c r="H25" i="14"/>
  <c r="G25" i="14"/>
  <c r="B26" i="14"/>
  <c r="B27" i="14"/>
  <c r="B28" i="14"/>
  <c r="B29" i="14"/>
  <c r="B30" i="14"/>
  <c r="B31" i="14"/>
  <c r="B32" i="14"/>
  <c r="B25" i="14"/>
  <c r="B18" i="14"/>
  <c r="B17" i="14"/>
  <c r="B16" i="14"/>
  <c r="K73" i="11"/>
  <c r="J73" i="11"/>
  <c r="I73" i="11"/>
  <c r="H73" i="11"/>
  <c r="K51" i="11"/>
  <c r="J51" i="11"/>
  <c r="I51" i="11"/>
  <c r="H51" i="11"/>
  <c r="G51" i="11"/>
  <c r="F51" i="11"/>
  <c r="E51" i="11"/>
  <c r="D51" i="11"/>
  <c r="C51" i="11"/>
  <c r="B51" i="11"/>
  <c r="K34" i="11"/>
  <c r="F8" i="15" s="1"/>
  <c r="J34" i="11"/>
  <c r="I34" i="11"/>
  <c r="H34" i="11"/>
  <c r="G34" i="11"/>
  <c r="F34" i="11"/>
  <c r="E34" i="11"/>
  <c r="D34" i="11"/>
  <c r="C34" i="11"/>
  <c r="B34" i="11"/>
  <c r="B15" i="11" s="1"/>
  <c r="K32" i="11"/>
  <c r="J32" i="11"/>
  <c r="I32" i="11"/>
  <c r="H32" i="11"/>
  <c r="G32" i="11"/>
  <c r="F32" i="11"/>
  <c r="E32" i="11"/>
  <c r="D32" i="11"/>
  <c r="C32" i="11"/>
  <c r="B32" i="11"/>
  <c r="K15" i="11"/>
  <c r="B6" i="11"/>
  <c r="E45" i="15" s="1"/>
  <c r="E1" i="11"/>
  <c r="L83" i="10"/>
  <c r="K83" i="10"/>
  <c r="J83" i="10"/>
  <c r="I83" i="10"/>
  <c r="H83" i="10"/>
  <c r="G83" i="10"/>
  <c r="F83" i="10"/>
  <c r="E83" i="10"/>
  <c r="D83" i="10"/>
  <c r="C83" i="10"/>
  <c r="L81" i="10"/>
  <c r="K81" i="10"/>
  <c r="J81" i="10"/>
  <c r="I81" i="10"/>
  <c r="H81" i="10"/>
  <c r="G81" i="10"/>
  <c r="F81" i="10"/>
  <c r="E81" i="10"/>
  <c r="D81" i="10"/>
  <c r="C81" i="10"/>
  <c r="L79" i="10"/>
  <c r="K79" i="10"/>
  <c r="J79" i="10"/>
  <c r="I79" i="10"/>
  <c r="H79" i="10"/>
  <c r="G79" i="10"/>
  <c r="F79" i="10"/>
  <c r="E79" i="10"/>
  <c r="D79" i="10"/>
  <c r="C79" i="10"/>
  <c r="L70" i="10"/>
  <c r="K70" i="10"/>
  <c r="J70" i="10"/>
  <c r="I70" i="10"/>
  <c r="H70" i="10"/>
  <c r="G70" i="10"/>
  <c r="F70" i="10"/>
  <c r="E70" i="10"/>
  <c r="D70" i="10"/>
  <c r="C70" i="10"/>
  <c r="L69" i="10"/>
  <c r="K69" i="10"/>
  <c r="J69" i="10"/>
  <c r="I69" i="10"/>
  <c r="H69" i="10"/>
  <c r="G69" i="10"/>
  <c r="F69" i="10"/>
  <c r="E69" i="10"/>
  <c r="D69" i="10"/>
  <c r="C69" i="10"/>
  <c r="C33" i="20" s="1"/>
  <c r="L68" i="10"/>
  <c r="K68" i="10"/>
  <c r="J68" i="10"/>
  <c r="I68" i="10"/>
  <c r="H68" i="10"/>
  <c r="G68" i="10"/>
  <c r="F68" i="10"/>
  <c r="E68" i="10"/>
  <c r="D68" i="10"/>
  <c r="C68" i="10"/>
  <c r="C31" i="20" s="1"/>
  <c r="L65" i="10"/>
  <c r="K65" i="10"/>
  <c r="J65" i="10"/>
  <c r="I65" i="10"/>
  <c r="H65" i="10"/>
  <c r="G65" i="10"/>
  <c r="F65" i="10"/>
  <c r="E65" i="10"/>
  <c r="D65" i="10"/>
  <c r="C65" i="10"/>
  <c r="L64" i="10"/>
  <c r="K64" i="10"/>
  <c r="J64" i="10"/>
  <c r="I64" i="10"/>
  <c r="H64" i="10"/>
  <c r="G64" i="10"/>
  <c r="F64" i="10"/>
  <c r="E64" i="10"/>
  <c r="D64" i="10"/>
  <c r="C64" i="10"/>
  <c r="L63" i="10"/>
  <c r="K63" i="10"/>
  <c r="J63" i="10"/>
  <c r="I63" i="10"/>
  <c r="H63" i="10"/>
  <c r="G63" i="10"/>
  <c r="F63" i="10"/>
  <c r="E63" i="10"/>
  <c r="D63" i="10"/>
  <c r="C63" i="10"/>
  <c r="L62" i="10"/>
  <c r="K62" i="10"/>
  <c r="J62" i="10"/>
  <c r="I62" i="10"/>
  <c r="H62" i="10"/>
  <c r="G62" i="10"/>
  <c r="F62" i="10"/>
  <c r="E62" i="10"/>
  <c r="D62" i="10"/>
  <c r="C62" i="10"/>
  <c r="C34" i="20" s="1"/>
  <c r="L60" i="10"/>
  <c r="K60" i="10"/>
  <c r="J60" i="10"/>
  <c r="I60" i="10"/>
  <c r="H60" i="10"/>
  <c r="G60" i="10"/>
  <c r="F60" i="10"/>
  <c r="E60" i="10"/>
  <c r="D60" i="10"/>
  <c r="C60" i="10"/>
  <c r="L59" i="10"/>
  <c r="K59" i="10"/>
  <c r="J59" i="10"/>
  <c r="I59" i="10"/>
  <c r="H59" i="10"/>
  <c r="G59" i="10"/>
  <c r="F59" i="10"/>
  <c r="E59" i="10"/>
  <c r="D59" i="10"/>
  <c r="C59" i="10"/>
  <c r="C32" i="20" s="1"/>
  <c r="L58" i="10"/>
  <c r="K58" i="10"/>
  <c r="J58" i="10"/>
  <c r="I58" i="10"/>
  <c r="H58" i="10"/>
  <c r="G58" i="10"/>
  <c r="F58" i="10"/>
  <c r="E58" i="10"/>
  <c r="D58" i="10"/>
  <c r="C58" i="10"/>
  <c r="L57" i="10"/>
  <c r="K57" i="10"/>
  <c r="J57" i="10"/>
  <c r="I57" i="10"/>
  <c r="H57" i="10"/>
  <c r="G57" i="10"/>
  <c r="F57" i="10"/>
  <c r="E57" i="10"/>
  <c r="D57" i="10"/>
  <c r="C57" i="10"/>
  <c r="L56" i="10"/>
  <c r="K56" i="10"/>
  <c r="J56" i="10"/>
  <c r="I56" i="10"/>
  <c r="H56" i="10"/>
  <c r="G56" i="10"/>
  <c r="F56" i="10"/>
  <c r="E56" i="10"/>
  <c r="D56" i="10"/>
  <c r="C56" i="10"/>
  <c r="C35" i="20" s="1"/>
  <c r="L40" i="10"/>
  <c r="K40" i="10"/>
  <c r="J40" i="10"/>
  <c r="I40" i="10"/>
  <c r="H40" i="10"/>
  <c r="G40" i="10"/>
  <c r="F40" i="10"/>
  <c r="E40" i="10"/>
  <c r="E45" i="10" s="1"/>
  <c r="D40" i="10"/>
  <c r="D45" i="10" s="1"/>
  <c r="D13" i="20" s="1"/>
  <c r="C40" i="10"/>
  <c r="C45" i="10" s="1"/>
  <c r="M34" i="10"/>
  <c r="L34" i="10"/>
  <c r="K34" i="10"/>
  <c r="J34" i="10"/>
  <c r="I34" i="10"/>
  <c r="H34" i="10"/>
  <c r="G34" i="10"/>
  <c r="F34" i="10"/>
  <c r="E34" i="10"/>
  <c r="D34" i="10"/>
  <c r="C34" i="10"/>
  <c r="M28" i="10"/>
  <c r="L28" i="10"/>
  <c r="K28" i="10"/>
  <c r="J28" i="10"/>
  <c r="I28" i="10"/>
  <c r="H28" i="10"/>
  <c r="G28" i="10"/>
  <c r="F28" i="10"/>
  <c r="E28" i="10"/>
  <c r="D28" i="10"/>
  <c r="C28" i="10"/>
  <c r="M25" i="10"/>
  <c r="L25" i="10"/>
  <c r="K25" i="10"/>
  <c r="J25" i="10"/>
  <c r="I25" i="10"/>
  <c r="H25" i="10"/>
  <c r="G25" i="10"/>
  <c r="F25" i="10"/>
  <c r="E25" i="10"/>
  <c r="D25" i="10"/>
  <c r="C25" i="10"/>
  <c r="M22" i="10"/>
  <c r="L19" i="10"/>
  <c r="K19" i="10"/>
  <c r="J19" i="10"/>
  <c r="J20" i="10" s="1"/>
  <c r="J21" i="20" s="1"/>
  <c r="I19" i="10"/>
  <c r="H19" i="10"/>
  <c r="G19" i="10"/>
  <c r="F19" i="10"/>
  <c r="E19" i="10"/>
  <c r="D19" i="10"/>
  <c r="C19" i="10"/>
  <c r="M13" i="10"/>
  <c r="L13" i="10"/>
  <c r="K13" i="10"/>
  <c r="J13" i="10"/>
  <c r="I13" i="10"/>
  <c r="H13" i="10"/>
  <c r="G13" i="10"/>
  <c r="F13" i="10"/>
  <c r="E13" i="10"/>
  <c r="D13" i="10"/>
  <c r="C13" i="10"/>
  <c r="M10" i="10"/>
  <c r="L10" i="10"/>
  <c r="K10" i="10"/>
  <c r="J10" i="10"/>
  <c r="I10" i="10"/>
  <c r="H10" i="10"/>
  <c r="G10" i="10"/>
  <c r="F10" i="10"/>
  <c r="E10" i="10"/>
  <c r="D10" i="10"/>
  <c r="L7" i="10"/>
  <c r="L53" i="10" s="1"/>
  <c r="K7" i="10"/>
  <c r="K53" i="10" s="1"/>
  <c r="J7" i="10"/>
  <c r="J53" i="10" s="1"/>
  <c r="I7" i="10"/>
  <c r="I53" i="10" s="1"/>
  <c r="H7" i="10"/>
  <c r="H53" i="10" s="1"/>
  <c r="G7" i="10"/>
  <c r="G53" i="10" s="1"/>
  <c r="F7" i="10"/>
  <c r="F53" i="10" s="1"/>
  <c r="E7" i="10"/>
  <c r="E53" i="10" s="1"/>
  <c r="D7" i="10"/>
  <c r="D53" i="10" s="1"/>
  <c r="F26" i="10" l="1"/>
  <c r="G16" i="10"/>
  <c r="G33" i="20"/>
  <c r="G39" i="20" s="1"/>
  <c r="G35" i="20"/>
  <c r="G31" i="20"/>
  <c r="G37" i="20" s="1"/>
  <c r="G34" i="20"/>
  <c r="G32" i="20"/>
  <c r="G38" i="20" s="1"/>
  <c r="G40" i="20" s="1"/>
  <c r="K44" i="20"/>
  <c r="K42" i="20"/>
  <c r="F45" i="10"/>
  <c r="F13" i="20" s="1"/>
  <c r="D44" i="20"/>
  <c r="D42" i="20"/>
  <c r="L42" i="20"/>
  <c r="L44" i="20"/>
  <c r="H61" i="25"/>
  <c r="H67" i="25" s="1"/>
  <c r="H83" i="25" s="1"/>
  <c r="H89" i="25" s="1"/>
  <c r="H61" i="26"/>
  <c r="H67" i="26" s="1"/>
  <c r="H83" i="26" s="1"/>
  <c r="H89" i="26" s="1"/>
  <c r="G45" i="10"/>
  <c r="E44" i="20"/>
  <c r="E42" i="20"/>
  <c r="H45" i="10"/>
  <c r="F42" i="20"/>
  <c r="F44" i="20"/>
  <c r="D16" i="10"/>
  <c r="D22" i="10" s="1"/>
  <c r="D11" i="10"/>
  <c r="D9" i="20" s="1"/>
  <c r="D32" i="20"/>
  <c r="D38" i="20" s="1"/>
  <c r="D34" i="20"/>
  <c r="D33" i="20"/>
  <c r="D39" i="20" s="1"/>
  <c r="D31" i="20"/>
  <c r="D37" i="20" s="1"/>
  <c r="D35" i="20"/>
  <c r="L16" i="10"/>
  <c r="L17" i="10" s="1"/>
  <c r="L15" i="20" s="1"/>
  <c r="L33" i="20"/>
  <c r="L39" i="20" s="1"/>
  <c r="L34" i="20"/>
  <c r="L32" i="20"/>
  <c r="L38" i="20" s="1"/>
  <c r="L31" i="20"/>
  <c r="L37" i="20" s="1"/>
  <c r="L35" i="20"/>
  <c r="H14" i="10"/>
  <c r="I45" i="10"/>
  <c r="I13" i="20" s="1"/>
  <c r="C39" i="20"/>
  <c r="G85" i="10"/>
  <c r="G42" i="20"/>
  <c r="G44" i="20"/>
  <c r="E61" i="25"/>
  <c r="E67" i="25" s="1"/>
  <c r="E83" i="25" s="1"/>
  <c r="E89" i="25" s="1"/>
  <c r="E61" i="26"/>
  <c r="E67" i="26" s="1"/>
  <c r="E83" i="26" s="1"/>
  <c r="E89" i="26" s="1"/>
  <c r="J44" i="20"/>
  <c r="J42" i="20"/>
  <c r="F61" i="25"/>
  <c r="F67" i="25" s="1"/>
  <c r="F83" i="25" s="1"/>
  <c r="F89" i="25" s="1"/>
  <c r="F61" i="26"/>
  <c r="F67" i="26" s="1"/>
  <c r="F83" i="26" s="1"/>
  <c r="F89" i="26" s="1"/>
  <c r="H35" i="20"/>
  <c r="H32" i="20"/>
  <c r="H38" i="20" s="1"/>
  <c r="H34" i="20"/>
  <c r="H31" i="20"/>
  <c r="H37" i="20" s="1"/>
  <c r="H33" i="20"/>
  <c r="H39" i="20" s="1"/>
  <c r="E13" i="20"/>
  <c r="C42" i="20"/>
  <c r="C44" i="20"/>
  <c r="G61" i="25"/>
  <c r="G67" i="25" s="1"/>
  <c r="G83" i="25" s="1"/>
  <c r="G89" i="25" s="1"/>
  <c r="G61" i="26"/>
  <c r="G67" i="26" s="1"/>
  <c r="G83" i="26" s="1"/>
  <c r="G89" i="26" s="1"/>
  <c r="I32" i="20"/>
  <c r="I38" i="20" s="1"/>
  <c r="I35" i="20"/>
  <c r="I31" i="20"/>
  <c r="I37" i="20" s="1"/>
  <c r="I34" i="20"/>
  <c r="I33" i="20"/>
  <c r="I39" i="20" s="1"/>
  <c r="G26" i="10"/>
  <c r="J35" i="20"/>
  <c r="J31" i="20"/>
  <c r="J37" i="20" s="1"/>
  <c r="J33" i="20"/>
  <c r="J39" i="20" s="1"/>
  <c r="J34" i="20"/>
  <c r="J32" i="20"/>
  <c r="J38" i="20" s="1"/>
  <c r="K35" i="20"/>
  <c r="K31" i="20"/>
  <c r="K37" i="20" s="1"/>
  <c r="K33" i="20"/>
  <c r="K39" i="20" s="1"/>
  <c r="K32" i="20"/>
  <c r="K38" i="20" s="1"/>
  <c r="K34" i="20"/>
  <c r="C61" i="25"/>
  <c r="C67" i="25" s="1"/>
  <c r="C83" i="25" s="1"/>
  <c r="C89" i="25" s="1"/>
  <c r="C61" i="26"/>
  <c r="C67" i="26" s="1"/>
  <c r="C83" i="26" s="1"/>
  <c r="C89" i="26" s="1"/>
  <c r="I14" i="10"/>
  <c r="J45" i="10"/>
  <c r="F66" i="10"/>
  <c r="D71" i="10"/>
  <c r="H42" i="20"/>
  <c r="H44" i="20"/>
  <c r="M40" i="10"/>
  <c r="M45" i="10" s="1"/>
  <c r="C37" i="20"/>
  <c r="I61" i="25"/>
  <c r="I67" i="25" s="1"/>
  <c r="I83" i="25" s="1"/>
  <c r="I89" i="25" s="1"/>
  <c r="I61" i="26"/>
  <c r="I67" i="26" s="1"/>
  <c r="I83" i="26" s="1"/>
  <c r="I89" i="26" s="1"/>
  <c r="E34" i="20"/>
  <c r="E31" i="20"/>
  <c r="E37" i="20" s="1"/>
  <c r="E33" i="20"/>
  <c r="E39" i="20" s="1"/>
  <c r="E32" i="20"/>
  <c r="E38" i="20" s="1"/>
  <c r="E35" i="20"/>
  <c r="D61" i="25"/>
  <c r="D67" i="25" s="1"/>
  <c r="D83" i="25" s="1"/>
  <c r="D89" i="25" s="1"/>
  <c r="D61" i="26"/>
  <c r="D67" i="26" s="1"/>
  <c r="D83" i="26" s="1"/>
  <c r="D89" i="26" s="1"/>
  <c r="F14" i="10"/>
  <c r="F32" i="20"/>
  <c r="F38" i="20" s="1"/>
  <c r="F35" i="20"/>
  <c r="F33" i="20"/>
  <c r="F39" i="20" s="1"/>
  <c r="F31" i="20"/>
  <c r="F37" i="20" s="1"/>
  <c r="F34" i="20"/>
  <c r="K11" i="10"/>
  <c r="K9" i="20" s="1"/>
  <c r="K45" i="10"/>
  <c r="C38" i="20"/>
  <c r="I42" i="20"/>
  <c r="I44" i="20"/>
  <c r="F12" i="15"/>
  <c r="F16" i="15" s="1"/>
  <c r="M23" i="10"/>
  <c r="H29" i="10"/>
  <c r="H22" i="20" s="1"/>
  <c r="G71" i="10"/>
  <c r="I85" i="10"/>
  <c r="E26" i="10"/>
  <c r="M26" i="10"/>
  <c r="K85" i="10"/>
  <c r="I11" i="10"/>
  <c r="I9" i="20" s="1"/>
  <c r="L29" i="10"/>
  <c r="L22" i="20" s="1"/>
  <c r="J66" i="10"/>
  <c r="J71" i="10"/>
  <c r="L85" i="10"/>
  <c r="J16" i="10"/>
  <c r="J22" i="10" s="1"/>
  <c r="J23" i="10" s="1"/>
  <c r="J16" i="20" s="1"/>
  <c r="C20" i="10"/>
  <c r="C21" i="20" s="1"/>
  <c r="K20" i="10"/>
  <c r="K21" i="20" s="1"/>
  <c r="C66" i="10"/>
  <c r="K66" i="10"/>
  <c r="I66" i="10"/>
  <c r="K71" i="10"/>
  <c r="K73" i="10" s="1"/>
  <c r="E85" i="10"/>
  <c r="I71" i="10"/>
  <c r="C85" i="10"/>
  <c r="D29" i="10"/>
  <c r="D22" i="20" s="1"/>
  <c r="D85" i="10"/>
  <c r="C16" i="10"/>
  <c r="C22" i="10" s="1"/>
  <c r="K16" i="10"/>
  <c r="K22" i="10" s="1"/>
  <c r="D66" i="10"/>
  <c r="L66" i="10"/>
  <c r="G14" i="10"/>
  <c r="I20" i="10"/>
  <c r="I21" i="20" s="1"/>
  <c r="C26" i="10"/>
  <c r="K26" i="10"/>
  <c r="F29" i="10"/>
  <c r="F22" i="20" s="1"/>
  <c r="H71" i="10"/>
  <c r="J85" i="10"/>
  <c r="E16" i="10"/>
  <c r="E22" i="10" s="1"/>
  <c r="D26" i="10"/>
  <c r="L26" i="10"/>
  <c r="G29" i="10"/>
  <c r="G22" i="20" s="1"/>
  <c r="I29" i="10"/>
  <c r="I22" i="20" s="1"/>
  <c r="H16" i="10"/>
  <c r="L11" i="10"/>
  <c r="L9" i="20" s="1"/>
  <c r="J14" i="10"/>
  <c r="D20" i="10"/>
  <c r="D21" i="20" s="1"/>
  <c r="L20" i="10"/>
  <c r="L21" i="20" s="1"/>
  <c r="C14" i="10"/>
  <c r="K14" i="10"/>
  <c r="E20" i="10"/>
  <c r="E21" i="20" s="1"/>
  <c r="J29" i="10"/>
  <c r="J22" i="20" s="1"/>
  <c r="E66" i="10"/>
  <c r="L71" i="10"/>
  <c r="F85" i="10"/>
  <c r="J11" i="10"/>
  <c r="J9" i="20" s="1"/>
  <c r="D14" i="10"/>
  <c r="L14" i="10"/>
  <c r="F20" i="10"/>
  <c r="F21" i="20" s="1"/>
  <c r="H26" i="10"/>
  <c r="C29" i="10"/>
  <c r="C22" i="20" s="1"/>
  <c r="K29" i="10"/>
  <c r="K22" i="20" s="1"/>
  <c r="E71" i="10"/>
  <c r="I36" i="14"/>
  <c r="G20" i="10"/>
  <c r="G21" i="20" s="1"/>
  <c r="I26" i="10"/>
  <c r="G66" i="10"/>
  <c r="F71" i="10"/>
  <c r="H85" i="10"/>
  <c r="M31" i="10"/>
  <c r="M37" i="10" s="1"/>
  <c r="M38" i="10" s="1"/>
  <c r="H20" i="10"/>
  <c r="H21" i="20" s="1"/>
  <c r="J26" i="10"/>
  <c r="E29" i="10"/>
  <c r="E22" i="20" s="1"/>
  <c r="M29" i="10"/>
  <c r="H66" i="10"/>
  <c r="C71" i="10"/>
  <c r="G36" i="14"/>
  <c r="H36" i="14"/>
  <c r="J36" i="14"/>
  <c r="K36" i="14"/>
  <c r="H13" i="14"/>
  <c r="G13" i="14"/>
  <c r="I13" i="14"/>
  <c r="I19" i="14"/>
  <c r="G19" i="14"/>
  <c r="J13" i="14"/>
  <c r="K13" i="14"/>
  <c r="J19" i="14"/>
  <c r="H19" i="14"/>
  <c r="K19" i="14"/>
  <c r="L22" i="10"/>
  <c r="G17" i="10"/>
  <c r="G15" i="20" s="1"/>
  <c r="G22" i="10"/>
  <c r="H17" i="10"/>
  <c r="H15" i="20" s="1"/>
  <c r="H22" i="10"/>
  <c r="E14" i="10"/>
  <c r="L45" i="10"/>
  <c r="L13" i="20" s="1"/>
  <c r="I16" i="10"/>
  <c r="E11" i="10"/>
  <c r="E9" i="20" s="1"/>
  <c r="M11" i="10"/>
  <c r="F11" i="10"/>
  <c r="F9" i="20" s="1"/>
  <c r="M16" i="10"/>
  <c r="M17" i="10" s="1"/>
  <c r="M20" i="10"/>
  <c r="M32" i="10"/>
  <c r="G11" i="10"/>
  <c r="G9" i="20" s="1"/>
  <c r="F16" i="10"/>
  <c r="M14" i="10"/>
  <c r="H11" i="10"/>
  <c r="H9" i="20" s="1"/>
  <c r="K40" i="20" l="1"/>
  <c r="D73" i="10"/>
  <c r="N34" i="20"/>
  <c r="O44" i="20"/>
  <c r="N35" i="20"/>
  <c r="O35" i="20"/>
  <c r="C73" i="10"/>
  <c r="C75" i="10" s="1"/>
  <c r="F73" i="10"/>
  <c r="F75" i="10" s="1"/>
  <c r="E40" i="20"/>
  <c r="H40" i="20"/>
  <c r="G13" i="20"/>
  <c r="D75" i="10"/>
  <c r="D43" i="20"/>
  <c r="D29" i="20"/>
  <c r="D17" i="20"/>
  <c r="D23" i="20" s="1"/>
  <c r="D10" i="20"/>
  <c r="D25" i="20"/>
  <c r="K75" i="10"/>
  <c r="K43" i="20"/>
  <c r="E29" i="20"/>
  <c r="E17" i="20"/>
  <c r="E25" i="20"/>
  <c r="E10" i="20"/>
  <c r="D17" i="10"/>
  <c r="D15" i="20" s="1"/>
  <c r="O32" i="20"/>
  <c r="J73" i="10"/>
  <c r="N32" i="20"/>
  <c r="C40" i="20"/>
  <c r="N38" i="20"/>
  <c r="O38" i="20"/>
  <c r="O22" i="20"/>
  <c r="N21" i="20"/>
  <c r="K13" i="20"/>
  <c r="J40" i="20"/>
  <c r="H13" i="20"/>
  <c r="I73" i="26"/>
  <c r="I75" i="26" s="1"/>
  <c r="L29" i="20"/>
  <c r="L17" i="20"/>
  <c r="L23" i="20" s="1"/>
  <c r="L10" i="20"/>
  <c r="L25" i="20"/>
  <c r="E73" i="26"/>
  <c r="E75" i="26" s="1"/>
  <c r="H25" i="20"/>
  <c r="H17" i="20"/>
  <c r="H23" i="20" s="1"/>
  <c r="H29" i="20"/>
  <c r="H10" i="20"/>
  <c r="K31" i="10"/>
  <c r="K32" i="10" s="1"/>
  <c r="K18" i="20" s="1"/>
  <c r="H73" i="26"/>
  <c r="H75" i="26" s="1"/>
  <c r="K25" i="20"/>
  <c r="K10" i="20"/>
  <c r="K29" i="20"/>
  <c r="K17" i="20"/>
  <c r="K23" i="20" s="1"/>
  <c r="N44" i="20"/>
  <c r="G73" i="10"/>
  <c r="C31" i="10"/>
  <c r="C35" i="10" s="1"/>
  <c r="C25" i="20"/>
  <c r="C29" i="20"/>
  <c r="C17" i="20"/>
  <c r="F40" i="20"/>
  <c r="K17" i="10"/>
  <c r="K15" i="20" s="1"/>
  <c r="E17" i="10"/>
  <c r="E15" i="20" s="1"/>
  <c r="O21" i="20"/>
  <c r="N31" i="20"/>
  <c r="N33" i="20"/>
  <c r="L40" i="20"/>
  <c r="D40" i="20"/>
  <c r="O37" i="20"/>
  <c r="N37" i="20"/>
  <c r="N39" i="20"/>
  <c r="O39" i="20"/>
  <c r="N22" i="20"/>
  <c r="D73" i="26"/>
  <c r="D75" i="26" s="1"/>
  <c r="G25" i="20"/>
  <c r="G29" i="20"/>
  <c r="G17" i="20"/>
  <c r="G23" i="20" s="1"/>
  <c r="O34" i="20"/>
  <c r="J13" i="20"/>
  <c r="O42" i="20"/>
  <c r="N42" i="20"/>
  <c r="I73" i="10"/>
  <c r="J31" i="10"/>
  <c r="G73" i="26"/>
  <c r="G75" i="26" s="1"/>
  <c r="J29" i="20"/>
  <c r="J17" i="20"/>
  <c r="J23" i="20" s="1"/>
  <c r="J25" i="20"/>
  <c r="O31" i="20"/>
  <c r="I40" i="20"/>
  <c r="O33" i="20"/>
  <c r="O9" i="20"/>
  <c r="N9" i="20"/>
  <c r="C23" i="10"/>
  <c r="C16" i="20" s="1"/>
  <c r="C17" i="10"/>
  <c r="C15" i="20" s="1"/>
  <c r="H73" i="10"/>
  <c r="K23" i="10"/>
  <c r="K16" i="20" s="1"/>
  <c r="J17" i="10"/>
  <c r="J15" i="20" s="1"/>
  <c r="L73" i="10"/>
  <c r="M42" i="10"/>
  <c r="M35" i="10"/>
  <c r="E73" i="10"/>
  <c r="K21" i="14"/>
  <c r="H21" i="14"/>
  <c r="G21" i="14"/>
  <c r="G38" i="14" s="1"/>
  <c r="J21" i="14"/>
  <c r="I21" i="14"/>
  <c r="F22" i="10"/>
  <c r="F17" i="10"/>
  <c r="F15" i="20" s="1"/>
  <c r="I22" i="10"/>
  <c r="I17" i="10"/>
  <c r="I15" i="20" s="1"/>
  <c r="H23" i="10"/>
  <c r="H16" i="20" s="1"/>
  <c r="H31" i="10"/>
  <c r="G23" i="10"/>
  <c r="G16" i="20" s="1"/>
  <c r="G31" i="10"/>
  <c r="E31" i="10"/>
  <c r="E23" i="10"/>
  <c r="E16" i="20" s="1"/>
  <c r="L23" i="10"/>
  <c r="L16" i="20" s="1"/>
  <c r="L31" i="10"/>
  <c r="D31" i="10"/>
  <c r="D23" i="10"/>
  <c r="D16" i="20" s="1"/>
  <c r="K37" i="10" l="1"/>
  <c r="K35" i="10"/>
  <c r="C37" i="10"/>
  <c r="C27" i="20" s="1"/>
  <c r="D11" i="20"/>
  <c r="C43" i="20"/>
  <c r="F43" i="20"/>
  <c r="J39" i="14"/>
  <c r="J49" i="14" s="1"/>
  <c r="J51" i="14" s="1"/>
  <c r="C32" i="10"/>
  <c r="C18" i="20" s="1"/>
  <c r="I39" i="14"/>
  <c r="I49" i="14" s="1"/>
  <c r="I51" i="14" s="1"/>
  <c r="F73" i="26"/>
  <c r="F75" i="26" s="1"/>
  <c r="I17" i="20"/>
  <c r="I23" i="20" s="1"/>
  <c r="I25" i="20"/>
  <c r="I29" i="20"/>
  <c r="I10" i="20"/>
  <c r="C23" i="20"/>
  <c r="J37" i="10"/>
  <c r="J38" i="10" s="1"/>
  <c r="J19" i="20" s="1"/>
  <c r="O15" i="20"/>
  <c r="N15" i="20"/>
  <c r="K11" i="20"/>
  <c r="G75" i="10"/>
  <c r="G43" i="20"/>
  <c r="E75" i="10"/>
  <c r="E43" i="20"/>
  <c r="I75" i="10"/>
  <c r="I43" i="20"/>
  <c r="K39" i="14"/>
  <c r="K49" i="14" s="1"/>
  <c r="K51" i="14" s="1"/>
  <c r="L11" i="20"/>
  <c r="J10" i="20"/>
  <c r="G39" i="14"/>
  <c r="G49" i="14" s="1"/>
  <c r="G51" i="14" s="1"/>
  <c r="H11" i="20"/>
  <c r="L75" i="10"/>
  <c r="L43" i="20"/>
  <c r="E23" i="20"/>
  <c r="H75" i="10"/>
  <c r="H43" i="20"/>
  <c r="J75" i="10"/>
  <c r="J43" i="20"/>
  <c r="K27" i="20"/>
  <c r="J32" i="10"/>
  <c r="J18" i="20" s="1"/>
  <c r="J35" i="10"/>
  <c r="C73" i="26"/>
  <c r="C75" i="26" s="1"/>
  <c r="F10" i="20"/>
  <c r="F25" i="20"/>
  <c r="F17" i="20"/>
  <c r="F23" i="20" s="1"/>
  <c r="F29" i="20"/>
  <c r="O29" i="20" s="1"/>
  <c r="O25" i="20"/>
  <c r="N25" i="20"/>
  <c r="E11" i="20"/>
  <c r="G10" i="20"/>
  <c r="N13" i="20"/>
  <c r="O13" i="20"/>
  <c r="O40" i="20"/>
  <c r="N40" i="20"/>
  <c r="M46" i="10"/>
  <c r="M48" i="10" s="1"/>
  <c r="I47" i="14"/>
  <c r="I53" i="14" s="1"/>
  <c r="I55" i="14" s="1"/>
  <c r="I62" i="14" s="1"/>
  <c r="I38" i="14"/>
  <c r="I41" i="14" s="1"/>
  <c r="I63" i="14" s="1"/>
  <c r="J47" i="14"/>
  <c r="J53" i="14" s="1"/>
  <c r="J38" i="14"/>
  <c r="H47" i="14"/>
  <c r="H53" i="14" s="1"/>
  <c r="H38" i="14"/>
  <c r="K47" i="14"/>
  <c r="K53" i="14" s="1"/>
  <c r="K38" i="14"/>
  <c r="E37" i="10"/>
  <c r="E32" i="10"/>
  <c r="E18" i="20" s="1"/>
  <c r="E35" i="10"/>
  <c r="D37" i="10"/>
  <c r="D32" i="10"/>
  <c r="D18" i="20" s="1"/>
  <c r="D35" i="10"/>
  <c r="H32" i="10"/>
  <c r="H18" i="20" s="1"/>
  <c r="H37" i="10"/>
  <c r="H35" i="10"/>
  <c r="K38" i="10"/>
  <c r="K19" i="20" s="1"/>
  <c r="K42" i="10"/>
  <c r="I23" i="10"/>
  <c r="I16" i="20" s="1"/>
  <c r="I31" i="10"/>
  <c r="J11" i="20" s="1"/>
  <c r="G37" i="10"/>
  <c r="G32" i="10"/>
  <c r="G18" i="20" s="1"/>
  <c r="G35" i="10"/>
  <c r="L37" i="10"/>
  <c r="L32" i="10"/>
  <c r="L18" i="20" s="1"/>
  <c r="L35" i="10"/>
  <c r="F23" i="10"/>
  <c r="F16" i="20" s="1"/>
  <c r="N16" i="20" s="1"/>
  <c r="F31" i="10"/>
  <c r="F11" i="20" s="1"/>
  <c r="C42" i="10" l="1"/>
  <c r="O10" i="20"/>
  <c r="C38" i="10"/>
  <c r="C19" i="20" s="1"/>
  <c r="N23" i="20"/>
  <c r="G11" i="20"/>
  <c r="O43" i="20"/>
  <c r="J41" i="14"/>
  <c r="J63" i="14" s="1"/>
  <c r="K41" i="14"/>
  <c r="K63" i="14" s="1"/>
  <c r="J42" i="10"/>
  <c r="J46" i="10" s="1"/>
  <c r="J48" i="10" s="1"/>
  <c r="J26" i="20" s="1"/>
  <c r="K55" i="14"/>
  <c r="K62" i="14" s="1"/>
  <c r="K12" i="20"/>
  <c r="J55" i="14"/>
  <c r="J62" i="14" s="1"/>
  <c r="G41" i="14"/>
  <c r="N29" i="20"/>
  <c r="D12" i="20"/>
  <c r="D27" i="20"/>
  <c r="O16" i="20"/>
  <c r="N43" i="20"/>
  <c r="J27" i="20"/>
  <c r="L12" i="20"/>
  <c r="L27" i="20"/>
  <c r="N10" i="20"/>
  <c r="N17" i="20"/>
  <c r="G27" i="20"/>
  <c r="H39" i="14"/>
  <c r="H49" i="14" s="1"/>
  <c r="H51" i="14" s="1"/>
  <c r="H55" i="14" s="1"/>
  <c r="H62" i="14" s="1"/>
  <c r="I11" i="20"/>
  <c r="E27" i="20"/>
  <c r="E12" i="20"/>
  <c r="O17" i="20"/>
  <c r="H12" i="20"/>
  <c r="H27" i="20"/>
  <c r="O23" i="20"/>
  <c r="I65" i="14"/>
  <c r="L38" i="10"/>
  <c r="L19" i="20" s="1"/>
  <c r="L42" i="10"/>
  <c r="C46" i="10"/>
  <c r="C48" i="10" s="1"/>
  <c r="C26" i="20" s="1"/>
  <c r="H38" i="10"/>
  <c r="H19" i="20" s="1"/>
  <c r="H42" i="10"/>
  <c r="G38" i="10"/>
  <c r="G19" i="20" s="1"/>
  <c r="G42" i="10"/>
  <c r="F37" i="10"/>
  <c r="G12" i="20" s="1"/>
  <c r="F32" i="10"/>
  <c r="F18" i="20" s="1"/>
  <c r="F35" i="10"/>
  <c r="I37" i="10"/>
  <c r="J12" i="20" s="1"/>
  <c r="I32" i="10"/>
  <c r="I18" i="20" s="1"/>
  <c r="I35" i="10"/>
  <c r="E42" i="10"/>
  <c r="E38" i="10"/>
  <c r="E19" i="20" s="1"/>
  <c r="D38" i="10"/>
  <c r="D19" i="20" s="1"/>
  <c r="D42" i="10"/>
  <c r="K48" i="10"/>
  <c r="K26" i="20" s="1"/>
  <c r="K28" i="20" s="1"/>
  <c r="K46" i="10"/>
  <c r="J65" i="14" l="1"/>
  <c r="N11" i="20"/>
  <c r="J28" i="20"/>
  <c r="K65" i="14"/>
  <c r="K43" i="10"/>
  <c r="O11" i="20"/>
  <c r="G68" i="26"/>
  <c r="G70" i="26" s="1"/>
  <c r="G90" i="26" s="1"/>
  <c r="G91" i="26" s="1"/>
  <c r="N18" i="20"/>
  <c r="H41" i="14"/>
  <c r="H63" i="14" s="1"/>
  <c r="H65" i="14" s="1"/>
  <c r="O18" i="20"/>
  <c r="F27" i="20"/>
  <c r="F12" i="20"/>
  <c r="C28" i="20"/>
  <c r="I12" i="20"/>
  <c r="I27" i="20"/>
  <c r="H68" i="26"/>
  <c r="H70" i="26" s="1"/>
  <c r="H90" i="26" s="1"/>
  <c r="H91" i="26" s="1"/>
  <c r="K58" i="14"/>
  <c r="K57" i="14"/>
  <c r="D43" i="10"/>
  <c r="D46" i="10"/>
  <c r="D48" i="10" s="1"/>
  <c r="D26" i="20" s="1"/>
  <c r="D28" i="20" s="1"/>
  <c r="F42" i="10"/>
  <c r="F38" i="10"/>
  <c r="F19" i="20" s="1"/>
  <c r="H43" i="10"/>
  <c r="H46" i="10"/>
  <c r="H48" i="10" s="1"/>
  <c r="H26" i="20" s="1"/>
  <c r="H28" i="20" s="1"/>
  <c r="L43" i="10"/>
  <c r="M43" i="10"/>
  <c r="L46" i="10"/>
  <c r="L48" i="10" s="1"/>
  <c r="L26" i="20" s="1"/>
  <c r="L28" i="20" s="1"/>
  <c r="G46" i="10"/>
  <c r="G48" i="10" s="1"/>
  <c r="G26" i="20" s="1"/>
  <c r="G28" i="20" s="1"/>
  <c r="E43" i="10"/>
  <c r="E46" i="10"/>
  <c r="E48" i="10" s="1"/>
  <c r="E26" i="20" s="1"/>
  <c r="E28" i="20" s="1"/>
  <c r="I38" i="10"/>
  <c r="I19" i="20" s="1"/>
  <c r="I42" i="10"/>
  <c r="O27" i="20" l="1"/>
  <c r="O12" i="20"/>
  <c r="K68" i="14"/>
  <c r="E23" i="15" s="1"/>
  <c r="G8" i="15" s="1"/>
  <c r="G12" i="15" s="1"/>
  <c r="G16" i="15" s="1"/>
  <c r="K67" i="14"/>
  <c r="N19" i="20"/>
  <c r="N12" i="20"/>
  <c r="D68" i="26"/>
  <c r="D70" i="26" s="1"/>
  <c r="D90" i="26" s="1"/>
  <c r="D91" i="26" s="1"/>
  <c r="O19" i="20"/>
  <c r="G43" i="10"/>
  <c r="N27" i="20"/>
  <c r="E68" i="26"/>
  <c r="E70" i="26" s="1"/>
  <c r="E90" i="26" s="1"/>
  <c r="E91" i="26" s="1"/>
  <c r="I68" i="26"/>
  <c r="I70" i="26" s="1"/>
  <c r="I90" i="26" s="1"/>
  <c r="I91" i="26" s="1"/>
  <c r="H8" i="15"/>
  <c r="N7" i="21" a="1"/>
  <c r="I48" i="10"/>
  <c r="I26" i="20" s="1"/>
  <c r="I43" i="10"/>
  <c r="I46" i="10"/>
  <c r="J43" i="10"/>
  <c r="F43" i="10"/>
  <c r="F46" i="10"/>
  <c r="F48" i="10" s="1"/>
  <c r="F26" i="20" s="1"/>
  <c r="F28" i="20" s="1"/>
  <c r="N16" i="21" l="1"/>
  <c r="N13" i="21"/>
  <c r="N12" i="21"/>
  <c r="N11" i="21"/>
  <c r="N10" i="21"/>
  <c r="N9" i="21"/>
  <c r="N14" i="21"/>
  <c r="O14" i="21" s="1"/>
  <c r="N15" i="21"/>
  <c r="N7" i="21"/>
  <c r="N8" i="21"/>
  <c r="O8" i="21" s="1"/>
  <c r="N26" i="20"/>
  <c r="I8" i="15"/>
  <c r="H12" i="15"/>
  <c r="H16" i="15" s="1"/>
  <c r="O26" i="20"/>
  <c r="I28" i="20"/>
  <c r="N28" i="20" s="1"/>
  <c r="F68" i="26"/>
  <c r="F70" i="26" s="1"/>
  <c r="F90" i="26" s="1"/>
  <c r="F91" i="26" s="1"/>
  <c r="C68" i="26"/>
  <c r="C70" i="26" s="1"/>
  <c r="C90" i="26" s="1"/>
  <c r="C91" i="26" s="1"/>
  <c r="E15" i="1"/>
  <c r="E16" i="1"/>
  <c r="H16" i="1" s="1"/>
  <c r="E17" i="1"/>
  <c r="E18" i="1"/>
  <c r="E14" i="1"/>
  <c r="D15" i="1"/>
  <c r="D16" i="1"/>
  <c r="D17" i="1"/>
  <c r="D18" i="1"/>
  <c r="D14" i="1"/>
  <c r="C35" i="1" s="1"/>
  <c r="J10" i="7"/>
  <c r="J16" i="7" s="1"/>
  <c r="O9" i="21" l="1"/>
  <c r="O10" i="21"/>
  <c r="O11" i="21"/>
  <c r="O12" i="21"/>
  <c r="O13" i="21"/>
  <c r="J8" i="15"/>
  <c r="I12" i="15"/>
  <c r="I16" i="15" s="1"/>
  <c r="N17" i="21"/>
  <c r="O17" i="21" s="1"/>
  <c r="N18" i="21"/>
  <c r="N19" i="21"/>
  <c r="N20" i="21"/>
  <c r="N21" i="21"/>
  <c r="O16" i="21"/>
  <c r="O15" i="21"/>
  <c r="O28" i="20"/>
  <c r="J27" i="1"/>
  <c r="G18" i="1"/>
  <c r="J18" i="1" s="1"/>
  <c r="G17" i="1"/>
  <c r="J17" i="1" s="1"/>
  <c r="G16" i="1"/>
  <c r="J16" i="1" s="1"/>
  <c r="G15" i="1"/>
  <c r="J15" i="1" s="1"/>
  <c r="G14" i="1"/>
  <c r="H14" i="1"/>
  <c r="H15" i="1"/>
  <c r="H17" i="1"/>
  <c r="H18" i="1"/>
  <c r="C36" i="1"/>
  <c r="C37" i="1" s="1"/>
  <c r="D37" i="1" s="1"/>
  <c r="E37" i="1" s="1"/>
  <c r="G70" i="7"/>
  <c r="G69" i="7"/>
  <c r="G68" i="7"/>
  <c r="G67" i="7"/>
  <c r="G66" i="7"/>
  <c r="G65" i="7"/>
  <c r="G64" i="7"/>
  <c r="G63" i="7"/>
  <c r="G62" i="7"/>
  <c r="G61" i="7"/>
  <c r="G60" i="7"/>
  <c r="G59" i="7"/>
  <c r="G58" i="7"/>
  <c r="G57" i="7"/>
  <c r="G56" i="7"/>
  <c r="G55" i="7"/>
  <c r="G54" i="7"/>
  <c r="G53" i="7"/>
  <c r="G52" i="7"/>
  <c r="G51" i="7"/>
  <c r="G50" i="7"/>
  <c r="G49" i="7"/>
  <c r="G48" i="7"/>
  <c r="G47" i="7"/>
  <c r="G46" i="7"/>
  <c r="G45" i="7"/>
  <c r="G44" i="7"/>
  <c r="G43" i="7"/>
  <c r="G42" i="7"/>
  <c r="G41" i="7"/>
  <c r="G40" i="7"/>
  <c r="G39" i="7"/>
  <c r="G38" i="7"/>
  <c r="G37" i="7"/>
  <c r="G36" i="7"/>
  <c r="G35" i="7"/>
  <c r="G34" i="7"/>
  <c r="G33" i="7"/>
  <c r="G32" i="7"/>
  <c r="G31" i="7"/>
  <c r="G30" i="7"/>
  <c r="G29" i="7"/>
  <c r="G28" i="7"/>
  <c r="G27" i="7"/>
  <c r="G26" i="7"/>
  <c r="G25" i="7"/>
  <c r="G24" i="7"/>
  <c r="G23" i="7"/>
  <c r="G22" i="7"/>
  <c r="G21" i="7"/>
  <c r="G20" i="7"/>
  <c r="G19" i="7"/>
  <c r="G18" i="7"/>
  <c r="G17" i="7"/>
  <c r="G16" i="7"/>
  <c r="G15" i="7"/>
  <c r="G14" i="7"/>
  <c r="G13" i="7"/>
  <c r="G12" i="7"/>
  <c r="D70" i="7"/>
  <c r="D69" i="7"/>
  <c r="D68" i="7"/>
  <c r="D67" i="7"/>
  <c r="D66" i="7"/>
  <c r="D65" i="7"/>
  <c r="D64" i="7"/>
  <c r="D63" i="7"/>
  <c r="D62" i="7"/>
  <c r="D61" i="7"/>
  <c r="D60" i="7"/>
  <c r="D59" i="7"/>
  <c r="D58" i="7"/>
  <c r="D57" i="7"/>
  <c r="D56" i="7"/>
  <c r="D55" i="7"/>
  <c r="D54" i="7"/>
  <c r="D53" i="7"/>
  <c r="D52" i="7"/>
  <c r="D51" i="7"/>
  <c r="D50" i="7"/>
  <c r="D49" i="7"/>
  <c r="D48" i="7"/>
  <c r="D47" i="7"/>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F21" i="1"/>
  <c r="E28" i="1" s="1"/>
  <c r="J44" i="1" s="1"/>
  <c r="I20" i="1"/>
  <c r="F20" i="1"/>
  <c r="O20" i="21" l="1"/>
  <c r="O18" i="21"/>
  <c r="J12" i="15"/>
  <c r="J16" i="15" s="1"/>
  <c r="K8" i="15"/>
  <c r="K12" i="15" s="1"/>
  <c r="K16" i="15" s="1"/>
  <c r="E29" i="15" s="1"/>
  <c r="O21" i="21"/>
  <c r="O19" i="21"/>
  <c r="J14" i="1"/>
  <c r="J20" i="1" s="1"/>
  <c r="M9" i="7"/>
  <c r="M8" i="7"/>
  <c r="I21" i="1"/>
  <c r="J36" i="1"/>
  <c r="H21" i="1"/>
  <c r="D35" i="1"/>
  <c r="D36" i="1"/>
  <c r="G21" i="1"/>
  <c r="H20" i="1"/>
  <c r="E35" i="1" s="1"/>
  <c r="J45" i="1" s="1"/>
  <c r="G20" i="1"/>
  <c r="J21" i="1" l="1"/>
  <c r="J34" i="1" s="1"/>
  <c r="E36" i="1"/>
  <c r="D39" i="1"/>
  <c r="E39" i="1" l="1"/>
  <c r="J35" i="1" s="1"/>
  <c r="J37" i="1" s="1"/>
  <c r="J28" i="1" s="1"/>
  <c r="J29" i="1" s="1"/>
  <c r="J41" i="1" s="1"/>
  <c r="J42" i="1"/>
  <c r="J47" i="1" l="1"/>
  <c r="G19" i="15" l="1"/>
  <c r="G21" i="15" s="1"/>
  <c r="E25" i="15"/>
  <c r="F19" i="15"/>
  <c r="F21" i="15" s="1"/>
  <c r="I19" i="15"/>
  <c r="I21" i="15" s="1"/>
  <c r="J19" i="15"/>
  <c r="J21" i="15" s="1"/>
  <c r="H19" i="15"/>
  <c r="H21" i="15" s="1"/>
  <c r="K19" i="15"/>
  <c r="K21" i="15" s="1"/>
  <c r="E33" i="15"/>
  <c r="E39" i="15" l="1"/>
  <c r="E38" i="15"/>
  <c r="E40" i="15" l="1"/>
  <c r="E44" i="15" s="1"/>
  <c r="E46" i="15" l="1"/>
  <c r="E49" i="15" l="1"/>
  <c r="G28" i="15"/>
  <c r="N66" i="10"/>
</calcChain>
</file>

<file path=xl/sharedStrings.xml><?xml version="1.0" encoding="utf-8"?>
<sst xmlns="http://schemas.openxmlformats.org/spreadsheetml/2006/main" count="588" uniqueCount="422">
  <si>
    <t>Weighted Average Cost of Capital</t>
  </si>
  <si>
    <t>All figures are in INR unless stated otherwise.</t>
  </si>
  <si>
    <t>Peer Comps</t>
  </si>
  <si>
    <t>Name</t>
  </si>
  <si>
    <t>Country</t>
  </si>
  <si>
    <t>Total Debt</t>
  </si>
  <si>
    <t>Total Equity</t>
  </si>
  <si>
    <t>Average</t>
  </si>
  <si>
    <t>Debt/</t>
  </si>
  <si>
    <t>Equity</t>
  </si>
  <si>
    <t>Levered</t>
  </si>
  <si>
    <r>
      <t xml:space="preserve">Tax Rate </t>
    </r>
    <r>
      <rPr>
        <vertAlign val="superscript"/>
        <sz val="11"/>
        <color theme="1"/>
        <rFont val="Calibri"/>
        <family val="2"/>
      </rPr>
      <t>1</t>
    </r>
  </si>
  <si>
    <r>
      <t xml:space="preserve">Beta </t>
    </r>
    <r>
      <rPr>
        <vertAlign val="superscript"/>
        <sz val="11"/>
        <color theme="1"/>
        <rFont val="Calibri"/>
        <family val="2"/>
      </rPr>
      <t>2</t>
    </r>
  </si>
  <si>
    <t>Unlevered</t>
  </si>
  <si>
    <r>
      <t xml:space="preserve">Beta </t>
    </r>
    <r>
      <rPr>
        <vertAlign val="superscript"/>
        <sz val="11"/>
        <color theme="1"/>
        <rFont val="Calibri"/>
        <family val="2"/>
      </rPr>
      <t>3</t>
    </r>
  </si>
  <si>
    <t>India</t>
  </si>
  <si>
    <t>Capital</t>
  </si>
  <si>
    <t>Median</t>
  </si>
  <si>
    <t>Capital Structure</t>
  </si>
  <si>
    <t>Market Capitalization</t>
  </si>
  <si>
    <t>Total Capitalization</t>
  </si>
  <si>
    <t>Current</t>
  </si>
  <si>
    <t>Target</t>
  </si>
  <si>
    <t>Cost of Equity</t>
  </si>
  <si>
    <t>Risk Free Rate</t>
  </si>
  <si>
    <t>Equity Risk Premium</t>
  </si>
  <si>
    <t>Levered Beta</t>
  </si>
  <si>
    <t>Debt / Equity</t>
  </si>
  <si>
    <r>
      <t xml:space="preserve">Levered Beta </t>
    </r>
    <r>
      <rPr>
        <vertAlign val="superscript"/>
        <sz val="11"/>
        <color theme="1"/>
        <rFont val="Calibri"/>
        <family val="2"/>
      </rPr>
      <t>4</t>
    </r>
  </si>
  <si>
    <t>Cost of Debt</t>
  </si>
  <si>
    <t>Pre-tax Cost of Debt</t>
  </si>
  <si>
    <t>Tax Rate</t>
  </si>
  <si>
    <t>After Tax Cost of Debt</t>
  </si>
  <si>
    <t xml:space="preserve">Levered Beta </t>
  </si>
  <si>
    <t>Comps Median Unlevered Beta</t>
  </si>
  <si>
    <t xml:space="preserve">Target Debt/ Equity  </t>
  </si>
  <si>
    <t>1. Tax Rate considered as Marginal Tax Rate for the country</t>
  </si>
  <si>
    <t>2. Levered Beta is based on 5 year monthly data</t>
  </si>
  <si>
    <t xml:space="preserve"> </t>
  </si>
  <si>
    <t>3. Unlevered Beta = Levered Beta/(1+(1-Tax Rate) x Debt/Equity)</t>
  </si>
  <si>
    <t>3. Levered Beta = Unlevered Beta/(1+(1-Tax Rate) x Debt/Equity)</t>
  </si>
  <si>
    <t>Date</t>
  </si>
  <si>
    <t>S.No.</t>
  </si>
  <si>
    <t>Closing Price</t>
  </si>
  <si>
    <t>Return</t>
  </si>
  <si>
    <t>NIFTY Returns</t>
  </si>
  <si>
    <t>Beta 1</t>
  </si>
  <si>
    <t>Beta 2</t>
  </si>
  <si>
    <t>Beta 3</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</si>
  <si>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</si>
  <si>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</si>
  <si>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</si>
  <si>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</si>
  <si>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</si>
  <si>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</si>
  <si>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</si>
  <si>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</si>
  <si>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</si>
  <si>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</si>
  <si>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</si>
  <si>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</si>
  <si>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</si>
  <si>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</si>
  <si>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</si>
  <si>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</si>
  <si>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</si>
  <si>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</si>
  <si>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</si>
  <si>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</si>
  <si>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</si>
  <si>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</si>
  <si>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</si>
  <si>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</si>
  <si>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X Variable 1</t>
  </si>
  <si>
    <t>Beta Drifting</t>
  </si>
  <si>
    <t>Levered Raw Beta</t>
  </si>
  <si>
    <t>Raw Beta Weight</t>
  </si>
  <si>
    <t>Market Beta Weight</t>
  </si>
  <si>
    <t xml:space="preserve">Market Beta </t>
  </si>
  <si>
    <t>Adjusted Beta</t>
  </si>
  <si>
    <t>Year</t>
  </si>
  <si>
    <t>Annual</t>
  </si>
  <si>
    <t>Return on Markets</t>
  </si>
  <si>
    <t>Average Return</t>
  </si>
  <si>
    <t>Dividend Yield</t>
  </si>
  <si>
    <t>Total Market Returns</t>
  </si>
  <si>
    <t>Equity Weight</t>
  </si>
  <si>
    <t>Debt Weight</t>
  </si>
  <si>
    <t>WACC</t>
  </si>
  <si>
    <t>Years</t>
  </si>
  <si>
    <t>LTM</t>
  </si>
  <si>
    <t>#</t>
  </si>
  <si>
    <t>Income Statement</t>
  </si>
  <si>
    <t>Sales</t>
  </si>
  <si>
    <t>Sales Growth</t>
  </si>
  <si>
    <t>-</t>
  </si>
  <si>
    <t>COGS</t>
  </si>
  <si>
    <t>COGS % Sales</t>
  </si>
  <si>
    <t>Gross Profit</t>
  </si>
  <si>
    <t>Gross Margins</t>
  </si>
  <si>
    <t>Selling &amp; General Expenses</t>
  </si>
  <si>
    <t>S&amp;G Exp % Sales</t>
  </si>
  <si>
    <t>EBITDA</t>
  </si>
  <si>
    <t>EBITDA Margins</t>
  </si>
  <si>
    <t>Interest</t>
  </si>
  <si>
    <t>Interest % Sales</t>
  </si>
  <si>
    <t>Depreciation</t>
  </si>
  <si>
    <t>Depreciation%Sales</t>
  </si>
  <si>
    <t>Earnings Before Tax</t>
  </si>
  <si>
    <t>EBT % Sales</t>
  </si>
  <si>
    <t>Tax</t>
  </si>
  <si>
    <t>Effective Tax Rate</t>
  </si>
  <si>
    <t>Net Profit</t>
  </si>
  <si>
    <t>Net Margins</t>
  </si>
  <si>
    <t>No of Equity Shares</t>
  </si>
  <si>
    <t>Earnings per Share</t>
  </si>
  <si>
    <t>EPS Growth %</t>
  </si>
  <si>
    <t>Dividend per Share</t>
  </si>
  <si>
    <t>Dividend payout ratio</t>
  </si>
  <si>
    <t>Retained Earnings</t>
  </si>
  <si>
    <t>Balance Sheet</t>
  </si>
  <si>
    <t>Equity Share Capital</t>
  </si>
  <si>
    <t>Reserves</t>
  </si>
  <si>
    <t>Borrowings</t>
  </si>
  <si>
    <t>Other Liabilities</t>
  </si>
  <si>
    <t>Total Liabilities</t>
  </si>
  <si>
    <t>Fixed Assets Net Block</t>
  </si>
  <si>
    <t>Capital Work in Progress</t>
  </si>
  <si>
    <t>Investments</t>
  </si>
  <si>
    <t>Other Assets</t>
  </si>
  <si>
    <t>Total Non Current Assets</t>
  </si>
  <si>
    <t>Receivables</t>
  </si>
  <si>
    <t>Inventory</t>
  </si>
  <si>
    <t>Cash &amp; Bank</t>
  </si>
  <si>
    <t>Total Current Assets</t>
  </si>
  <si>
    <t>Total Assets</t>
  </si>
  <si>
    <t>Check</t>
  </si>
  <si>
    <t>Cash Flow Statements</t>
  </si>
  <si>
    <t>Cash from Operating Activities</t>
  </si>
  <si>
    <t>Cash from Investing Activities</t>
  </si>
  <si>
    <t>Cash from Financing Activities</t>
  </si>
  <si>
    <t>Net Cash Flow</t>
  </si>
  <si>
    <t>COMPANY NAME</t>
  </si>
  <si>
    <t>TATA MOTORS LTD</t>
  </si>
  <si>
    <t>LATEST VERSION</t>
  </si>
  <si>
    <t>PLEASE DO NOT MAKE ANY CHANGES TO THIS SHEET</t>
  </si>
  <si>
    <t>CURRENT VERSION</t>
  </si>
  <si>
    <t>META</t>
  </si>
  <si>
    <t>Number of shares</t>
  </si>
  <si>
    <t>Face Value</t>
  </si>
  <si>
    <t>Current Price</t>
  </si>
  <si>
    <t>PROFIT &amp; LOSS</t>
  </si>
  <si>
    <t>Report Date</t>
  </si>
  <si>
    <t>Raw Material Cost</t>
  </si>
  <si>
    <t>Change in Inventory</t>
  </si>
  <si>
    <t>Power and Fuel</t>
  </si>
  <si>
    <t>Other Mfr. Exp</t>
  </si>
  <si>
    <t>Employee Cost</t>
  </si>
  <si>
    <t>Selling and admin</t>
  </si>
  <si>
    <t>Other Expenses</t>
  </si>
  <si>
    <t>Other Income</t>
  </si>
  <si>
    <t>Profit before tax</t>
  </si>
  <si>
    <t>Net profit</t>
  </si>
  <si>
    <t>Dividend Amount</t>
  </si>
  <si>
    <t>Quarters</t>
  </si>
  <si>
    <t>Expenses</t>
  </si>
  <si>
    <t>Operating Profit</t>
  </si>
  <si>
    <t>BALANCE SHEET</t>
  </si>
  <si>
    <t>Net Block</t>
  </si>
  <si>
    <t>No. of Equity Shares</t>
  </si>
  <si>
    <t>New Bonus Shares</t>
  </si>
  <si>
    <t>Face value</t>
  </si>
  <si>
    <t>CASH FLOW:</t>
  </si>
  <si>
    <t>Cash from Operating Activity</t>
  </si>
  <si>
    <t>Cash from Investing Activity</t>
  </si>
  <si>
    <t>Cash from Financing Activity</t>
  </si>
  <si>
    <t>PRICE:</t>
  </si>
  <si>
    <t>DERIVED:</t>
  </si>
  <si>
    <t>Adjusted Equity Shares in Cr</t>
  </si>
  <si>
    <t>Equity Capital</t>
  </si>
  <si>
    <t>Borrowings -</t>
  </si>
  <si>
    <t>Long term Borrowings</t>
  </si>
  <si>
    <t>Short term Borrowings</t>
  </si>
  <si>
    <t>Lease Liabilities</t>
  </si>
  <si>
    <t>Other Borrowings</t>
  </si>
  <si>
    <t>Other Liabilities -</t>
  </si>
  <si>
    <t>Non controlling int</t>
  </si>
  <si>
    <t>Trade Payables</t>
  </si>
  <si>
    <t>Advance from Customers</t>
  </si>
  <si>
    <t>Other liability items</t>
  </si>
  <si>
    <t>Fixed Assets -</t>
  </si>
  <si>
    <t>Land</t>
  </si>
  <si>
    <t>Building</t>
  </si>
  <si>
    <t>Plant Machinery</t>
  </si>
  <si>
    <t>Equipments</t>
  </si>
  <si>
    <t>Furniture n fittings</t>
  </si>
  <si>
    <t>Vehicles</t>
  </si>
  <si>
    <t>Intangible Assets</t>
  </si>
  <si>
    <t>Other fixed assets</t>
  </si>
  <si>
    <t>Gross Block</t>
  </si>
  <si>
    <t>Accumulated Depreciation</t>
  </si>
  <si>
    <t>CWIP</t>
  </si>
  <si>
    <t>Other Assets -</t>
  </si>
  <si>
    <t>Inventories</t>
  </si>
  <si>
    <t>Cash Equivalents</t>
  </si>
  <si>
    <t>Other asset items</t>
  </si>
  <si>
    <t>Particulars</t>
  </si>
  <si>
    <t>ROIC</t>
  </si>
  <si>
    <t>Calculation of ROIC</t>
  </si>
  <si>
    <t>Current Assets</t>
  </si>
  <si>
    <t>Current Liabilities</t>
  </si>
  <si>
    <t>Total Current Liabilities</t>
  </si>
  <si>
    <t>Net Working Capital</t>
  </si>
  <si>
    <t>Non Current Assets</t>
  </si>
  <si>
    <t>Net Non Current Assets</t>
  </si>
  <si>
    <t>Invested Capital</t>
  </si>
  <si>
    <t>EBIT</t>
  </si>
  <si>
    <t>Calculation of Reinvestment Rate</t>
  </si>
  <si>
    <t>Net Capex</t>
  </si>
  <si>
    <t>Profit from operations</t>
  </si>
  <si>
    <t>Payables</t>
  </si>
  <si>
    <t>Other WC items</t>
  </si>
  <si>
    <t>Working capital changes</t>
  </si>
  <si>
    <t>Direct taxes</t>
  </si>
  <si>
    <t>Fixed assets purchased</t>
  </si>
  <si>
    <t>Fixed assets sold</t>
  </si>
  <si>
    <t>Investments purchased</t>
  </si>
  <si>
    <t>Investments sold</t>
  </si>
  <si>
    <t>Interest received</t>
  </si>
  <si>
    <t>Dividends received</t>
  </si>
  <si>
    <t>Redemp n Canc of Shares</t>
  </si>
  <si>
    <t>Acquisition of companies</t>
  </si>
  <si>
    <t>Other investing items</t>
  </si>
  <si>
    <t>Proceeds from borrowings</t>
  </si>
  <si>
    <t>Repayment of borrowings</t>
  </si>
  <si>
    <t>Interest paid fin</t>
  </si>
  <si>
    <t>Change in Working Capital</t>
  </si>
  <si>
    <t>Marginal Tax Rate</t>
  </si>
  <si>
    <t>Reinvestment</t>
  </si>
  <si>
    <t>EBIT(1-T)</t>
  </si>
  <si>
    <t>Reinvestment Rate</t>
  </si>
  <si>
    <t>4 Year Average</t>
  </si>
  <si>
    <t>4 Year Median</t>
  </si>
  <si>
    <t>Calculation of Growth Rate</t>
  </si>
  <si>
    <t>Intrinsic Growth</t>
  </si>
  <si>
    <t>EBIT (1-T)</t>
  </si>
  <si>
    <t>Less: Reinvestment Rate</t>
  </si>
  <si>
    <t>Free Cash Flow to Firm</t>
  </si>
  <si>
    <t>Expected Growth</t>
  </si>
  <si>
    <t>Terminal Growth</t>
  </si>
  <si>
    <t>Calculation of Terminal Value</t>
  </si>
  <si>
    <t>FCFF (n+1)</t>
  </si>
  <si>
    <t>Terminal Growth Rate</t>
  </si>
  <si>
    <t>Terminal Value</t>
  </si>
  <si>
    <t>Calculation of PV of FCFF</t>
  </si>
  <si>
    <t>Discounting Factor</t>
  </si>
  <si>
    <t>PV of FCFF</t>
  </si>
  <si>
    <t>Calculation of Enterprise Value</t>
  </si>
  <si>
    <t>PV of Terminal Value</t>
  </si>
  <si>
    <t>Value of Operating Asset</t>
  </si>
  <si>
    <t>Add: Cash</t>
  </si>
  <si>
    <t>Less: Debt</t>
  </si>
  <si>
    <t>Value of Equity</t>
  </si>
  <si>
    <t>No. of Shares</t>
  </si>
  <si>
    <t>Value per Share</t>
  </si>
  <si>
    <t>Sensitivity Analysis</t>
  </si>
  <si>
    <t>Amount in crores</t>
  </si>
  <si>
    <t>Comparable Company Valuation</t>
  </si>
  <si>
    <t>Market Data</t>
  </si>
  <si>
    <t>Financials</t>
  </si>
  <si>
    <t>Valuation</t>
  </si>
  <si>
    <t>Company</t>
  </si>
  <si>
    <t>Ticker</t>
  </si>
  <si>
    <t>Share Price</t>
  </si>
  <si>
    <t>Shares Outstanding</t>
  </si>
  <si>
    <t>Equity Value</t>
  </si>
  <si>
    <t>Net Debt</t>
  </si>
  <si>
    <t>Enterprise Value</t>
  </si>
  <si>
    <t>Revenue</t>
  </si>
  <si>
    <t>Net Income</t>
  </si>
  <si>
    <t>EV/Revenue</t>
  </si>
  <si>
    <t>EV/EBITDA</t>
  </si>
  <si>
    <t>P/E</t>
  </si>
  <si>
    <t>High</t>
  </si>
  <si>
    <t>75th Percentile</t>
  </si>
  <si>
    <t>25th Percentile</t>
  </si>
  <si>
    <t>Low</t>
  </si>
  <si>
    <t>Cipla Comparable Valuation</t>
  </si>
  <si>
    <t>Implied Enterprise Value</t>
  </si>
  <si>
    <t>Implied Market Value</t>
  </si>
  <si>
    <t>Implied Value per Share</t>
  </si>
  <si>
    <t>Source: The Valuation School, Screener.in</t>
  </si>
  <si>
    <t>Comps</t>
  </si>
  <si>
    <t>OpenHigh</t>
  </si>
  <si>
    <t>OpenLow</t>
  </si>
  <si>
    <t>DCF Base</t>
  </si>
  <si>
    <t>DCF Bear</t>
  </si>
  <si>
    <t>DCF Bull</t>
  </si>
  <si>
    <t>52W H/L</t>
  </si>
  <si>
    <t>Football Field Analysis - Data</t>
  </si>
  <si>
    <t>Cash from Operating Activity -</t>
  </si>
  <si>
    <t>Loans Advances</t>
  </si>
  <si>
    <t>Cash from Investing Activity -</t>
  </si>
  <si>
    <t>Investment in group cos</t>
  </si>
  <si>
    <t>Inter corporate deposits</t>
  </si>
  <si>
    <t>Cash from Financing Activity -</t>
  </si>
  <si>
    <t>Proceeds from shares</t>
  </si>
  <si>
    <t>Redemption of debentures</t>
  </si>
  <si>
    <t>Computers</t>
  </si>
  <si>
    <t>Short term loans</t>
  </si>
  <si>
    <t xml:space="preserve">Trade receivables </t>
  </si>
  <si>
    <t>Trend</t>
  </si>
  <si>
    <t>Mean</t>
  </si>
  <si>
    <t>SalesGrowth</t>
  </si>
  <si>
    <t>EBITDA Growth</t>
  </si>
  <si>
    <t>EBIT Growth</t>
  </si>
  <si>
    <t>Net Profit Growth</t>
  </si>
  <si>
    <t>Dividend Growth</t>
  </si>
  <si>
    <t>Gross Margin</t>
  </si>
  <si>
    <t>EBITDA Margin</t>
  </si>
  <si>
    <t>EBIT Margin</t>
  </si>
  <si>
    <t>EBT Margin</t>
  </si>
  <si>
    <t>Net Profit Margin</t>
  </si>
  <si>
    <t>SalesExpenses%Sales</t>
  </si>
  <si>
    <t>OperatingIncome%Sales</t>
  </si>
  <si>
    <t>Return on Capital Employed</t>
  </si>
  <si>
    <t>Retained Earnings%</t>
  </si>
  <si>
    <t>Return on Equity%</t>
  </si>
  <si>
    <t>Self Sustained Growth Rate</t>
  </si>
  <si>
    <t>Interest Coverage Ratio</t>
  </si>
  <si>
    <t>Debtor Turnover Ratio</t>
  </si>
  <si>
    <t>Creditor Turnover Ratio</t>
  </si>
  <si>
    <t>Inventory Turnover</t>
  </si>
  <si>
    <t>Fixed Asset Turnover</t>
  </si>
  <si>
    <t>Capital Turnover Ratio</t>
  </si>
  <si>
    <t>Debtor Days</t>
  </si>
  <si>
    <t>Payable Days</t>
  </si>
  <si>
    <t>Inventory Days</t>
  </si>
  <si>
    <t>Cash Conversion Cycle (in days)</t>
  </si>
  <si>
    <t>CFO/Sales</t>
  </si>
  <si>
    <t>CFO/Total Assets</t>
  </si>
  <si>
    <t>CFO/Total Debt</t>
  </si>
  <si>
    <t>Year Weight</t>
  </si>
  <si>
    <t>EPS</t>
  </si>
  <si>
    <t>EPS Growth</t>
  </si>
  <si>
    <t>Regression Beta - 5 Years Monthly</t>
  </si>
  <si>
    <t>Avenue Supermart  Returns</t>
  </si>
  <si>
    <t>Tata Motors</t>
  </si>
  <si>
    <t>Maruti Suzuki</t>
  </si>
  <si>
    <t>M &amp; M</t>
  </si>
  <si>
    <t>CMP Rs.</t>
  </si>
  <si>
    <t>Mar Cap Rs.Cr. </t>
  </si>
  <si>
    <t>Debt Rs.Cr.</t>
  </si>
  <si>
    <t>Ashok Leyland</t>
  </si>
  <si>
    <t>Eicher Motors</t>
  </si>
  <si>
    <r>
      <t>1.25%</t>
    </r>
    <r>
      <rPr>
        <vertAlign val="superscript"/>
        <sz val="11"/>
        <color theme="1"/>
        <rFont val="Calibri"/>
        <family val="2"/>
      </rPr>
      <t>1</t>
    </r>
  </si>
  <si>
    <t xml:space="preserve"> Other Asset </t>
  </si>
  <si>
    <t xml:space="preserve"> Total Asset </t>
  </si>
  <si>
    <t>Mid Year Convention</t>
  </si>
  <si>
    <t xml:space="preserve">Share Price </t>
  </si>
  <si>
    <t>Discount/Premium</t>
  </si>
  <si>
    <t>No. Eq. Shares Cr.</t>
  </si>
  <si>
    <t>Cash End Rs.Cr.</t>
  </si>
  <si>
    <t>Sales Rs.Cr.</t>
  </si>
  <si>
    <t>EBIT 12M Rs.Cr.</t>
  </si>
  <si>
    <t>Dep 12M Rs.Cr.</t>
  </si>
  <si>
    <t>NP 12M Rs.Cr.</t>
  </si>
  <si>
    <t>Olectra Greentec</t>
  </si>
  <si>
    <t>Force Motors</t>
  </si>
  <si>
    <t>SML ISUZU</t>
  </si>
  <si>
    <t>Adj Close</t>
  </si>
  <si>
    <t>Sorted Returns</t>
  </si>
  <si>
    <t>Replication</t>
  </si>
  <si>
    <t>Simulated Returns</t>
  </si>
  <si>
    <t>Historical Approach</t>
  </si>
  <si>
    <t>Std Deviation</t>
  </si>
  <si>
    <t>Min</t>
  </si>
  <si>
    <t>Max</t>
  </si>
  <si>
    <t>CMP</t>
  </si>
  <si>
    <t>Monte Carlo Simulation</t>
  </si>
  <si>
    <t>Percentile</t>
  </si>
  <si>
    <t>Confidence</t>
  </si>
  <si>
    <t>VAR %</t>
  </si>
  <si>
    <t>Stock Price</t>
  </si>
  <si>
    <t>VAR (INR)</t>
  </si>
  <si>
    <t>Calculation of Value at Risk - Tata Motors (Simulation)</t>
  </si>
  <si>
    <t xml:space="preserve">   52 Week (High - INR 4609 &amp; Low - 3292)</t>
  </si>
  <si>
    <t>About the company</t>
  </si>
  <si>
    <t>Financial Summary</t>
  </si>
  <si>
    <t>Return on Equity (ROE)</t>
  </si>
  <si>
    <t>Average Shareholder Equity</t>
  </si>
  <si>
    <t>Return on Equity</t>
  </si>
  <si>
    <t>ROE - Dupont Equation</t>
  </si>
  <si>
    <t>Net Profit Margin (A)</t>
  </si>
  <si>
    <t>Average Total Asset</t>
  </si>
  <si>
    <t>Asset Turnover Ratio (B)</t>
  </si>
  <si>
    <t>Equity Multiplier (C)</t>
  </si>
  <si>
    <t>Return on Equity (A*B*C)</t>
  </si>
  <si>
    <t>Return on Asset</t>
  </si>
  <si>
    <t>ROA - Dupont Equation</t>
  </si>
  <si>
    <t>Return on Asset (A*B)</t>
  </si>
  <si>
    <t>Altman's Z Score Analysis</t>
  </si>
  <si>
    <t>Working Capital / Total Assets</t>
  </si>
  <si>
    <t>Working Capital</t>
  </si>
  <si>
    <t>Working Capital / Total Assets (A)</t>
  </si>
  <si>
    <t>Retained Earnings / Total Assets</t>
  </si>
  <si>
    <t>Retained Earnings / Total Assets (B)</t>
  </si>
  <si>
    <t>EBIT / Total Assets</t>
  </si>
  <si>
    <t>EBIT/Total Assets (C)</t>
  </si>
  <si>
    <t>Market Cap / Long term Liabilities</t>
  </si>
  <si>
    <t>Market Cap</t>
  </si>
  <si>
    <t>Long term Liabilities</t>
  </si>
  <si>
    <t>Market Cap / Long term Liabilities (D)</t>
  </si>
  <si>
    <t>Sales / Total Assets</t>
  </si>
  <si>
    <t>Total Sales</t>
  </si>
  <si>
    <t>Return on Asset (E)</t>
  </si>
  <si>
    <t>Altman's Z Score</t>
  </si>
  <si>
    <t>Final Score</t>
  </si>
  <si>
    <t>Financial Stability</t>
  </si>
  <si>
    <t>Tata Motors Group is a leading global automobile manufacturer. Part of the illustrious multi-national conglomerate, the Tata group, it offers a wide and diverse portfolio of cars, sports utility vehicles, trucks, buses and defence vehicles to the world.It has operations in India, the UK, South Korea, South Africa, China, Brazil, Austria and Slovakia through a strong global network of subsidiaries, associate companies and Joint Ventures (JVs), including Jaguar Land Rover in the UK and Tata Daewoo in South Korea.</t>
  </si>
  <si>
    <r>
      <t xml:space="preserve">   </t>
    </r>
    <r>
      <rPr>
        <b/>
        <sz val="11"/>
        <color rgb="FF3864B2"/>
        <rFont val="Calibri"/>
        <family val="2"/>
      </rPr>
      <t>NSE</t>
    </r>
    <r>
      <rPr>
        <sz val="11"/>
        <color theme="1"/>
        <rFont val="Calibri"/>
        <family val="2"/>
      </rPr>
      <t xml:space="preserve">: </t>
    </r>
    <r>
      <rPr>
        <b/>
        <sz val="11"/>
        <color theme="1"/>
        <rFont val="calibri"/>
        <family val="2"/>
      </rPr>
      <t>TATAMOTORS</t>
    </r>
    <r>
      <rPr>
        <sz val="11"/>
        <color theme="1"/>
        <rFont val="Calibri"/>
        <family val="2"/>
      </rPr>
      <t xml:space="preserve"> | </t>
    </r>
    <r>
      <rPr>
        <b/>
        <sz val="11"/>
        <color rgb="FF3864B2"/>
        <rFont val="Calibri"/>
        <family val="2"/>
      </rPr>
      <t>BSE</t>
    </r>
    <r>
      <rPr>
        <sz val="11"/>
        <color theme="1"/>
        <rFont val="Calibri"/>
        <family val="2"/>
      </rPr>
      <t xml:space="preserve">: </t>
    </r>
    <r>
      <rPr>
        <b/>
        <sz val="11"/>
        <color theme="1"/>
        <rFont val="calibri"/>
        <family val="2"/>
      </rPr>
      <t>500570</t>
    </r>
  </si>
  <si>
    <t xml:space="preserve">   52 Week (High - INR 593  &amp; Low - 1179)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</si>
</sst>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3" formatCode="_ * #,##0.00_ ;_ * \-#,##0.00_ ;_ * &quot;-&quot;??_ ;_ @_ "/>
    <numFmt numFmtId="164" formatCode="#,##0.0"/>
    <numFmt numFmtId="165" formatCode="&quot;₹&quot;\ #,##0.0;\(&quot;₹&quot;\ #,##0.0\);\-"/>
    <numFmt numFmtId="166" formatCode="&quot;₹&quot;\ #,##0.00"/>
    <numFmt numFmtId="167" formatCode="&quot;₹&quot;\ #,##0.00;\(&quot;₹&quot;\ #,##0.00\);\-"/>
    <numFmt numFmtId="168" formatCode="[$-409]mmm\-yy;@"/>
    <numFmt numFmtId="169" formatCode="_(* #,##0.00_);_(* \(#,##0.00\);_(* &quot;-&quot;??_);_(@_)"/>
    <numFmt numFmtId="170" formatCode="#,##0.0;\(#,##0.0\);\-"/>
    <numFmt numFmtId="171" formatCode="0.000000000000000%"/>
    <numFmt numFmtId="172" formatCode="0.0"/>
    <numFmt numFmtId="173" formatCode="0.0\x"/>
    <numFmt numFmtId="174" formatCode="0.00&quot;x&quot;"/>
    <numFmt numFmtId="175" formatCode="yyyy&quot;A&quot;"/>
    <numFmt numFmtId="176" formatCode="yyyy&quot;E&quot;"/>
    <numFmt numFmtId="177" formatCode="mmm/yy\'\A\'"/>
    <numFmt numFmtId="178" formatCode="mmm/yy\'\F\'"/>
    <numFmt numFmtId="179" formatCode="0.0%"/>
    <numFmt numFmtId="180" formatCode="0.00\x"/>
  </numFmts>
  <fonts count="35" x14ac:knownFonts="1">
    <font>
      <sz val="11"/>
      <color theme="1"/>
      <name val="Calibri"/>
      <family val="2"/>
    </font>
    <font>
      <b/>
      <sz val="11"/>
      <color theme="1"/>
      <name val="calibri"/>
      <family val="2"/>
    </font>
    <font>
      <vertAlign val="superscript"/>
      <sz val="11"/>
      <color theme="1"/>
      <name val="Calibri"/>
      <family val="2"/>
    </font>
    <font>
      <sz val="14"/>
      <color theme="1"/>
      <name val="calibri"/>
      <family val="2"/>
    </font>
    <font>
      <sz val="11"/>
      <color theme="1"/>
      <name val="calibri"/>
      <family val="2"/>
    </font>
    <font>
      <sz val="11"/>
      <color rgb="FF3333FF"/>
      <name val="calibri"/>
      <family val="2"/>
    </font>
    <font>
      <i/>
      <sz val="10"/>
      <color theme="1"/>
      <name val="calibri"/>
      <family val="2"/>
    </font>
    <font>
      <i/>
      <sz val="9"/>
      <color theme="1"/>
      <name val="calibri"/>
      <family val="2"/>
    </font>
    <font>
      <b/>
      <sz val="11"/>
      <color theme="0"/>
      <name val="calibri"/>
      <family val="2"/>
    </font>
    <font>
      <sz val="11"/>
      <color theme="0"/>
      <name val="calibri"/>
      <family val="2"/>
    </font>
    <font>
      <i/>
      <sz val="11"/>
      <color theme="1"/>
      <name val="calibri"/>
      <family val="2"/>
    </font>
    <font>
      <i/>
      <sz val="11"/>
      <color theme="0" tint="-0.499984740745262"/>
      <name val="calibri"/>
      <family val="2"/>
    </font>
    <font>
      <u/>
      <sz val="11"/>
      <color theme="10"/>
      <name val="calibri"/>
      <family val="2"/>
    </font>
    <font>
      <sz val="11"/>
      <color theme="1"/>
      <name val="Calibri"/>
      <family val="2"/>
      <scheme val="minor"/>
    </font>
    <font>
      <b/>
      <sz val="10"/>
      <color theme="1"/>
      <name val="Arial"/>
      <family val="2"/>
    </font>
    <font>
      <u/>
      <sz val="10"/>
      <color theme="10"/>
      <name val="Arial"/>
      <family val="2"/>
    </font>
    <font>
      <sz val="10"/>
      <color theme="1"/>
      <name val="Arial"/>
      <family val="2"/>
    </font>
    <font>
      <sz val="11"/>
      <color theme="0"/>
      <name val="Calibri"/>
      <family val="2"/>
      <scheme val="minor"/>
    </font>
    <font>
      <b/>
      <sz val="10"/>
      <color theme="0"/>
      <name val="Arial"/>
      <family val="2"/>
    </font>
    <font>
      <sz val="10"/>
      <name val="Arial"/>
      <family val="2"/>
    </font>
    <font>
      <sz val="11"/>
      <color theme="1"/>
      <name val="Arial Narrow"/>
      <family val="2"/>
    </font>
    <font>
      <sz val="11"/>
      <name val="calibri"/>
      <family val="2"/>
    </font>
    <font>
      <sz val="11"/>
      <color theme="1"/>
      <name val="Calibri"/>
      <family val="2"/>
      <scheme val="minor"/>
    </font>
    <font>
      <sz val="11"/>
      <color rgb="FF22222F"/>
      <name val="Calibri"/>
      <family val="2"/>
      <scheme val="minor"/>
    </font>
    <font>
      <b/>
      <sz val="11"/>
      <color theme="1"/>
      <name val="Calibri"/>
      <family val="2"/>
      <scheme val="minor"/>
    </font>
    <font>
      <b/>
      <sz val="11"/>
      <color theme="0"/>
      <name val="Calibri"/>
      <family val="2"/>
      <scheme val="minor"/>
    </font>
    <font>
      <sz val="12"/>
      <color theme="1"/>
      <name val="calibri"/>
      <family val="2"/>
    </font>
    <font>
      <b/>
      <sz val="12"/>
      <color theme="0"/>
      <name val="calibri"/>
      <family val="2"/>
    </font>
    <font>
      <b/>
      <sz val="22"/>
      <color rgb="FF3864B2"/>
      <name val="calibri"/>
      <family val="2"/>
    </font>
    <font>
      <b/>
      <sz val="11"/>
      <color rgb="FF3864B2"/>
      <name val="Calibri"/>
      <family val="2"/>
    </font>
    <font>
      <b/>
      <sz val="14"/>
      <color rgb="FF3864B2"/>
      <name val="calibri"/>
      <family val="2"/>
    </font>
    <font>
      <b/>
      <sz val="18"/>
      <color rgb="FF3864B2"/>
      <name val="calibri"/>
      <family val="2"/>
    </font>
    <font>
      <b/>
      <sz val="14"/>
      <color theme="0"/>
      <name val="calibri"/>
      <family val="2"/>
    </font>
    <font>
      <b/>
      <sz val="12"/>
      <color rgb="FF3864B2"/>
      <name val="calibri"/>
      <family val="2"/>
    </font>
    <font>
      <b/>
      <i/>
      <sz val="11"/>
      <color rgb="FF3864B2"/>
      <name val="calibri"/>
      <family val="2"/>
    </font>
  </fonts>
  <fills count="14">
    <fill>
      <patternFill patternType="none"/>
    </fill>
    <fill>
      <patternFill patternType="gray125"/>
    </fill>
    <fill>
      <patternFill patternType="solid">
        <fgColor rgb="FF002060"/>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9"/>
      </patternFill>
    </fill>
    <fill>
      <patternFill patternType="solid">
        <fgColor rgb="FF0275D8"/>
        <bgColor indexed="64"/>
      </patternFill>
    </fill>
    <fill>
      <patternFill patternType="solid">
        <fgColor rgb="FFFFFFFF"/>
        <bgColor indexed="64"/>
      </patternFill>
    </fill>
    <fill>
      <patternFill patternType="solid">
        <fgColor theme="0"/>
        <bgColor indexed="64"/>
      </patternFill>
    </fill>
    <fill>
      <patternFill patternType="solid">
        <fgColor theme="0"/>
        <bgColor theme="4" tint="0.79998168889431442"/>
      </patternFill>
    </fill>
    <fill>
      <patternFill patternType="solid">
        <fgColor theme="4" tint="0.59999389629810485"/>
        <bgColor indexed="64"/>
      </patternFill>
    </fill>
    <fill>
      <patternFill patternType="solid">
        <fgColor theme="4" tint="-0.249977111117893"/>
        <bgColor indexed="64"/>
      </patternFill>
    </fill>
    <fill>
      <patternFill patternType="solid">
        <fgColor theme="4" tint="0.79998168889431442"/>
        <bgColor indexed="64"/>
      </patternFill>
    </fill>
  </fills>
  <borders count="16">
    <border>
      <left/>
      <right/>
      <top/>
      <bottom/>
      <diagonal/>
    </border>
    <border>
      <left/>
      <right/>
      <top style="thin">
        <color rgb="FF002060"/>
      </top>
      <bottom/>
      <diagonal/>
    </border>
    <border>
      <left/>
      <right/>
      <top/>
      <bottom style="thin">
        <color rgb="FF002060"/>
      </bottom>
      <diagonal/>
    </border>
    <border>
      <left/>
      <right/>
      <top style="thin">
        <color auto="1"/>
      </top>
      <bottom/>
      <diagonal/>
    </border>
    <border>
      <left/>
      <right/>
      <top/>
      <bottom style="thin">
        <color auto="1"/>
      </bottom>
      <diagonal/>
    </border>
    <border>
      <left/>
      <right/>
      <top style="hair">
        <color auto="1"/>
      </top>
      <bottom/>
      <diagonal/>
    </border>
    <border>
      <left/>
      <right/>
      <top/>
      <bottom style="thin">
        <color theme="8" tint="-0.499984740745262"/>
      </bottom>
      <diagonal/>
    </border>
    <border>
      <left/>
      <right/>
      <top/>
      <bottom style="medium">
        <color indexed="64"/>
      </bottom>
      <diagonal/>
    </border>
    <border>
      <left/>
      <right/>
      <top style="medium">
        <color indexed="64"/>
      </top>
      <bottom style="thin">
        <color indexed="64"/>
      </bottom>
      <diagonal/>
    </border>
    <border>
      <left/>
      <right/>
      <top style="hair">
        <color rgb="FF002060"/>
      </top>
      <bottom style="hair">
        <color rgb="FF002060"/>
      </bottom>
      <diagonal/>
    </border>
    <border>
      <left/>
      <right/>
      <top style="thin">
        <color rgb="FF002060"/>
      </top>
      <bottom style="thin">
        <color rgb="FF002060"/>
      </bottom>
      <diagonal/>
    </border>
    <border>
      <left/>
      <right/>
      <top style="hair">
        <color rgb="FF002060"/>
      </top>
      <bottom/>
      <diagonal/>
    </border>
    <border>
      <left/>
      <right/>
      <top style="thin">
        <color rgb="FF002060"/>
      </top>
      <bottom style="medium">
        <color rgb="FF002060"/>
      </bottom>
      <diagonal/>
    </border>
    <border>
      <left/>
      <right/>
      <top/>
      <bottom style="thin">
        <color theme="0"/>
      </bottom>
      <diagonal/>
    </border>
    <border>
      <left/>
      <right/>
      <top/>
      <bottom style="hair">
        <color rgb="FF002060"/>
      </bottom>
      <diagonal/>
    </border>
    <border>
      <left/>
      <right/>
      <top style="medium">
        <color theme="4" tint="-0.24994659260841701"/>
      </top>
      <bottom/>
      <diagonal/>
    </border>
  </borders>
  <cellStyleXfs count="10">
    <xf numFmtId="0" fontId="0" fillId="0" borderId="0"/>
    <xf numFmtId="9" fontId="4" fillId="0" borderId="0" applyFont="0" applyFill="0" applyBorder="0" applyAlignment="0" applyProtection="0"/>
    <xf numFmtId="43" fontId="13" fillId="0" borderId="0" applyFont="0" applyFill="0" applyBorder="0" applyAlignment="0" applyProtection="0"/>
    <xf numFmtId="0" fontId="12" fillId="0" borderId="0" applyNumberFormat="0" applyFill="0" applyBorder="0" applyAlignment="0" applyProtection="0">
      <alignment vertical="top"/>
      <protection locked="0"/>
    </xf>
    <xf numFmtId="0" fontId="17" fillId="6" borderId="0" applyNumberFormat="0" applyBorder="0" applyAlignment="0" applyProtection="0"/>
    <xf numFmtId="0" fontId="13" fillId="0" borderId="0"/>
    <xf numFmtId="9" fontId="13" fillId="0" borderId="0" applyFont="0" applyFill="0" applyBorder="0" applyAlignment="0" applyProtection="0"/>
    <xf numFmtId="0" fontId="20" fillId="0" borderId="0"/>
    <xf numFmtId="0" fontId="22" fillId="0" borderId="0"/>
    <xf numFmtId="43" fontId="13" fillId="0" borderId="0" applyFont="0" applyFill="0" applyBorder="0" applyAlignment="0" applyProtection="0"/>
  </cellStyleXfs>
  <cellXfs count="261">
    <xf numFmtId="0" fontId="0" fillId="0" borderId="0" xfId="0"/>
    <xf numFmtId="0" fontId="1" fillId="0" borderId="0" xfId="0" applyFont="1"/>
    <xf numFmtId="0" fontId="0" fillId="0" borderId="1" xfId="0" applyBorder="1"/>
    <xf numFmtId="0" fontId="0" fillId="0" borderId="2" xfId="0" applyBorder="1" applyAlignment="1">
      <alignment vertical="top"/>
    </xf>
    <xf numFmtId="0" fontId="0" fillId="3" borderId="0" xfId="0" applyFill="1"/>
    <xf numFmtId="0" fontId="0" fillId="0" borderId="0" xfId="0" applyAlignment="1">
      <alignment vertical="top"/>
    </xf>
    <xf numFmtId="2" fontId="0" fillId="0" borderId="0" xfId="0" applyNumberFormat="1"/>
    <xf numFmtId="0" fontId="5" fillId="0" borderId="0" xfId="0" applyFont="1"/>
    <xf numFmtId="0" fontId="0" fillId="0" borderId="1" xfId="0" applyBorder="1" applyAlignment="1">
      <alignment horizontal="right"/>
    </xf>
    <xf numFmtId="0" fontId="0" fillId="0" borderId="2" xfId="0" applyBorder="1" applyAlignment="1">
      <alignment horizontal="right" vertical="top"/>
    </xf>
    <xf numFmtId="2" fontId="5" fillId="0" borderId="0" xfId="0" applyNumberFormat="1" applyFont="1"/>
    <xf numFmtId="10" fontId="0" fillId="0" borderId="0" xfId="1" applyNumberFormat="1" applyFont="1"/>
    <xf numFmtId="10" fontId="5" fillId="0" borderId="0" xfId="0" applyNumberFormat="1" applyFont="1" applyAlignment="1">
      <alignment vertical="top"/>
    </xf>
    <xf numFmtId="10" fontId="0" fillId="0" borderId="0" xfId="0" applyNumberFormat="1"/>
    <xf numFmtId="0" fontId="1" fillId="0" borderId="3" xfId="0" applyFont="1" applyBorder="1"/>
    <xf numFmtId="10" fontId="0" fillId="0" borderId="3" xfId="1" applyNumberFormat="1" applyFont="1" applyBorder="1"/>
    <xf numFmtId="2" fontId="0" fillId="0" borderId="3" xfId="0" applyNumberFormat="1" applyBorder="1"/>
    <xf numFmtId="0" fontId="1" fillId="0" borderId="4" xfId="0" applyFont="1" applyBorder="1"/>
    <xf numFmtId="10" fontId="0" fillId="0" borderId="4" xfId="1" applyNumberFormat="1" applyFont="1" applyBorder="1"/>
    <xf numFmtId="2" fontId="0" fillId="0" borderId="4" xfId="0" applyNumberFormat="1" applyBorder="1"/>
    <xf numFmtId="10" fontId="0" fillId="4" borderId="0" xfId="1" applyNumberFormat="1" applyFont="1" applyFill="1" applyAlignment="1"/>
    <xf numFmtId="2" fontId="0" fillId="4" borderId="0" xfId="0" applyNumberFormat="1" applyFill="1"/>
    <xf numFmtId="0" fontId="0" fillId="0" borderId="4" xfId="0" applyBorder="1"/>
    <xf numFmtId="0" fontId="1" fillId="0" borderId="4" xfId="0" applyFont="1" applyBorder="1" applyAlignment="1">
      <alignment horizontal="right"/>
    </xf>
    <xf numFmtId="0" fontId="0" fillId="0" borderId="5" xfId="0" applyBorder="1"/>
    <xf numFmtId="10" fontId="0" fillId="0" borderId="5" xfId="1" applyNumberFormat="1" applyFont="1" applyBorder="1"/>
    <xf numFmtId="10" fontId="0" fillId="0" borderId="5" xfId="0" applyNumberFormat="1" applyBorder="1"/>
    <xf numFmtId="10" fontId="0" fillId="4" borderId="0" xfId="0" applyNumberFormat="1" applyFill="1"/>
    <xf numFmtId="10" fontId="0" fillId="4" borderId="5" xfId="1" applyNumberFormat="1" applyFont="1" applyFill="1" applyBorder="1"/>
    <xf numFmtId="10" fontId="5" fillId="0" borderId="0" xfId="0" applyNumberFormat="1" applyFont="1"/>
    <xf numFmtId="10" fontId="0" fillId="0" borderId="0" xfId="1" applyNumberFormat="1" applyFont="1" applyBorder="1"/>
    <xf numFmtId="2" fontId="0" fillId="0" borderId="5" xfId="0" applyNumberFormat="1" applyBorder="1"/>
    <xf numFmtId="0" fontId="6" fillId="0" borderId="0" xfId="0" applyFont="1"/>
    <xf numFmtId="0" fontId="7" fillId="0" borderId="0" xfId="0" applyFont="1"/>
    <xf numFmtId="164" fontId="0" fillId="0" borderId="0" xfId="0" applyNumberFormat="1"/>
    <xf numFmtId="164" fontId="5" fillId="0" borderId="0" xfId="0" applyNumberFormat="1" applyFont="1"/>
    <xf numFmtId="0" fontId="0" fillId="0" borderId="0" xfId="0" applyAlignment="1">
      <alignment horizontal="left"/>
    </xf>
    <xf numFmtId="14" fontId="0" fillId="0" borderId="0" xfId="0" applyNumberFormat="1" applyAlignment="1">
      <alignment horizontal="left"/>
    </xf>
    <xf numFmtId="164" fontId="0" fillId="0" borderId="0" xfId="0" applyNumberFormat="1" applyAlignment="1">
      <alignment horizontal="right"/>
    </xf>
    <xf numFmtId="0" fontId="1" fillId="0" borderId="0" xfId="0" applyFont="1" applyAlignment="1">
      <alignment horizontal="left"/>
    </xf>
    <xf numFmtId="0" fontId="1" fillId="0" borderId="0" xfId="0" applyFont="1" applyAlignment="1">
      <alignment horizontal="right"/>
    </xf>
    <xf numFmtId="0" fontId="1" fillId="0" borderId="6" xfId="0" applyFont="1" applyBorder="1" applyAlignment="1">
      <alignment horizontal="left"/>
    </xf>
    <xf numFmtId="0" fontId="1" fillId="0" borderId="6" xfId="0" applyFont="1" applyBorder="1" applyAlignment="1">
      <alignment horizontal="right"/>
    </xf>
    <xf numFmtId="0" fontId="0" fillId="5" borderId="0" xfId="0" applyFill="1"/>
    <xf numFmtId="2" fontId="0" fillId="5" borderId="0" xfId="0" applyNumberFormat="1" applyFill="1"/>
    <xf numFmtId="10" fontId="5" fillId="0" borderId="0" xfId="1" applyNumberFormat="1" applyFont="1"/>
    <xf numFmtId="10" fontId="0" fillId="0" borderId="0" xfId="0" applyNumberFormat="1" applyAlignment="1">
      <alignment horizontal="right"/>
    </xf>
    <xf numFmtId="0" fontId="1" fillId="4" borderId="0" xfId="0" applyFont="1" applyFill="1"/>
    <xf numFmtId="10" fontId="1" fillId="4" borderId="0" xfId="0" applyNumberFormat="1" applyFont="1" applyFill="1"/>
    <xf numFmtId="10" fontId="5" fillId="0" borderId="0" xfId="0" applyNumberFormat="1" applyFont="1" applyAlignment="1">
      <alignment horizontal="right"/>
    </xf>
    <xf numFmtId="2" fontId="0" fillId="4" borderId="0" xfId="0" applyNumberFormat="1" applyFill="1" applyAlignment="1">
      <alignment horizontal="right"/>
    </xf>
    <xf numFmtId="10" fontId="0" fillId="4" borderId="5" xfId="0" applyNumberFormat="1" applyFill="1" applyBorder="1"/>
    <xf numFmtId="10" fontId="0" fillId="0" borderId="0" xfId="1" applyNumberFormat="1" applyFont="1" applyFill="1" applyBorder="1"/>
    <xf numFmtId="0" fontId="1" fillId="5" borderId="0" xfId="0" applyFont="1" applyFill="1"/>
    <xf numFmtId="10" fontId="1" fillId="5" borderId="0" xfId="0" applyNumberFormat="1" applyFont="1" applyFill="1"/>
    <xf numFmtId="0" fontId="8" fillId="0" borderId="0" xfId="0" applyFont="1"/>
    <xf numFmtId="17" fontId="8" fillId="0" borderId="0" xfId="0" applyNumberFormat="1" applyFont="1"/>
    <xf numFmtId="17" fontId="8" fillId="0" borderId="0" xfId="0" applyNumberFormat="1" applyFont="1" applyAlignment="1">
      <alignment horizontal="right"/>
    </xf>
    <xf numFmtId="0" fontId="1" fillId="3" borderId="0" xfId="0" applyFont="1" applyFill="1"/>
    <xf numFmtId="165" fontId="0" fillId="0" borderId="0" xfId="0" applyNumberFormat="1"/>
    <xf numFmtId="0" fontId="11" fillId="0" borderId="0" xfId="0" applyFont="1"/>
    <xf numFmtId="0" fontId="11" fillId="0" borderId="0" xfId="0" applyFont="1" applyAlignment="1">
      <alignment horizontal="right"/>
    </xf>
    <xf numFmtId="10" fontId="11" fillId="0" borderId="0" xfId="1" applyNumberFormat="1" applyFont="1"/>
    <xf numFmtId="0" fontId="1" fillId="0" borderId="9" xfId="0" applyFont="1" applyBorder="1"/>
    <xf numFmtId="166" fontId="1" fillId="0" borderId="9" xfId="0" applyNumberFormat="1" applyFont="1" applyBorder="1"/>
    <xf numFmtId="166" fontId="0" fillId="0" borderId="0" xfId="0" applyNumberFormat="1"/>
    <xf numFmtId="165" fontId="1" fillId="0" borderId="9" xfId="0" applyNumberFormat="1" applyFont="1" applyBorder="1"/>
    <xf numFmtId="167" fontId="0" fillId="0" borderId="0" xfId="0" applyNumberFormat="1"/>
    <xf numFmtId="0" fontId="10" fillId="0" borderId="0" xfId="0" applyFont="1"/>
    <xf numFmtId="165" fontId="1" fillId="0" borderId="0" xfId="0" applyNumberFormat="1" applyFont="1"/>
    <xf numFmtId="43" fontId="14" fillId="0" borderId="0" xfId="2" applyFont="1" applyBorder="1"/>
    <xf numFmtId="43" fontId="16" fillId="0" borderId="0" xfId="2" applyFont="1" applyBorder="1"/>
    <xf numFmtId="0" fontId="16" fillId="0" borderId="0" xfId="5" applyFont="1"/>
    <xf numFmtId="168" fontId="18" fillId="7" borderId="0" xfId="2" applyNumberFormat="1" applyFont="1" applyFill="1" applyBorder="1"/>
    <xf numFmtId="168" fontId="18" fillId="7" borderId="0" xfId="5" applyNumberFormat="1" applyFont="1" applyFill="1" applyAlignment="1">
      <alignment horizontal="center"/>
    </xf>
    <xf numFmtId="168" fontId="19" fillId="0" borderId="0" xfId="2" applyNumberFormat="1" applyFont="1" applyFill="1" applyBorder="1"/>
    <xf numFmtId="0" fontId="13" fillId="0" borderId="0" xfId="5"/>
    <xf numFmtId="9" fontId="16" fillId="0" borderId="0" xfId="6" applyFont="1" applyBorder="1"/>
    <xf numFmtId="0" fontId="20" fillId="0" borderId="0" xfId="7"/>
    <xf numFmtId="169" fontId="16" fillId="0" borderId="0" xfId="2" applyNumberFormat="1" applyFont="1" applyBorder="1"/>
    <xf numFmtId="3" fontId="0" fillId="0" borderId="0" xfId="0" applyNumberFormat="1"/>
    <xf numFmtId="0" fontId="0" fillId="0" borderId="9" xfId="0" applyBorder="1"/>
    <xf numFmtId="170" fontId="0" fillId="0" borderId="9" xfId="0" applyNumberFormat="1" applyBorder="1"/>
    <xf numFmtId="170" fontId="0" fillId="0" borderId="0" xfId="0" applyNumberFormat="1"/>
    <xf numFmtId="170" fontId="1" fillId="0" borderId="0" xfId="0" applyNumberFormat="1" applyFont="1"/>
    <xf numFmtId="0" fontId="1" fillId="0" borderId="1" xfId="0" applyFont="1" applyBorder="1"/>
    <xf numFmtId="0" fontId="1" fillId="0" borderId="12" xfId="0" applyFont="1" applyBorder="1"/>
    <xf numFmtId="0" fontId="0" fillId="0" borderId="12" xfId="0" applyBorder="1"/>
    <xf numFmtId="10" fontId="1" fillId="0" borderId="12" xfId="1" applyNumberFormat="1" applyFont="1" applyBorder="1"/>
    <xf numFmtId="171" fontId="0" fillId="0" borderId="0" xfId="0" applyNumberFormat="1"/>
    <xf numFmtId="170" fontId="1" fillId="0" borderId="1" xfId="0" applyNumberFormat="1" applyFont="1" applyBorder="1"/>
    <xf numFmtId="170" fontId="1" fillId="0" borderId="12" xfId="0" applyNumberFormat="1" applyFont="1" applyBorder="1"/>
    <xf numFmtId="10" fontId="5" fillId="0" borderId="9" xfId="0" applyNumberFormat="1" applyFont="1" applyBorder="1"/>
    <xf numFmtId="170" fontId="21" fillId="0" borderId="9" xfId="0" applyNumberFormat="1" applyFont="1" applyBorder="1"/>
    <xf numFmtId="10" fontId="0" fillId="0" borderId="9" xfId="0" applyNumberFormat="1" applyBorder="1"/>
    <xf numFmtId="10" fontId="1" fillId="0" borderId="12" xfId="0" applyNumberFormat="1" applyFont="1" applyBorder="1"/>
    <xf numFmtId="43" fontId="0" fillId="0" borderId="0" xfId="0" applyNumberFormat="1"/>
    <xf numFmtId="43" fontId="1" fillId="0" borderId="0" xfId="0" applyNumberFormat="1" applyFont="1"/>
    <xf numFmtId="43" fontId="1" fillId="0" borderId="12" xfId="0" applyNumberFormat="1" applyFont="1" applyBorder="1"/>
    <xf numFmtId="10" fontId="0" fillId="5" borderId="0" xfId="0" applyNumberFormat="1" applyFill="1"/>
    <xf numFmtId="172" fontId="0" fillId="0" borderId="0" xfId="0" applyNumberFormat="1"/>
    <xf numFmtId="9" fontId="0" fillId="0" borderId="0" xfId="0" applyNumberFormat="1"/>
    <xf numFmtId="10" fontId="1" fillId="0" borderId="0" xfId="0" applyNumberFormat="1" applyFont="1"/>
    <xf numFmtId="43" fontId="8" fillId="0" borderId="0" xfId="0" applyNumberFormat="1" applyFont="1" applyAlignment="1">
      <alignment horizontal="left"/>
    </xf>
    <xf numFmtId="10" fontId="1" fillId="0" borderId="0" xfId="0" applyNumberFormat="1" applyFont="1" applyAlignment="1">
      <alignment horizontal="left"/>
    </xf>
    <xf numFmtId="164" fontId="0" fillId="5" borderId="0" xfId="0" applyNumberFormat="1" applyFill="1"/>
    <xf numFmtId="0" fontId="0" fillId="0" borderId="2" xfId="0" applyBorder="1"/>
    <xf numFmtId="0" fontId="10" fillId="0" borderId="2" xfId="0" applyFont="1" applyBorder="1"/>
    <xf numFmtId="2" fontId="8" fillId="0" borderId="0" xfId="0" applyNumberFormat="1" applyFont="1" applyAlignment="1">
      <alignment horizontal="left"/>
    </xf>
    <xf numFmtId="2" fontId="8" fillId="0" borderId="0" xfId="0" applyNumberFormat="1" applyFont="1" applyAlignment="1">
      <alignment horizontal="right" wrapText="1"/>
    </xf>
    <xf numFmtId="2" fontId="8" fillId="0" borderId="0" xfId="0" applyNumberFormat="1" applyFont="1" applyAlignment="1">
      <alignment horizontal="right"/>
    </xf>
    <xf numFmtId="0" fontId="21" fillId="5" borderId="9" xfId="0" applyFont="1" applyFill="1" applyBorder="1" applyAlignment="1">
      <alignment horizontal="left"/>
    </xf>
    <xf numFmtId="2" fontId="21" fillId="5" borderId="9" xfId="0" applyNumberFormat="1" applyFont="1" applyFill="1" applyBorder="1" applyAlignment="1">
      <alignment horizontal="left"/>
    </xf>
    <xf numFmtId="3" fontId="21" fillId="5" borderId="9" xfId="0" applyNumberFormat="1" applyFont="1" applyFill="1" applyBorder="1" applyAlignment="1">
      <alignment horizontal="right" wrapText="1"/>
    </xf>
    <xf numFmtId="3" fontId="0" fillId="5" borderId="9" xfId="0" applyNumberFormat="1" applyFill="1" applyBorder="1" applyAlignment="1">
      <alignment horizontal="right"/>
    </xf>
    <xf numFmtId="3" fontId="21" fillId="5" borderId="9" xfId="0" applyNumberFormat="1" applyFont="1" applyFill="1" applyBorder="1" applyAlignment="1">
      <alignment horizontal="right"/>
    </xf>
    <xf numFmtId="2" fontId="21" fillId="5" borderId="9" xfId="0" applyNumberFormat="1" applyFont="1" applyFill="1" applyBorder="1" applyAlignment="1">
      <alignment horizontal="right"/>
    </xf>
    <xf numFmtId="173" fontId="21" fillId="5" borderId="9" xfId="0" applyNumberFormat="1" applyFont="1" applyFill="1" applyBorder="1" applyAlignment="1">
      <alignment horizontal="right"/>
    </xf>
    <xf numFmtId="0" fontId="0" fillId="0" borderId="9" xfId="0" applyBorder="1" applyAlignment="1">
      <alignment horizontal="left"/>
    </xf>
    <xf numFmtId="3" fontId="0" fillId="0" borderId="9" xfId="0" applyNumberFormat="1" applyBorder="1" applyAlignment="1">
      <alignment horizontal="right"/>
    </xf>
    <xf numFmtId="0" fontId="0" fillId="0" borderId="9" xfId="0" applyBorder="1" applyAlignment="1">
      <alignment horizontal="right"/>
    </xf>
    <xf numFmtId="173" fontId="21" fillId="0" borderId="9" xfId="0" applyNumberFormat="1" applyFont="1" applyBorder="1" applyAlignment="1">
      <alignment horizontal="right"/>
    </xf>
    <xf numFmtId="0" fontId="0" fillId="5" borderId="9" xfId="0" applyFill="1" applyBorder="1"/>
    <xf numFmtId="173" fontId="0" fillId="5" borderId="9" xfId="0" applyNumberFormat="1" applyFill="1" applyBorder="1"/>
    <xf numFmtId="0" fontId="1" fillId="5" borderId="9" xfId="0" applyFont="1" applyFill="1" applyBorder="1"/>
    <xf numFmtId="173" fontId="1" fillId="5" borderId="9" xfId="0" applyNumberFormat="1" applyFont="1" applyFill="1" applyBorder="1"/>
    <xf numFmtId="3" fontId="0" fillId="0" borderId="9" xfId="0" applyNumberFormat="1" applyBorder="1"/>
    <xf numFmtId="2" fontId="0" fillId="0" borderId="9" xfId="0" applyNumberFormat="1" applyBorder="1"/>
    <xf numFmtId="0" fontId="1" fillId="5" borderId="10" xfId="0" applyFont="1" applyFill="1" applyBorder="1"/>
    <xf numFmtId="164" fontId="1" fillId="5" borderId="10" xfId="0" applyNumberFormat="1" applyFont="1" applyFill="1" applyBorder="1"/>
    <xf numFmtId="164" fontId="1" fillId="0" borderId="0" xfId="0" applyNumberFormat="1" applyFont="1"/>
    <xf numFmtId="2" fontId="0" fillId="0" borderId="0" xfId="1" applyNumberFormat="1" applyFont="1"/>
    <xf numFmtId="0" fontId="0" fillId="0" borderId="0" xfId="0" applyAlignment="1">
      <alignment wrapText="1"/>
    </xf>
    <xf numFmtId="0" fontId="0" fillId="0" borderId="0" xfId="0" applyAlignment="1">
      <alignment horizontal="center"/>
    </xf>
    <xf numFmtId="0" fontId="0" fillId="0" borderId="0" xfId="0" applyBorder="1"/>
    <xf numFmtId="0" fontId="0" fillId="0" borderId="11" xfId="0" applyBorder="1"/>
    <xf numFmtId="10" fontId="0" fillId="0" borderId="11" xfId="1" applyNumberFormat="1" applyFont="1" applyBorder="1"/>
    <xf numFmtId="0" fontId="0" fillId="0" borderId="14" xfId="0" applyBorder="1"/>
    <xf numFmtId="10" fontId="0" fillId="0" borderId="14" xfId="1" applyNumberFormat="1" applyFont="1" applyBorder="1"/>
    <xf numFmtId="10" fontId="0" fillId="0" borderId="14" xfId="0" applyNumberFormat="1" applyBorder="1"/>
    <xf numFmtId="174" fontId="0" fillId="0" borderId="14" xfId="0" applyNumberFormat="1" applyBorder="1"/>
    <xf numFmtId="174" fontId="0" fillId="0" borderId="11" xfId="0" applyNumberFormat="1" applyBorder="1"/>
    <xf numFmtId="174" fontId="0" fillId="0" borderId="0" xfId="0" applyNumberFormat="1" applyBorder="1"/>
    <xf numFmtId="1" fontId="0" fillId="0" borderId="11" xfId="0" applyNumberFormat="1" applyBorder="1"/>
    <xf numFmtId="1" fontId="0" fillId="0" borderId="0" xfId="0" applyNumberFormat="1" applyBorder="1"/>
    <xf numFmtId="1" fontId="0" fillId="0" borderId="14" xfId="0" applyNumberFormat="1" applyBorder="1"/>
    <xf numFmtId="175" fontId="0" fillId="0" borderId="0" xfId="0" applyNumberFormat="1" applyAlignment="1">
      <alignment horizontal="right"/>
    </xf>
    <xf numFmtId="0" fontId="0" fillId="5" borderId="0" xfId="0" applyFill="1" applyAlignment="1">
      <alignment horizontal="left"/>
    </xf>
    <xf numFmtId="176" fontId="0" fillId="5" borderId="0" xfId="0" applyNumberFormat="1" applyFill="1" applyAlignment="1">
      <alignment horizontal="right"/>
    </xf>
    <xf numFmtId="10" fontId="0" fillId="5" borderId="0" xfId="1" applyNumberFormat="1" applyFont="1" applyFill="1"/>
    <xf numFmtId="0" fontId="23" fillId="8" borderId="0" xfId="0" applyFont="1" applyFill="1" applyAlignment="1">
      <alignment horizontal="left" vertical="center"/>
    </xf>
    <xf numFmtId="0" fontId="24" fillId="0" borderId="10" xfId="0" applyFont="1" applyBorder="1"/>
    <xf numFmtId="0" fontId="23" fillId="8" borderId="0" xfId="0" applyFont="1" applyFill="1" applyBorder="1" applyAlignment="1">
      <alignment horizontal="left" vertical="center"/>
    </xf>
    <xf numFmtId="0" fontId="23" fillId="8" borderId="0" xfId="0" applyFont="1" applyFill="1" applyAlignment="1">
      <alignment horizontal="left" vertical="center" indent="1"/>
    </xf>
    <xf numFmtId="0" fontId="24" fillId="0" borderId="0" xfId="0" applyFont="1" applyBorder="1"/>
    <xf numFmtId="0" fontId="13" fillId="0" borderId="0" xfId="0" applyFont="1" applyBorder="1"/>
    <xf numFmtId="0" fontId="25" fillId="2" borderId="0" xfId="0" applyFont="1" applyFill="1"/>
    <xf numFmtId="17" fontId="25" fillId="2" borderId="0" xfId="0" applyNumberFormat="1" applyFont="1" applyFill="1"/>
    <xf numFmtId="0" fontId="25" fillId="0" borderId="0" xfId="0" applyFont="1"/>
    <xf numFmtId="17" fontId="25" fillId="0" borderId="0" xfId="0" applyNumberFormat="1" applyFont="1"/>
    <xf numFmtId="170" fontId="13" fillId="0" borderId="9" xfId="0" applyNumberFormat="1" applyFont="1" applyBorder="1"/>
    <xf numFmtId="0" fontId="13" fillId="0" borderId="0" xfId="0" applyFont="1"/>
    <xf numFmtId="170" fontId="13" fillId="0" borderId="0" xfId="0" applyNumberFormat="1" applyFont="1" applyBorder="1"/>
    <xf numFmtId="170" fontId="13" fillId="0" borderId="14" xfId="0" applyNumberFormat="1" applyFont="1" applyBorder="1"/>
    <xf numFmtId="170" fontId="24" fillId="0" borderId="0" xfId="0" applyNumberFormat="1" applyFont="1" applyBorder="1"/>
    <xf numFmtId="17" fontId="23" fillId="8" borderId="0" xfId="0" applyNumberFormat="1" applyFont="1" applyFill="1" applyAlignment="1">
      <alignment horizontal="right" vertical="center" wrapText="1" indent="1"/>
    </xf>
    <xf numFmtId="0" fontId="13" fillId="8" borderId="0" xfId="0" applyFont="1" applyFill="1"/>
    <xf numFmtId="170" fontId="13" fillId="0" borderId="11" xfId="0" applyNumberFormat="1" applyFont="1" applyBorder="1"/>
    <xf numFmtId="0" fontId="0" fillId="0" borderId="0" xfId="0" applyFill="1" applyBorder="1" applyAlignment="1"/>
    <xf numFmtId="0" fontId="0" fillId="0" borderId="7" xfId="0" applyFill="1" applyBorder="1" applyAlignment="1"/>
    <xf numFmtId="0" fontId="10" fillId="0" borderId="8" xfId="0" applyFont="1" applyFill="1" applyBorder="1" applyAlignment="1">
      <alignment horizontal="center"/>
    </xf>
    <xf numFmtId="0" fontId="10" fillId="0" borderId="8" xfId="0" applyFont="1" applyFill="1" applyBorder="1" applyAlignment="1">
      <alignment horizontal="centerContinuous"/>
    </xf>
    <xf numFmtId="9" fontId="0" fillId="0" borderId="0" xfId="1" applyFont="1"/>
    <xf numFmtId="43" fontId="0" fillId="0" borderId="0" xfId="1" applyNumberFormat="1" applyFont="1"/>
    <xf numFmtId="0" fontId="0" fillId="0" borderId="0" xfId="0"/>
    <xf numFmtId="0" fontId="1" fillId="0" borderId="2" xfId="0" applyFont="1" applyBorder="1"/>
    <xf numFmtId="17" fontId="1" fillId="0" borderId="2" xfId="0" applyNumberFormat="1" applyFont="1" applyBorder="1"/>
    <xf numFmtId="10" fontId="0" fillId="0" borderId="0" xfId="1" applyNumberFormat="1" applyFont="1"/>
    <xf numFmtId="0" fontId="1" fillId="0" borderId="0" xfId="0" applyFont="1" applyBorder="1"/>
    <xf numFmtId="17" fontId="1" fillId="0" borderId="0" xfId="0" applyNumberFormat="1" applyFont="1" applyBorder="1"/>
    <xf numFmtId="10" fontId="1" fillId="0" borderId="0" xfId="1" applyNumberFormat="1" applyFont="1" applyBorder="1"/>
    <xf numFmtId="10" fontId="1" fillId="0" borderId="0" xfId="1" applyNumberFormat="1" applyFont="1"/>
    <xf numFmtId="10" fontId="5" fillId="0" borderId="0" xfId="0" applyNumberFormat="1" applyFont="1" applyBorder="1"/>
    <xf numFmtId="43" fontId="1" fillId="0" borderId="0" xfId="0" applyNumberFormat="1" applyFont="1" applyBorder="1"/>
    <xf numFmtId="10" fontId="5" fillId="5" borderId="0" xfId="0" applyNumberFormat="1" applyFont="1" applyFill="1" applyBorder="1"/>
    <xf numFmtId="0" fontId="0" fillId="0" borderId="0" xfId="0" applyFont="1" applyFill="1" applyBorder="1"/>
    <xf numFmtId="4" fontId="0" fillId="0" borderId="0" xfId="0" applyNumberFormat="1"/>
    <xf numFmtId="2" fontId="1" fillId="0" borderId="12" xfId="0" applyNumberFormat="1" applyFont="1" applyBorder="1"/>
    <xf numFmtId="174" fontId="0" fillId="0" borderId="0" xfId="0" applyNumberFormat="1"/>
    <xf numFmtId="3" fontId="21" fillId="9" borderId="9" xfId="0" applyNumberFormat="1" applyFont="1" applyFill="1" applyBorder="1" applyAlignment="1">
      <alignment horizontal="right" wrapText="1"/>
    </xf>
    <xf numFmtId="3" fontId="0" fillId="9" borderId="9" xfId="0" applyNumberFormat="1" applyFill="1" applyBorder="1" applyAlignment="1">
      <alignment horizontal="right"/>
    </xf>
    <xf numFmtId="3" fontId="21" fillId="9" borderId="9" xfId="0" applyNumberFormat="1" applyFont="1" applyFill="1" applyBorder="1" applyAlignment="1">
      <alignment horizontal="right"/>
    </xf>
    <xf numFmtId="0" fontId="21" fillId="9" borderId="9" xfId="0" applyFont="1" applyFill="1" applyBorder="1" applyAlignment="1">
      <alignment horizontal="left"/>
    </xf>
    <xf numFmtId="164" fontId="0" fillId="9" borderId="0" xfId="0" applyNumberFormat="1" applyFill="1"/>
    <xf numFmtId="0" fontId="8" fillId="0" borderId="0" xfId="0" applyFont="1" applyFill="1"/>
    <xf numFmtId="0" fontId="1" fillId="0" borderId="10" xfId="0" applyFont="1" applyBorder="1"/>
    <xf numFmtId="0" fontId="0" fillId="0" borderId="10" xfId="0" applyBorder="1"/>
    <xf numFmtId="10" fontId="0" fillId="0" borderId="9" xfId="1" applyNumberFormat="1" applyFont="1" applyBorder="1"/>
    <xf numFmtId="172" fontId="0" fillId="0" borderId="9" xfId="1" applyNumberFormat="1" applyFont="1" applyBorder="1"/>
    <xf numFmtId="172" fontId="0" fillId="0" borderId="0" xfId="1" applyNumberFormat="1" applyFont="1" applyBorder="1"/>
    <xf numFmtId="0" fontId="1" fillId="0" borderId="10" xfId="0" applyFont="1" applyBorder="1" applyAlignment="1">
      <alignment horizontal="left"/>
    </xf>
    <xf numFmtId="0" fontId="1" fillId="0" borderId="10" xfId="0" applyFont="1" applyBorder="1" applyAlignment="1">
      <alignment horizontal="right"/>
    </xf>
    <xf numFmtId="179" fontId="0" fillId="0" borderId="14" xfId="0" applyNumberFormat="1" applyBorder="1" applyAlignment="1">
      <alignment horizontal="left"/>
    </xf>
    <xf numFmtId="179" fontId="0" fillId="0" borderId="14" xfId="0" applyNumberFormat="1" applyBorder="1"/>
    <xf numFmtId="172" fontId="0" fillId="0" borderId="14" xfId="0" applyNumberFormat="1" applyBorder="1"/>
    <xf numFmtId="179" fontId="0" fillId="0" borderId="9" xfId="0" applyNumberFormat="1" applyBorder="1" applyAlignment="1">
      <alignment horizontal="left"/>
    </xf>
    <xf numFmtId="179" fontId="0" fillId="0" borderId="9" xfId="0" applyNumberFormat="1" applyBorder="1"/>
    <xf numFmtId="9" fontId="0" fillId="0" borderId="9" xfId="0" applyNumberFormat="1" applyBorder="1" applyAlignment="1">
      <alignment horizontal="left"/>
    </xf>
    <xf numFmtId="14" fontId="0" fillId="10" borderId="0" xfId="0" applyNumberFormat="1" applyFont="1" applyFill="1" applyBorder="1"/>
    <xf numFmtId="2" fontId="0" fillId="10" borderId="0" xfId="0" applyNumberFormat="1" applyFont="1" applyFill="1" applyBorder="1"/>
    <xf numFmtId="14" fontId="0" fillId="9" borderId="0" xfId="0" applyNumberFormat="1" applyFont="1" applyFill="1" applyBorder="1"/>
    <xf numFmtId="2" fontId="0" fillId="9" borderId="0" xfId="0" applyNumberFormat="1" applyFont="1" applyFill="1" applyBorder="1"/>
    <xf numFmtId="0" fontId="0" fillId="10" borderId="0" xfId="0" applyFont="1" applyFill="1" applyBorder="1"/>
    <xf numFmtId="0" fontId="0" fillId="9" borderId="0" xfId="0" applyFont="1" applyFill="1" applyBorder="1"/>
    <xf numFmtId="17" fontId="1" fillId="0" borderId="0" xfId="0" applyNumberFormat="1" applyFont="1"/>
    <xf numFmtId="0" fontId="1" fillId="0" borderId="0" xfId="0" applyFont="1" applyFill="1"/>
    <xf numFmtId="0" fontId="0" fillId="0" borderId="0" xfId="0" applyFill="1"/>
    <xf numFmtId="0" fontId="0" fillId="11" borderId="0" xfId="0" applyFill="1"/>
    <xf numFmtId="43" fontId="28" fillId="0" borderId="0" xfId="0" applyNumberFormat="1" applyFont="1" applyAlignment="1">
      <alignment horizontal="left"/>
    </xf>
    <xf numFmtId="0" fontId="30" fillId="0" borderId="0" xfId="0" applyFont="1" applyAlignment="1">
      <alignment horizontal="left"/>
    </xf>
    <xf numFmtId="0" fontId="26" fillId="0" borderId="0" xfId="0" applyFont="1" applyAlignment="1">
      <alignment horizontal="left" vertical="center" wrapText="1"/>
    </xf>
    <xf numFmtId="43" fontId="15" fillId="0" borderId="0" xfId="3" applyNumberFormat="1" applyFont="1" applyBorder="1" applyAlignment="1" applyProtection="1">
      <alignment horizontal="center"/>
    </xf>
    <xf numFmtId="43" fontId="18" fillId="6" borderId="0" xfId="4" applyNumberFormat="1" applyFont="1" applyBorder="1" applyAlignment="1">
      <alignment horizontal="center"/>
    </xf>
    <xf numFmtId="0" fontId="0" fillId="9" borderId="0" xfId="0" applyFill="1"/>
    <xf numFmtId="43" fontId="28" fillId="9" borderId="0" xfId="0" applyNumberFormat="1" applyFont="1" applyFill="1" applyAlignment="1">
      <alignment horizontal="left"/>
    </xf>
    <xf numFmtId="0" fontId="30" fillId="0" borderId="0" xfId="0" applyFont="1"/>
    <xf numFmtId="0" fontId="32" fillId="12" borderId="0" xfId="0" applyFont="1" applyFill="1"/>
    <xf numFmtId="0" fontId="3" fillId="12" borderId="0" xfId="0" applyFont="1" applyFill="1"/>
    <xf numFmtId="0" fontId="0" fillId="12" borderId="0" xfId="0" applyFill="1"/>
    <xf numFmtId="0" fontId="8" fillId="12" borderId="0" xfId="0" applyFont="1" applyFill="1" applyAlignment="1">
      <alignment horizontal="center"/>
    </xf>
    <xf numFmtId="0" fontId="8" fillId="12" borderId="0" xfId="0" applyFont="1" applyFill="1"/>
    <xf numFmtId="0" fontId="9" fillId="12" borderId="0" xfId="0" applyFont="1" applyFill="1"/>
    <xf numFmtId="17" fontId="8" fillId="12" borderId="0" xfId="0" applyNumberFormat="1" applyFont="1" applyFill="1"/>
    <xf numFmtId="177" fontId="8" fillId="12" borderId="0" xfId="0" applyNumberFormat="1" applyFont="1" applyFill="1"/>
    <xf numFmtId="178" fontId="8" fillId="12" borderId="0" xfId="0" applyNumberFormat="1" applyFont="1" applyFill="1"/>
    <xf numFmtId="0" fontId="33" fillId="0" borderId="2" xfId="0" applyFont="1" applyBorder="1"/>
    <xf numFmtId="0" fontId="8" fillId="12" borderId="13" xfId="0" applyFont="1" applyFill="1" applyBorder="1" applyAlignment="1">
      <alignment horizontal="center"/>
    </xf>
    <xf numFmtId="0" fontId="8" fillId="12" borderId="0" xfId="0" applyFont="1" applyFill="1" applyAlignment="1">
      <alignment horizontal="left"/>
    </xf>
    <xf numFmtId="0" fontId="8" fillId="12" borderId="0" xfId="0" applyFont="1" applyFill="1" applyAlignment="1">
      <alignment horizontal="right" wrapText="1"/>
    </xf>
    <xf numFmtId="0" fontId="8" fillId="12" borderId="0" xfId="0" applyFont="1" applyFill="1" applyAlignment="1">
      <alignment horizontal="right"/>
    </xf>
    <xf numFmtId="0" fontId="8" fillId="12" borderId="2" xfId="0" applyFont="1" applyFill="1" applyBorder="1"/>
    <xf numFmtId="0" fontId="8" fillId="12" borderId="0" xfId="0" applyFont="1" applyFill="1" applyAlignment="1">
      <alignment horizontal="center"/>
    </xf>
    <xf numFmtId="0" fontId="8" fillId="12" borderId="0" xfId="0" applyFont="1" applyFill="1" applyBorder="1"/>
    <xf numFmtId="0" fontId="8" fillId="12" borderId="0" xfId="0" applyFont="1" applyFill="1" applyBorder="1" applyAlignment="1">
      <alignment horizontal="right"/>
    </xf>
    <xf numFmtId="17" fontId="8" fillId="12" borderId="0" xfId="0" applyNumberFormat="1" applyFont="1" applyFill="1" applyAlignment="1">
      <alignment horizontal="right"/>
    </xf>
    <xf numFmtId="0" fontId="8" fillId="9" borderId="0" xfId="0" applyFont="1" applyFill="1" applyAlignment="1"/>
    <xf numFmtId="17" fontId="8" fillId="12" borderId="0" xfId="0" applyNumberFormat="1" applyFont="1" applyFill="1" applyAlignment="1">
      <alignment horizontal="center"/>
    </xf>
    <xf numFmtId="0" fontId="31" fillId="0" borderId="15" xfId="0" applyFont="1" applyBorder="1" applyAlignment="1">
      <alignment horizontal="center"/>
    </xf>
    <xf numFmtId="0" fontId="30" fillId="0" borderId="15" xfId="0" applyFont="1" applyBorder="1" applyAlignment="1">
      <alignment horizontal="center"/>
    </xf>
    <xf numFmtId="0" fontId="27" fillId="12" borderId="0" xfId="0" applyFont="1" applyFill="1" applyAlignment="1">
      <alignment horizontal="center"/>
    </xf>
    <xf numFmtId="0" fontId="1" fillId="13" borderId="0" xfId="0" applyFont="1" applyFill="1"/>
    <xf numFmtId="10" fontId="1" fillId="13" borderId="0" xfId="1" applyNumberFormat="1" applyFont="1" applyFill="1"/>
    <xf numFmtId="172" fontId="1" fillId="13" borderId="0" xfId="0" applyNumberFormat="1" applyFont="1" applyFill="1"/>
    <xf numFmtId="172" fontId="34" fillId="0" borderId="0" xfId="0" applyNumberFormat="1" applyFont="1" applyFill="1" applyAlignment="1">
      <alignment horizontal="right"/>
    </xf>
    <xf numFmtId="0" fontId="30" fillId="0" borderId="15" xfId="0" applyFont="1" applyBorder="1"/>
    <xf numFmtId="0" fontId="0" fillId="0" borderId="15" xfId="0" applyBorder="1"/>
    <xf numFmtId="173" fontId="1" fillId="13" borderId="0" xfId="1" applyNumberFormat="1" applyFont="1" applyFill="1"/>
    <xf numFmtId="180" fontId="1" fillId="13" borderId="0" xfId="1" applyNumberFormat="1" applyFont="1" applyFill="1"/>
    <xf numFmtId="165" fontId="0" fillId="0" borderId="9" xfId="0" applyNumberFormat="1" applyFont="1" applyBorder="1" applyAlignment="1">
      <alignment horizontal="center"/>
    </xf>
    <xf numFmtId="165" fontId="1" fillId="0" borderId="0" xfId="0" applyNumberFormat="1" applyFont="1" applyFill="1" applyBorder="1"/>
    <xf numFmtId="0" fontId="0" fillId="12" borderId="0" xfId="0" applyFill="1" applyBorder="1"/>
  </cellXfs>
  <cellStyles count="10">
    <cellStyle name="Accent6 2" xfId="4" xr:uid="{C4E8E0CB-FE77-482F-93E0-B2E0584F0368}"/>
    <cellStyle name="Comma 2" xfId="2" xr:uid="{1A7DFA1D-C51A-40CE-910E-8390CF1EC924}"/>
    <cellStyle name="Comma 2 2" xfId="9" xr:uid="{3B746A3A-BFB7-4059-A350-861EA7CB6CB0}"/>
    <cellStyle name="Hyperlink 2" xfId="3" xr:uid="{C7BBB295-D97F-41F6-AD82-25BFD9046B13}"/>
    <cellStyle name="Normal" xfId="0" builtinId="0"/>
    <cellStyle name="Normal 2" xfId="7" xr:uid="{633D282F-8662-4C6C-BDD9-AD052BE7F2A5}"/>
    <cellStyle name="Normal 3" xfId="5" xr:uid="{EAECDA40-276A-48EF-BFC3-4D8D193BC9C6}"/>
    <cellStyle name="Normal 4" xfId="8" xr:uid="{8978E229-A3F8-48AE-9D8C-DC4FE7C4CD5E}"/>
    <cellStyle name="Percent" xfId="1" builtinId="5"/>
    <cellStyle name="Percent 3" xfId="6" xr:uid="{43F4A9DE-7E1B-4A43-8A65-13C050C61561}"/>
  </cellStyles>
  <dxfs count="1">
    <dxf>
      <font>
        <b/>
        <i val="0"/>
        <color theme="0"/>
      </font>
      <fill>
        <patternFill>
          <bgColor theme="5"/>
        </patternFill>
      </fill>
    </dxf>
  </dxfs>
  <tableStyles count="0" defaultTableStyle="TableStyleMedium2" defaultPivotStyle="PivotStyleLight16"/>
  <colors>
    <mruColors>
      <color rgb="FF3864B2"/>
      <color rgb="FF3D6CC1"/>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a:solidFill>
                  <a:srgbClr val="002060"/>
                </a:solidFill>
              </a:rPr>
              <a:t>Football Field Analysis -</a:t>
            </a:r>
            <a:r>
              <a:rPr lang="en-IN" sz="1200" b="1" baseline="0">
                <a:solidFill>
                  <a:srgbClr val="002060"/>
                </a:solidFill>
              </a:rPr>
              <a:t> </a:t>
            </a:r>
            <a:r>
              <a:rPr lang="en-IN" sz="1200" b="1">
                <a:solidFill>
                  <a:srgbClr val="002060"/>
                </a:solidFill>
              </a:rPr>
              <a:t>Valuation Summary (Rs)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tockChart>
        <c:ser>
          <c:idx val="0"/>
          <c:order val="0"/>
          <c:spPr>
            <a:ln w="19050" cap="rnd">
              <a:noFill/>
              <a:round/>
            </a:ln>
            <a:effectLst/>
          </c:spPr>
          <c:marker>
            <c:symbol val="none"/>
          </c:marker>
          <c:cat>
            <c:strRef>
              <c:f>'Football Field'!$L$8:$L$12</c:f>
              <c:strCache>
                <c:ptCount val="5"/>
                <c:pt idx="0">
                  <c:v>Comps</c:v>
                </c:pt>
                <c:pt idx="1">
                  <c:v>DCF Bear</c:v>
                </c:pt>
                <c:pt idx="2">
                  <c:v>DCF Base</c:v>
                </c:pt>
                <c:pt idx="3">
                  <c:v>DCF Bull</c:v>
                </c:pt>
                <c:pt idx="4">
                  <c:v>52W H/L</c:v>
                </c:pt>
              </c:strCache>
            </c:strRef>
          </c:cat>
          <c:val>
            <c:numRef>
              <c:f>'Football Field'!$N$8:$N$12</c:f>
              <c:numCache>
                <c:formatCode>0.0</c:formatCode>
                <c:ptCount val="5"/>
                <c:pt idx="0">
                  <c:v>2779.8675526555271</c:v>
                </c:pt>
                <c:pt idx="1">
                  <c:v>166.61463427138548</c:v>
                </c:pt>
                <c:pt idx="2">
                  <c:v>224.13172912179482</c:v>
                </c:pt>
                <c:pt idx="3">
                  <c:v>511.31534276596125</c:v>
                </c:pt>
                <c:pt idx="4">
                  <c:v>593</c:v>
                </c:pt>
              </c:numCache>
            </c:numRef>
          </c:val>
          <c:smooth val="0"/>
          <c:extLst>
            <c:ext xmlns:c16="http://schemas.microsoft.com/office/drawing/2014/chart" uri="{C3380CC4-5D6E-409C-BE32-E72D297353CC}">
              <c16:uniqueId val="{00000000-6367-47FF-9BD4-2E58AB4E582C}"/>
            </c:ext>
          </c:extLst>
        </c:ser>
        <c:ser>
          <c:idx val="1"/>
          <c:order val="1"/>
          <c:spPr>
            <a:ln w="19050" cap="rnd">
              <a:noFill/>
              <a:round/>
            </a:ln>
            <a:effectLst/>
          </c:spPr>
          <c:marker>
            <c:symbol val="none"/>
          </c:marker>
          <c:dLbls>
            <c:numFmt formatCode="&quot;₹&quot;\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Field'!$L$8:$L$12</c:f>
              <c:strCache>
                <c:ptCount val="5"/>
                <c:pt idx="0">
                  <c:v>Comps</c:v>
                </c:pt>
                <c:pt idx="1">
                  <c:v>DCF Bear</c:v>
                </c:pt>
                <c:pt idx="2">
                  <c:v>DCF Base</c:v>
                </c:pt>
                <c:pt idx="3">
                  <c:v>DCF Bull</c:v>
                </c:pt>
                <c:pt idx="4">
                  <c:v>52W H/L</c:v>
                </c:pt>
              </c:strCache>
            </c:strRef>
          </c:cat>
          <c:val>
            <c:numRef>
              <c:f>'Football Field'!$O$8:$O$12</c:f>
              <c:numCache>
                <c:formatCode>0.0</c:formatCode>
                <c:ptCount val="5"/>
                <c:pt idx="0">
                  <c:v>2779.8675526555271</c:v>
                </c:pt>
                <c:pt idx="1">
                  <c:v>166.61463427138548</c:v>
                </c:pt>
                <c:pt idx="2">
                  <c:v>229.2</c:v>
                </c:pt>
                <c:pt idx="3">
                  <c:v>511.31534276596125</c:v>
                </c:pt>
                <c:pt idx="4">
                  <c:v>593</c:v>
                </c:pt>
              </c:numCache>
            </c:numRef>
          </c:val>
          <c:smooth val="0"/>
          <c:extLst>
            <c:ext xmlns:c16="http://schemas.microsoft.com/office/drawing/2014/chart" uri="{C3380CC4-5D6E-409C-BE32-E72D297353CC}">
              <c16:uniqueId val="{00000001-6367-47FF-9BD4-2E58AB4E582C}"/>
            </c:ext>
          </c:extLst>
        </c:ser>
        <c:ser>
          <c:idx val="2"/>
          <c:order val="2"/>
          <c:spPr>
            <a:ln w="19050" cap="rnd">
              <a:noFill/>
              <a:round/>
            </a:ln>
            <a:effectLst/>
          </c:spPr>
          <c:marker>
            <c:symbol val="none"/>
          </c:marker>
          <c:cat>
            <c:strRef>
              <c:f>'Football Field'!$L$8:$L$12</c:f>
              <c:strCache>
                <c:ptCount val="5"/>
                <c:pt idx="0">
                  <c:v>Comps</c:v>
                </c:pt>
                <c:pt idx="1">
                  <c:v>DCF Bear</c:v>
                </c:pt>
                <c:pt idx="2">
                  <c:v>DCF Base</c:v>
                </c:pt>
                <c:pt idx="3">
                  <c:v>DCF Bull</c:v>
                </c:pt>
                <c:pt idx="4">
                  <c:v>52W H/L</c:v>
                </c:pt>
              </c:strCache>
            </c:strRef>
          </c:cat>
          <c:val>
            <c:numRef>
              <c:f>'Football Field'!$P$8:$P$12</c:f>
              <c:numCache>
                <c:formatCode>0.0</c:formatCode>
                <c:ptCount val="5"/>
                <c:pt idx="0">
                  <c:v>3113.4357347720834</c:v>
                </c:pt>
                <c:pt idx="1">
                  <c:v>203.9</c:v>
                </c:pt>
                <c:pt idx="2">
                  <c:v>378.86364028914136</c:v>
                </c:pt>
                <c:pt idx="3">
                  <c:v>1361.2305307218046</c:v>
                </c:pt>
                <c:pt idx="4">
                  <c:v>1179</c:v>
                </c:pt>
              </c:numCache>
            </c:numRef>
          </c:val>
          <c:smooth val="0"/>
          <c:extLst>
            <c:ext xmlns:c16="http://schemas.microsoft.com/office/drawing/2014/chart" uri="{C3380CC4-5D6E-409C-BE32-E72D297353CC}">
              <c16:uniqueId val="{00000002-6367-47FF-9BD4-2E58AB4E582C}"/>
            </c:ext>
          </c:extLst>
        </c:ser>
        <c:ser>
          <c:idx val="3"/>
          <c:order val="3"/>
          <c:spPr>
            <a:ln w="19050" cap="rnd">
              <a:noFill/>
              <a:round/>
            </a:ln>
            <a:effectLst/>
          </c:spPr>
          <c:marker>
            <c:symbol val="none"/>
          </c:marker>
          <c:dLbls>
            <c:numFmt formatCode="&quot;₹&quot;\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Field'!$L$8:$L$12</c:f>
              <c:strCache>
                <c:ptCount val="5"/>
                <c:pt idx="0">
                  <c:v>Comps</c:v>
                </c:pt>
                <c:pt idx="1">
                  <c:v>DCF Bear</c:v>
                </c:pt>
                <c:pt idx="2">
                  <c:v>DCF Base</c:v>
                </c:pt>
                <c:pt idx="3">
                  <c:v>DCF Bull</c:v>
                </c:pt>
                <c:pt idx="4">
                  <c:v>52W H/L</c:v>
                </c:pt>
              </c:strCache>
            </c:strRef>
          </c:cat>
          <c:val>
            <c:numRef>
              <c:f>'Football Field'!$Q$8:$Q$12</c:f>
              <c:numCache>
                <c:formatCode>0.0</c:formatCode>
                <c:ptCount val="5"/>
                <c:pt idx="0">
                  <c:v>3113.4357347720834</c:v>
                </c:pt>
                <c:pt idx="1">
                  <c:v>203.9</c:v>
                </c:pt>
                <c:pt idx="2">
                  <c:v>378.86364028914136</c:v>
                </c:pt>
                <c:pt idx="3">
                  <c:v>1361.2305307218046</c:v>
                </c:pt>
                <c:pt idx="4">
                  <c:v>1179</c:v>
                </c:pt>
              </c:numCache>
            </c:numRef>
          </c:val>
          <c:smooth val="0"/>
          <c:extLst>
            <c:ext xmlns:c16="http://schemas.microsoft.com/office/drawing/2014/chart" uri="{C3380CC4-5D6E-409C-BE32-E72D297353CC}">
              <c16:uniqueId val="{00000003-6367-47FF-9BD4-2E58AB4E582C}"/>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accent1">
                  <a:lumMod val="75000"/>
                </a:schemeClr>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937652544"/>
        <c:axId val="937654344"/>
      </c:stockChart>
      <c:catAx>
        <c:axId val="93765254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654344"/>
        <c:crosses val="autoZero"/>
        <c:auto val="1"/>
        <c:lblAlgn val="ctr"/>
        <c:lblOffset val="100"/>
        <c:noMultiLvlLbl val="0"/>
      </c:catAx>
      <c:valAx>
        <c:axId val="937654344"/>
        <c:scaling>
          <c:orientation val="minMax"/>
        </c:scaling>
        <c:delete val="0"/>
        <c:axPos val="l"/>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652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lumMod val="75000"/>
              </a:schemeClr>
            </a:solidFill>
            <a:ln>
              <a:noFill/>
            </a:ln>
            <a:effectLst/>
          </c:spPr>
          <c:invertIfNegative val="0"/>
          <c:cat>
            <c:numRef>
              <c:extLst>
                <c:ext xmlns:c15="http://schemas.microsoft.com/office/drawing/2012/chart" uri="{02D57815-91ED-43cb-92C2-25804820EDAC}">
                  <c15:fullRef>
                    <c15:sqref>'Altman Z Score'!$C$61:$I$61</c15:sqref>
                  </c15:fullRef>
                </c:ext>
              </c:extLst>
              <c:f>'Altman Z Score'!$F$61:$I$61</c:f>
              <c:numCache>
                <c:formatCode>mmm\-yy</c:formatCode>
                <c:ptCount val="4"/>
                <c:pt idx="0">
                  <c:v>44286</c:v>
                </c:pt>
                <c:pt idx="1">
                  <c:v>44651</c:v>
                </c:pt>
                <c:pt idx="2">
                  <c:v>45016</c:v>
                </c:pt>
                <c:pt idx="3">
                  <c:v>45382</c:v>
                </c:pt>
              </c:numCache>
            </c:numRef>
          </c:cat>
          <c:val>
            <c:numRef>
              <c:extLst>
                <c:ext xmlns:c15="http://schemas.microsoft.com/office/drawing/2012/chart" uri="{02D57815-91ED-43cb-92C2-25804820EDAC}">
                  <c15:fullRef>
                    <c15:sqref>'Altman Z Score'!$C$64:$I$64</c15:sqref>
                  </c15:fullRef>
                </c:ext>
              </c:extLst>
              <c:f>'Altman Z Score'!$F$64:$I$64</c:f>
              <c:numCache>
                <c:formatCode>0.00%</c:formatCode>
                <c:ptCount val="4"/>
                <c:pt idx="0">
                  <c:v>3.8309785542877596E-2</c:v>
                </c:pt>
                <c:pt idx="1">
                  <c:v>3.8060363733234209E-2</c:v>
                </c:pt>
                <c:pt idx="2">
                  <c:v>2.002486416425658E-2</c:v>
                </c:pt>
                <c:pt idx="3">
                  <c:v>3.3084920486573126E-2</c:v>
                </c:pt>
              </c:numCache>
            </c:numRef>
          </c:val>
          <c:extLst>
            <c:ext xmlns:c16="http://schemas.microsoft.com/office/drawing/2014/chart" uri="{C3380CC4-5D6E-409C-BE32-E72D297353CC}">
              <c16:uniqueId val="{00000000-D191-40DC-ADA5-8CD78A3881D1}"/>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0%"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lumMod val="75000"/>
              </a:schemeClr>
            </a:solidFill>
            <a:ln>
              <a:noFill/>
            </a:ln>
            <a:effectLst/>
          </c:spPr>
          <c:invertIfNegative val="0"/>
          <c:cat>
            <c:numRef>
              <c:f>'Altman Z Score'!$F$67:$I$67</c:f>
              <c:numCache>
                <c:formatCode>mmm\-yy</c:formatCode>
                <c:ptCount val="4"/>
                <c:pt idx="0">
                  <c:v>44286</c:v>
                </c:pt>
                <c:pt idx="1">
                  <c:v>44651</c:v>
                </c:pt>
                <c:pt idx="2">
                  <c:v>45016</c:v>
                </c:pt>
                <c:pt idx="3">
                  <c:v>45382</c:v>
                </c:pt>
              </c:numCache>
            </c:numRef>
          </c:cat>
          <c:val>
            <c:numRef>
              <c:f>'Altman Z Score'!$F$70:$I$70</c:f>
              <c:numCache>
                <c:formatCode>0.00%</c:formatCode>
                <c:ptCount val="4"/>
                <c:pt idx="0">
                  <c:v>0</c:v>
                </c:pt>
                <c:pt idx="1">
                  <c:v>0</c:v>
                </c:pt>
                <c:pt idx="2">
                  <c:v>0</c:v>
                </c:pt>
                <c:pt idx="3">
                  <c:v>5.8071023426812494E-2</c:v>
                </c:pt>
              </c:numCache>
            </c:numRef>
          </c:val>
          <c:extLst>
            <c:ext xmlns:c16="http://schemas.microsoft.com/office/drawing/2014/chart" uri="{C3380CC4-5D6E-409C-BE32-E72D297353CC}">
              <c16:uniqueId val="{00000006-6DD7-4C65-AA13-FA73461A2D6B}"/>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0%"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lumMod val="75000"/>
              </a:schemeClr>
            </a:solidFill>
            <a:ln>
              <a:noFill/>
            </a:ln>
            <a:effectLst/>
          </c:spPr>
          <c:invertIfNegative val="0"/>
          <c:cat>
            <c:numRef>
              <c:f>'Altman Z Score'!$F$67:$I$67</c:f>
              <c:numCache>
                <c:formatCode>mmm\-yy</c:formatCode>
                <c:ptCount val="4"/>
                <c:pt idx="0">
                  <c:v>44286</c:v>
                </c:pt>
                <c:pt idx="1">
                  <c:v>44651</c:v>
                </c:pt>
                <c:pt idx="2">
                  <c:v>45016</c:v>
                </c:pt>
                <c:pt idx="3">
                  <c:v>45382</c:v>
                </c:pt>
              </c:numCache>
            </c:numRef>
          </c:cat>
          <c:val>
            <c:numRef>
              <c:f>'Altman Z Score'!$F$75:$I$75</c:f>
              <c:numCache>
                <c:formatCode>0.00%</c:formatCode>
                <c:ptCount val="4"/>
                <c:pt idx="0">
                  <c:v>2.5589841915524675E-2</c:v>
                </c:pt>
                <c:pt idx="1">
                  <c:v>-3.5130212289497626E-4</c:v>
                </c:pt>
                <c:pt idx="2">
                  <c:v>2.0782705150196142E-2</c:v>
                </c:pt>
                <c:pt idx="3">
                  <c:v>8.7324520275066764E-2</c:v>
                </c:pt>
              </c:numCache>
            </c:numRef>
          </c:val>
          <c:extLst>
            <c:ext xmlns:c16="http://schemas.microsoft.com/office/drawing/2014/chart" uri="{C3380CC4-5D6E-409C-BE32-E72D297353CC}">
              <c16:uniqueId val="{00000008-CDA1-4E4C-836E-C0B8E7EF32C3}"/>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0%"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lumMod val="75000"/>
              </a:schemeClr>
            </a:solidFill>
            <a:ln>
              <a:noFill/>
            </a:ln>
            <a:effectLst/>
          </c:spPr>
          <c:invertIfNegative val="0"/>
          <c:dPt>
            <c:idx val="0"/>
            <c:invertIfNegative val="0"/>
            <c:bubble3D val="0"/>
            <c:spPr>
              <a:solidFill>
                <a:schemeClr val="accent1">
                  <a:lumMod val="75000"/>
                </a:schemeClr>
              </a:solidFill>
              <a:ln>
                <a:noFill/>
              </a:ln>
              <a:effectLst/>
            </c:spPr>
            <c:extLst>
              <c:ext xmlns:c16="http://schemas.microsoft.com/office/drawing/2014/chart" uri="{C3380CC4-5D6E-409C-BE32-E72D297353CC}">
                <c16:uniqueId val="{00000001-2582-4A2A-90E7-5E36B7BC0CF0}"/>
              </c:ext>
            </c:extLst>
          </c:dPt>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3-2582-4A2A-90E7-5E36B7BC0CF0}"/>
              </c:ext>
            </c:extLst>
          </c:dPt>
          <c:dPt>
            <c:idx val="2"/>
            <c:invertIfNegative val="0"/>
            <c:bubble3D val="0"/>
            <c:spPr>
              <a:solidFill>
                <a:schemeClr val="accent1">
                  <a:lumMod val="75000"/>
                </a:schemeClr>
              </a:solidFill>
              <a:ln>
                <a:noFill/>
              </a:ln>
              <a:effectLst/>
            </c:spPr>
            <c:extLst>
              <c:ext xmlns:c16="http://schemas.microsoft.com/office/drawing/2014/chart" uri="{C3380CC4-5D6E-409C-BE32-E72D297353CC}">
                <c16:uniqueId val="{00000005-2582-4A2A-90E7-5E36B7BC0CF0}"/>
              </c:ext>
            </c:extLst>
          </c:dPt>
          <c:dPt>
            <c:idx val="3"/>
            <c:invertIfNegative val="0"/>
            <c:bubble3D val="0"/>
            <c:spPr>
              <a:solidFill>
                <a:schemeClr val="accent1">
                  <a:lumMod val="75000"/>
                </a:schemeClr>
              </a:solidFill>
              <a:ln>
                <a:solidFill>
                  <a:srgbClr val="028655"/>
                </a:solidFill>
              </a:ln>
              <a:effectLst/>
            </c:spPr>
            <c:extLst>
              <c:ext xmlns:c16="http://schemas.microsoft.com/office/drawing/2014/chart" uri="{C3380CC4-5D6E-409C-BE32-E72D297353CC}">
                <c16:uniqueId val="{00000007-2582-4A2A-90E7-5E36B7BC0CF0}"/>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 Z Score'!$F$83:$I$83</c:f>
              <c:numCache>
                <c:formatCode>mmm\-yy</c:formatCode>
                <c:ptCount val="4"/>
                <c:pt idx="0">
                  <c:v>44286</c:v>
                </c:pt>
                <c:pt idx="1">
                  <c:v>44651</c:v>
                </c:pt>
                <c:pt idx="2">
                  <c:v>45016</c:v>
                </c:pt>
                <c:pt idx="3">
                  <c:v>45382</c:v>
                </c:pt>
              </c:numCache>
            </c:numRef>
          </c:cat>
          <c:val>
            <c:numRef>
              <c:f>'Altman Z Score'!$F$86:$I$86</c:f>
              <c:numCache>
                <c:formatCode>0.00%</c:formatCode>
                <c:ptCount val="4"/>
                <c:pt idx="0">
                  <c:v>0.73131368626703686</c:v>
                </c:pt>
                <c:pt idx="1">
                  <c:v>0.84620543108827473</c:v>
                </c:pt>
                <c:pt idx="2">
                  <c:v>1.0337418666851841</c:v>
                </c:pt>
                <c:pt idx="3">
                  <c:v>1.1851240719698966</c:v>
                </c:pt>
              </c:numCache>
            </c:numRef>
          </c:val>
          <c:extLst>
            <c:ext xmlns:c16="http://schemas.microsoft.com/office/drawing/2014/chart" uri="{C3380CC4-5D6E-409C-BE32-E72D297353CC}">
              <c16:uniqueId val="{00000008-2582-4A2A-90E7-5E36B7BC0CF0}"/>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0%"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lumMod val="75000"/>
              </a:schemeClr>
            </a:solidFill>
            <a:ln>
              <a:solidFill>
                <a:schemeClr val="accent1">
                  <a:lumMod val="75000"/>
                </a:schemeClr>
              </a:solidFill>
            </a:ln>
            <a:effectLst/>
          </c:spPr>
          <c:invertIfNegative val="0"/>
          <c:cat>
            <c:numRef>
              <c:f>'Altman Z Score'!$F$67:$I$67</c:f>
              <c:numCache>
                <c:formatCode>mmm\-yy</c:formatCode>
                <c:ptCount val="4"/>
                <c:pt idx="0">
                  <c:v>44286</c:v>
                </c:pt>
                <c:pt idx="1">
                  <c:v>44651</c:v>
                </c:pt>
                <c:pt idx="2">
                  <c:v>45016</c:v>
                </c:pt>
                <c:pt idx="3">
                  <c:v>45382</c:v>
                </c:pt>
              </c:numCache>
            </c:numRef>
          </c:cat>
          <c:val>
            <c:numRef>
              <c:f>'Altman Z Score'!$F$90:$I$90</c:f>
              <c:numCache>
                <c:formatCode>0.0</c:formatCode>
                <c:ptCount val="4"/>
                <c:pt idx="0">
                  <c:v>0.48718050516866862</c:v>
                </c:pt>
                <c:pt idx="1">
                  <c:v>0.62036724858828818</c:v>
                </c:pt>
                <c:pt idx="2">
                  <c:v>0.83799078553601614</c:v>
                </c:pt>
                <c:pt idx="3">
                  <c:v>2.9315502474914505</c:v>
                </c:pt>
              </c:numCache>
            </c:numRef>
          </c:val>
          <c:extLst>
            <c:ext xmlns:c16="http://schemas.microsoft.com/office/drawing/2014/chart" uri="{C3380CC4-5D6E-409C-BE32-E72D297353CC}">
              <c16:uniqueId val="{00000008-0640-44EB-9B7B-FF95E2E31859}"/>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6490833816647807E-2"/>
          <c:y val="6.0690537393046355E-2"/>
          <c:w val="0.88344088838568136"/>
          <c:h val="0.81050047137499071"/>
        </c:manualLayout>
      </c:layout>
      <c:barChart>
        <c:barDir val="col"/>
        <c:grouping val="clustered"/>
        <c:varyColors val="0"/>
        <c:ser>
          <c:idx val="0"/>
          <c:order val="0"/>
          <c:spPr>
            <a:solidFill>
              <a:schemeClr val="accent1">
                <a:lumMod val="75000"/>
              </a:schemeClr>
            </a:solidFill>
            <a:ln>
              <a:noFill/>
            </a:ln>
            <a:effectLst/>
          </c:spPr>
          <c:invertIfNegative val="0"/>
          <c:cat>
            <c:numRef>
              <c:f>'Altman Z Score'!$F$67:$I$67</c:f>
              <c:numCache>
                <c:formatCode>mmm\-yy</c:formatCode>
                <c:ptCount val="4"/>
                <c:pt idx="0">
                  <c:v>44286</c:v>
                </c:pt>
                <c:pt idx="1">
                  <c:v>44651</c:v>
                </c:pt>
                <c:pt idx="2">
                  <c:v>45016</c:v>
                </c:pt>
                <c:pt idx="3">
                  <c:v>45382</c:v>
                </c:pt>
              </c:numCache>
            </c:numRef>
          </c:cat>
          <c:val>
            <c:numRef>
              <c:f>'Altman Z Score'!$F$80:$I$80</c:f>
              <c:numCache>
                <c:formatCode>0.00%</c:formatCode>
                <c:ptCount val="4"/>
                <c:pt idx="0">
                  <c:v>0.81306259975584427</c:v>
                </c:pt>
                <c:pt idx="1">
                  <c:v>1.1341889489990136</c:v>
                </c:pt>
                <c:pt idx="2">
                  <c:v>1.2017474986823096</c:v>
                </c:pt>
                <c:pt idx="3">
                  <c:v>3.5472769657071201</c:v>
                </c:pt>
              </c:numCache>
            </c:numRef>
          </c:val>
          <c:extLst>
            <c:ext xmlns:c16="http://schemas.microsoft.com/office/drawing/2014/chart" uri="{C3380CC4-5D6E-409C-BE32-E72D297353CC}">
              <c16:uniqueId val="{00000000-F348-4727-BBBA-057282419FC4}"/>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0%"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lumMod val="75000"/>
              </a:schemeClr>
            </a:solidFill>
            <a:ln>
              <a:noFill/>
            </a:ln>
            <a:effectLst/>
          </c:spPr>
          <c:invertIfNegative val="0"/>
          <c:dPt>
            <c:idx val="0"/>
            <c:invertIfNegative val="0"/>
            <c:bubble3D val="0"/>
            <c:spPr>
              <a:solidFill>
                <a:schemeClr val="accent1">
                  <a:lumMod val="75000"/>
                </a:schemeClr>
              </a:solidFill>
              <a:ln>
                <a:noFill/>
              </a:ln>
              <a:effectLst/>
            </c:spPr>
            <c:extLst>
              <c:ext xmlns:c16="http://schemas.microsoft.com/office/drawing/2014/chart" uri="{C3380CC4-5D6E-409C-BE32-E72D297353CC}">
                <c16:uniqueId val="{00000001-4EAC-472C-A351-7AB427C58C26}"/>
              </c:ext>
            </c:extLst>
          </c:dPt>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3-4EAC-472C-A351-7AB427C58C26}"/>
              </c:ext>
            </c:extLst>
          </c:dPt>
          <c:dPt>
            <c:idx val="2"/>
            <c:invertIfNegative val="0"/>
            <c:bubble3D val="0"/>
            <c:spPr>
              <a:solidFill>
                <a:schemeClr val="accent1">
                  <a:lumMod val="75000"/>
                </a:schemeClr>
              </a:solidFill>
              <a:ln>
                <a:noFill/>
              </a:ln>
              <a:effectLst/>
            </c:spPr>
            <c:extLst>
              <c:ext xmlns:c16="http://schemas.microsoft.com/office/drawing/2014/chart" uri="{C3380CC4-5D6E-409C-BE32-E72D297353CC}">
                <c16:uniqueId val="{00000005-4EAC-472C-A351-7AB427C58C26}"/>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Analysis'!$F$67:$I$67</c:f>
              <c:numCache>
                <c:formatCode>mmm\-yy</c:formatCode>
                <c:ptCount val="4"/>
                <c:pt idx="0">
                  <c:v>44286</c:v>
                </c:pt>
                <c:pt idx="1">
                  <c:v>44651</c:v>
                </c:pt>
                <c:pt idx="2">
                  <c:v>45016</c:v>
                </c:pt>
                <c:pt idx="3">
                  <c:v>45382</c:v>
                </c:pt>
              </c:numCache>
            </c:numRef>
          </c:cat>
          <c:val>
            <c:numRef>
              <c:f>'Dupont Analysis'!$F$69:$I$69</c:f>
              <c:numCache>
                <c:formatCode>#,##0.0</c:formatCode>
                <c:ptCount val="4"/>
                <c:pt idx="0">
                  <c:v>249794.75</c:v>
                </c:pt>
                <c:pt idx="1">
                  <c:v>278453.62</c:v>
                </c:pt>
                <c:pt idx="2">
                  <c:v>345966.97</c:v>
                </c:pt>
                <c:pt idx="3">
                  <c:v>437927.77</c:v>
                </c:pt>
              </c:numCache>
            </c:numRef>
          </c:val>
          <c:extLst>
            <c:ext xmlns:c16="http://schemas.microsoft.com/office/drawing/2014/chart" uri="{C3380CC4-5D6E-409C-BE32-E72D297353CC}">
              <c16:uniqueId val="{00000006-4EAC-472C-A351-7AB427C58C26}"/>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lumMod val="75000"/>
              </a:schemeClr>
            </a:solidFill>
            <a:ln>
              <a:noFill/>
            </a:ln>
            <a:effectLst/>
          </c:spPr>
          <c:invertIfNegative val="0"/>
          <c:dPt>
            <c:idx val="0"/>
            <c:invertIfNegative val="0"/>
            <c:bubble3D val="0"/>
            <c:spPr>
              <a:solidFill>
                <a:schemeClr val="accent1">
                  <a:lumMod val="75000"/>
                </a:schemeClr>
              </a:solidFill>
              <a:ln>
                <a:noFill/>
              </a:ln>
              <a:effectLst/>
            </c:spPr>
            <c:extLst>
              <c:ext xmlns:c16="http://schemas.microsoft.com/office/drawing/2014/chart" uri="{C3380CC4-5D6E-409C-BE32-E72D297353CC}">
                <c16:uniqueId val="{00000001-940F-4986-9492-8B40320C8C21}"/>
              </c:ext>
            </c:extLst>
          </c:dPt>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3-940F-4986-9492-8B40320C8C21}"/>
              </c:ext>
            </c:extLst>
          </c:dPt>
          <c:dPt>
            <c:idx val="2"/>
            <c:invertIfNegative val="0"/>
            <c:bubble3D val="0"/>
            <c:spPr>
              <a:solidFill>
                <a:schemeClr val="accent1">
                  <a:lumMod val="75000"/>
                </a:schemeClr>
              </a:solidFill>
              <a:ln>
                <a:noFill/>
              </a:ln>
              <a:effectLst/>
            </c:spPr>
            <c:extLst>
              <c:ext xmlns:c16="http://schemas.microsoft.com/office/drawing/2014/chart" uri="{C3380CC4-5D6E-409C-BE32-E72D297353CC}">
                <c16:uniqueId val="{00000005-940F-4986-9492-8B40320C8C21}"/>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Analysis'!$F$67:$I$67</c:f>
              <c:numCache>
                <c:formatCode>mmm\-yy</c:formatCode>
                <c:ptCount val="4"/>
                <c:pt idx="0">
                  <c:v>44286</c:v>
                </c:pt>
                <c:pt idx="1">
                  <c:v>44651</c:v>
                </c:pt>
                <c:pt idx="2">
                  <c:v>45016</c:v>
                </c:pt>
                <c:pt idx="3">
                  <c:v>45382</c:v>
                </c:pt>
              </c:numCache>
            </c:numRef>
          </c:cat>
          <c:val>
            <c:numRef>
              <c:f>'Dupont Analysis'!$F$68:$I$68</c:f>
              <c:numCache>
                <c:formatCode>#,##0.0</c:formatCode>
                <c:ptCount val="4"/>
                <c:pt idx="0">
                  <c:v>-13451.39</c:v>
                </c:pt>
                <c:pt idx="1">
                  <c:v>-11441.47</c:v>
                </c:pt>
                <c:pt idx="2">
                  <c:v>2414.29</c:v>
                </c:pt>
                <c:pt idx="3">
                  <c:v>31399.09</c:v>
                </c:pt>
              </c:numCache>
            </c:numRef>
          </c:val>
          <c:extLst>
            <c:ext xmlns:c16="http://schemas.microsoft.com/office/drawing/2014/chart" uri="{C3380CC4-5D6E-409C-BE32-E72D297353CC}">
              <c16:uniqueId val="{00000006-940F-4986-9492-8B40320C8C21}"/>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lumMod val="75000"/>
              </a:schemeClr>
            </a:solidFill>
            <a:ln>
              <a:noFill/>
            </a:ln>
            <a:effectLst/>
          </c:spPr>
          <c:invertIfNegative val="0"/>
          <c:dPt>
            <c:idx val="0"/>
            <c:invertIfNegative val="0"/>
            <c:bubble3D val="0"/>
            <c:spPr>
              <a:solidFill>
                <a:schemeClr val="accent1">
                  <a:lumMod val="75000"/>
                </a:schemeClr>
              </a:solidFill>
              <a:ln>
                <a:noFill/>
              </a:ln>
              <a:effectLst/>
            </c:spPr>
            <c:extLst>
              <c:ext xmlns:c16="http://schemas.microsoft.com/office/drawing/2014/chart" uri="{C3380CC4-5D6E-409C-BE32-E72D297353CC}">
                <c16:uniqueId val="{00000001-3501-4AB8-B2A6-071EB6F95B53}"/>
              </c:ext>
            </c:extLst>
          </c:dPt>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3-3501-4AB8-B2A6-071EB6F95B53}"/>
              </c:ext>
            </c:extLst>
          </c:dPt>
          <c:dPt>
            <c:idx val="2"/>
            <c:invertIfNegative val="0"/>
            <c:bubble3D val="0"/>
            <c:spPr>
              <a:solidFill>
                <a:schemeClr val="accent1">
                  <a:lumMod val="75000"/>
                </a:schemeClr>
              </a:solidFill>
              <a:ln>
                <a:noFill/>
              </a:ln>
              <a:effectLst/>
            </c:spPr>
            <c:extLst>
              <c:ext xmlns:c16="http://schemas.microsoft.com/office/drawing/2014/chart" uri="{C3380CC4-5D6E-409C-BE32-E72D297353CC}">
                <c16:uniqueId val="{00000005-3501-4AB8-B2A6-071EB6F95B53}"/>
              </c:ext>
            </c:extLst>
          </c:dPt>
          <c:dPt>
            <c:idx val="3"/>
            <c:invertIfNegative val="0"/>
            <c:bubble3D val="0"/>
            <c:spPr>
              <a:solidFill>
                <a:schemeClr val="accent1">
                  <a:lumMod val="75000"/>
                </a:schemeClr>
              </a:solidFill>
              <a:ln>
                <a:noFill/>
              </a:ln>
              <a:effectLst/>
            </c:spPr>
            <c:extLst>
              <c:ext xmlns:c16="http://schemas.microsoft.com/office/drawing/2014/chart" uri="{C3380CC4-5D6E-409C-BE32-E72D297353CC}">
                <c16:uniqueId val="{00000007-3501-4AB8-B2A6-071EB6F95B53}"/>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Analysis'!$F$67:$I$67</c:f>
              <c:numCache>
                <c:formatCode>mmm\-yy</c:formatCode>
                <c:ptCount val="4"/>
                <c:pt idx="0">
                  <c:v>44286</c:v>
                </c:pt>
                <c:pt idx="1">
                  <c:v>44651</c:v>
                </c:pt>
                <c:pt idx="2">
                  <c:v>45016</c:v>
                </c:pt>
                <c:pt idx="3">
                  <c:v>45382</c:v>
                </c:pt>
              </c:numCache>
            </c:numRef>
          </c:cat>
          <c:val>
            <c:numRef>
              <c:f>'Dupont Analysis'!$F$73:$I$73</c:f>
              <c:numCache>
                <c:formatCode>#,##0.0</c:formatCode>
                <c:ptCount val="4"/>
                <c:pt idx="0">
                  <c:v>330874.65000000002</c:v>
                </c:pt>
                <c:pt idx="1">
                  <c:v>335315.69999999995</c:v>
                </c:pt>
                <c:pt idx="2">
                  <c:v>331867.95999999996</c:v>
                </c:pt>
                <c:pt idx="3">
                  <c:v>352097.52</c:v>
                </c:pt>
              </c:numCache>
            </c:numRef>
          </c:val>
          <c:extLst>
            <c:ext xmlns:c16="http://schemas.microsoft.com/office/drawing/2014/chart" uri="{C3380CC4-5D6E-409C-BE32-E72D297353CC}">
              <c16:uniqueId val="{00000008-3501-4AB8-B2A6-071EB6F95B53}"/>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lumMod val="75000"/>
              </a:schemeClr>
            </a:solidFill>
            <a:ln>
              <a:noFill/>
            </a:ln>
            <a:effectLst/>
          </c:spPr>
          <c:invertIfNegative val="0"/>
          <c:dPt>
            <c:idx val="0"/>
            <c:invertIfNegative val="0"/>
            <c:bubble3D val="0"/>
            <c:spPr>
              <a:solidFill>
                <a:schemeClr val="accent1">
                  <a:lumMod val="75000"/>
                </a:schemeClr>
              </a:solidFill>
              <a:ln>
                <a:noFill/>
              </a:ln>
              <a:effectLst/>
            </c:spPr>
            <c:extLst>
              <c:ext xmlns:c16="http://schemas.microsoft.com/office/drawing/2014/chart" uri="{C3380CC4-5D6E-409C-BE32-E72D297353CC}">
                <c16:uniqueId val="{00000001-3EBA-4C63-948A-CD26B6822E20}"/>
              </c:ext>
            </c:extLst>
          </c:dPt>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3-3EBA-4C63-948A-CD26B6822E20}"/>
              </c:ext>
            </c:extLst>
          </c:dPt>
          <c:dPt>
            <c:idx val="2"/>
            <c:invertIfNegative val="0"/>
            <c:bubble3D val="0"/>
            <c:spPr>
              <a:solidFill>
                <a:schemeClr val="accent1">
                  <a:lumMod val="75000"/>
                </a:schemeClr>
              </a:solidFill>
              <a:ln>
                <a:noFill/>
              </a:ln>
              <a:effectLst/>
            </c:spPr>
            <c:extLst>
              <c:ext xmlns:c16="http://schemas.microsoft.com/office/drawing/2014/chart" uri="{C3380CC4-5D6E-409C-BE32-E72D297353CC}">
                <c16:uniqueId val="{00000005-3EBA-4C63-948A-CD26B6822E20}"/>
              </c:ext>
            </c:extLst>
          </c:dPt>
          <c:dPt>
            <c:idx val="3"/>
            <c:invertIfNegative val="0"/>
            <c:bubble3D val="0"/>
            <c:spPr>
              <a:solidFill>
                <a:schemeClr val="accent1">
                  <a:lumMod val="75000"/>
                </a:schemeClr>
              </a:solidFill>
              <a:ln>
                <a:noFill/>
              </a:ln>
              <a:effectLst/>
            </c:spPr>
            <c:extLst>
              <c:ext xmlns:c16="http://schemas.microsoft.com/office/drawing/2014/chart" uri="{C3380CC4-5D6E-409C-BE32-E72D297353CC}">
                <c16:uniqueId val="{00000007-3EBA-4C63-948A-CD26B6822E20}"/>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Analysis'!$F$67:$I$67</c:f>
              <c:numCache>
                <c:formatCode>mmm\-yy</c:formatCode>
                <c:ptCount val="4"/>
                <c:pt idx="0">
                  <c:v>44286</c:v>
                </c:pt>
                <c:pt idx="1">
                  <c:v>44651</c:v>
                </c:pt>
                <c:pt idx="2">
                  <c:v>45016</c:v>
                </c:pt>
                <c:pt idx="3">
                  <c:v>45382</c:v>
                </c:pt>
              </c:numCache>
            </c:numRef>
          </c:cat>
          <c:val>
            <c:numRef>
              <c:f>'Dupont Analysis'!$F$80:$I$80</c:f>
              <c:numCache>
                <c:formatCode>0.00%</c:formatCode>
                <c:ptCount val="4"/>
                <c:pt idx="0">
                  <c:v>-0.22904218750997699</c:v>
                </c:pt>
                <c:pt idx="1">
                  <c:v>-0.22926968951173832</c:v>
                </c:pt>
                <c:pt idx="2">
                  <c:v>5.372070790225919E-2</c:v>
                </c:pt>
                <c:pt idx="3">
                  <c:v>0.48217346140170209</c:v>
                </c:pt>
              </c:numCache>
            </c:numRef>
          </c:val>
          <c:extLst>
            <c:ext xmlns:c16="http://schemas.microsoft.com/office/drawing/2014/chart" uri="{C3380CC4-5D6E-409C-BE32-E72D297353CC}">
              <c16:uniqueId val="{00000008-3EBA-4C63-948A-CD26B6822E20}"/>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0%"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lumMod val="75000"/>
              </a:schemeClr>
            </a:solidFill>
            <a:ln>
              <a:noFill/>
            </a:ln>
            <a:effectLst/>
          </c:spPr>
          <c:invertIfNegative val="0"/>
          <c:dPt>
            <c:idx val="0"/>
            <c:invertIfNegative val="0"/>
            <c:bubble3D val="0"/>
            <c:spPr>
              <a:solidFill>
                <a:schemeClr val="accent1">
                  <a:lumMod val="75000"/>
                </a:schemeClr>
              </a:solidFill>
              <a:ln>
                <a:noFill/>
              </a:ln>
              <a:effectLst/>
            </c:spPr>
            <c:extLst>
              <c:ext xmlns:c16="http://schemas.microsoft.com/office/drawing/2014/chart" uri="{C3380CC4-5D6E-409C-BE32-E72D297353CC}">
                <c16:uniqueId val="{00000001-2060-4A6C-AE21-538206751D25}"/>
              </c:ext>
            </c:extLst>
          </c:dPt>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3-2060-4A6C-AE21-538206751D25}"/>
              </c:ext>
            </c:extLst>
          </c:dPt>
          <c:dPt>
            <c:idx val="2"/>
            <c:invertIfNegative val="0"/>
            <c:bubble3D val="0"/>
            <c:spPr>
              <a:solidFill>
                <a:schemeClr val="accent1">
                  <a:lumMod val="75000"/>
                </a:schemeClr>
              </a:solidFill>
              <a:ln>
                <a:noFill/>
              </a:ln>
              <a:effectLst/>
            </c:spPr>
            <c:extLst>
              <c:ext xmlns:c16="http://schemas.microsoft.com/office/drawing/2014/chart" uri="{C3380CC4-5D6E-409C-BE32-E72D297353CC}">
                <c16:uniqueId val="{00000005-2060-4A6C-AE21-538206751D25}"/>
              </c:ext>
            </c:extLst>
          </c:dPt>
          <c:dPt>
            <c:idx val="3"/>
            <c:invertIfNegative val="0"/>
            <c:bubble3D val="0"/>
            <c:spPr>
              <a:solidFill>
                <a:schemeClr val="accent1">
                  <a:lumMod val="75000"/>
                </a:schemeClr>
              </a:solidFill>
              <a:ln>
                <a:solidFill>
                  <a:srgbClr val="028655"/>
                </a:solidFill>
              </a:ln>
              <a:effectLst/>
            </c:spPr>
            <c:extLst>
              <c:ext xmlns:c16="http://schemas.microsoft.com/office/drawing/2014/chart" uri="{C3380CC4-5D6E-409C-BE32-E72D297353CC}">
                <c16:uniqueId val="{00000007-2060-4A6C-AE21-538206751D25}"/>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Analysis'!$F$83:$I$83</c:f>
              <c:numCache>
                <c:formatCode>mmm\-yy</c:formatCode>
                <c:ptCount val="4"/>
                <c:pt idx="0">
                  <c:v>44286</c:v>
                </c:pt>
                <c:pt idx="1">
                  <c:v>44651</c:v>
                </c:pt>
                <c:pt idx="2">
                  <c:v>45016</c:v>
                </c:pt>
                <c:pt idx="3">
                  <c:v>45382</c:v>
                </c:pt>
              </c:numCache>
            </c:numRef>
          </c:cat>
          <c:val>
            <c:numRef>
              <c:f>'Dupont Analysis'!$F$86:$I$86</c:f>
              <c:numCache>
                <c:formatCode>0.00%</c:formatCode>
                <c:ptCount val="4"/>
                <c:pt idx="0">
                  <c:v>-4.0654036203740598E-2</c:v>
                </c:pt>
                <c:pt idx="1">
                  <c:v>-3.4121486109955489E-2</c:v>
                </c:pt>
                <c:pt idx="2">
                  <c:v>7.2748511184990566E-3</c:v>
                </c:pt>
                <c:pt idx="3">
                  <c:v>8.9177254074382567E-2</c:v>
                </c:pt>
              </c:numCache>
            </c:numRef>
          </c:val>
          <c:extLst>
            <c:ext xmlns:c16="http://schemas.microsoft.com/office/drawing/2014/chart" uri="{C3380CC4-5D6E-409C-BE32-E72D297353CC}">
              <c16:uniqueId val="{00000008-2060-4A6C-AE21-538206751D25}"/>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0%"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lumMod val="75000"/>
              </a:schemeClr>
            </a:solidFill>
            <a:ln>
              <a:noFill/>
            </a:ln>
            <a:effectLst/>
          </c:spPr>
          <c:invertIfNegative val="0"/>
          <c:dPt>
            <c:idx val="0"/>
            <c:invertIfNegative val="0"/>
            <c:bubble3D val="0"/>
            <c:spPr>
              <a:solidFill>
                <a:schemeClr val="accent1">
                  <a:lumMod val="75000"/>
                </a:schemeClr>
              </a:solidFill>
              <a:ln>
                <a:noFill/>
              </a:ln>
              <a:effectLst/>
            </c:spPr>
            <c:extLst>
              <c:ext xmlns:c16="http://schemas.microsoft.com/office/drawing/2014/chart" uri="{C3380CC4-5D6E-409C-BE32-E72D297353CC}">
                <c16:uniqueId val="{00000001-587D-4B86-A3C5-7356C963A813}"/>
              </c:ext>
            </c:extLst>
          </c:dPt>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3-587D-4B86-A3C5-7356C963A813}"/>
              </c:ext>
            </c:extLst>
          </c:dPt>
          <c:dPt>
            <c:idx val="2"/>
            <c:invertIfNegative val="0"/>
            <c:bubble3D val="0"/>
            <c:spPr>
              <a:solidFill>
                <a:schemeClr val="accent1">
                  <a:lumMod val="75000"/>
                </a:schemeClr>
              </a:solidFill>
              <a:ln>
                <a:noFill/>
              </a:ln>
              <a:effectLst/>
            </c:spPr>
            <c:extLst>
              <c:ext xmlns:c16="http://schemas.microsoft.com/office/drawing/2014/chart" uri="{C3380CC4-5D6E-409C-BE32-E72D297353CC}">
                <c16:uniqueId val="{00000005-587D-4B86-A3C5-7356C963A813}"/>
              </c:ext>
            </c:extLst>
          </c:dPt>
          <c:dPt>
            <c:idx val="3"/>
            <c:invertIfNegative val="0"/>
            <c:bubble3D val="0"/>
            <c:spPr>
              <a:solidFill>
                <a:schemeClr val="accent1">
                  <a:lumMod val="75000"/>
                </a:schemeClr>
              </a:solidFill>
              <a:ln>
                <a:solidFill>
                  <a:srgbClr val="028655"/>
                </a:solidFill>
              </a:ln>
              <a:effectLst/>
            </c:spPr>
            <c:extLst>
              <c:ext xmlns:c16="http://schemas.microsoft.com/office/drawing/2014/chart" uri="{C3380CC4-5D6E-409C-BE32-E72D297353CC}">
                <c16:uniqueId val="{00000007-587D-4B86-A3C5-7356C963A813}"/>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Analysis'!$F$67:$I$67</c:f>
              <c:numCache>
                <c:formatCode>mmm\-yy</c:formatCode>
                <c:ptCount val="4"/>
                <c:pt idx="0">
                  <c:v>44286</c:v>
                </c:pt>
                <c:pt idx="1">
                  <c:v>44651</c:v>
                </c:pt>
                <c:pt idx="2">
                  <c:v>45016</c:v>
                </c:pt>
                <c:pt idx="3">
                  <c:v>45382</c:v>
                </c:pt>
              </c:numCache>
            </c:numRef>
          </c:cat>
          <c:val>
            <c:numRef>
              <c:f>'Dupont Analysis'!$F$78:$I$78</c:f>
              <c:numCache>
                <c:formatCode>0.00\x</c:formatCode>
                <c:ptCount val="4"/>
                <c:pt idx="0">
                  <c:v>5.6339347552630628</c:v>
                </c:pt>
                <c:pt idx="1">
                  <c:v>6.7192175854510996</c:v>
                </c:pt>
                <c:pt idx="2">
                  <c:v>7.3844408672026294</c:v>
                </c:pt>
                <c:pt idx="3">
                  <c:v>5.4069108362489171</c:v>
                </c:pt>
              </c:numCache>
            </c:numRef>
          </c:val>
          <c:extLst>
            <c:ext xmlns:c16="http://schemas.microsoft.com/office/drawing/2014/chart" uri="{C3380CC4-5D6E-409C-BE32-E72D297353CC}">
              <c16:uniqueId val="{00000008-587D-4B86-A3C5-7356C963A813}"/>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0\x"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Daily Returns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Daily Returns Distribution</a:t>
          </a:r>
        </a:p>
      </cx:txPr>
    </cx:title>
    <cx:plotArea>
      <cx:plotAreaRegion>
        <cx:series layoutId="clusteredColumn" uniqueId="{B5F2275C-C79E-4F3E-8FA8-AE04315BE2B1}">
          <cx:spPr>
            <a:solidFill>
              <a:schemeClr val="accent1">
                <a:lumMod val="75000"/>
              </a:schemeClr>
            </a:solidFill>
            <a:ln w="3175"/>
          </cx:spPr>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1.xml"/></Relationships>
</file>

<file path=xl/drawings/_rels/drawing7.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microsoft.com/office/2014/relationships/chartEx" Target="../charts/chartEx1.xml"/></Relationships>
</file>

<file path=xl/drawings/_rels/drawing8.xml.rels><?xml version="1.0" encoding="UTF-8" standalone="yes"?>
<Relationships xmlns="http://schemas.openxmlformats.org/package/2006/relationships"><Relationship Id="rId3" Type="http://schemas.openxmlformats.org/officeDocument/2006/relationships/chart" Target="../charts/chart4.xml"/><Relationship Id="rId7" Type="http://schemas.openxmlformats.org/officeDocument/2006/relationships/chart" Target="../charts/chart7.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image" Target="../media/image3.jpeg"/><Relationship Id="rId5" Type="http://schemas.openxmlformats.org/officeDocument/2006/relationships/chart" Target="../charts/chart6.xml"/><Relationship Id="rId4" Type="http://schemas.openxmlformats.org/officeDocument/2006/relationships/chart" Target="../charts/chart5.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image" Target="../media/image4.jpeg"/><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_rels/drawing1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30480</xdr:colOff>
      <xdr:row>0</xdr:row>
      <xdr:rowOff>7620</xdr:rowOff>
    </xdr:from>
    <xdr:to>
      <xdr:col>9</xdr:col>
      <xdr:colOff>586740</xdr:colOff>
      <xdr:row>3</xdr:row>
      <xdr:rowOff>170992</xdr:rowOff>
    </xdr:to>
    <xdr:grpSp>
      <xdr:nvGrpSpPr>
        <xdr:cNvPr id="11" name="Group 10">
          <a:extLst>
            <a:ext uri="{FF2B5EF4-FFF2-40B4-BE49-F238E27FC236}">
              <a16:creationId xmlns:a16="http://schemas.microsoft.com/office/drawing/2014/main" id="{CD04DA32-6798-4194-A401-D6B64C0B71C2}"/>
            </a:ext>
          </a:extLst>
        </xdr:cNvPr>
        <xdr:cNvGrpSpPr/>
      </xdr:nvGrpSpPr>
      <xdr:grpSpPr>
        <a:xfrm>
          <a:off x="160020" y="7620"/>
          <a:ext cx="6774180" cy="712012"/>
          <a:chOff x="160020" y="7620"/>
          <a:chExt cx="6774180" cy="712012"/>
        </a:xfrm>
      </xdr:grpSpPr>
      <xdr:pic>
        <xdr:nvPicPr>
          <xdr:cNvPr id="8" name="Picture 7">
            <a:extLst>
              <a:ext uri="{FF2B5EF4-FFF2-40B4-BE49-F238E27FC236}">
                <a16:creationId xmlns:a16="http://schemas.microsoft.com/office/drawing/2014/main" id="{AC658F8F-7D10-4145-99C3-F3F752E275B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821680" y="7620"/>
            <a:ext cx="1112520" cy="712012"/>
          </a:xfrm>
          <a:prstGeom prst="rect">
            <a:avLst/>
          </a:prstGeom>
        </xdr:spPr>
      </xdr:pic>
      <xdr:pic>
        <xdr:nvPicPr>
          <xdr:cNvPr id="10" name="Picture 9">
            <a:extLst>
              <a:ext uri="{FF2B5EF4-FFF2-40B4-BE49-F238E27FC236}">
                <a16:creationId xmlns:a16="http://schemas.microsoft.com/office/drawing/2014/main" id="{F937F808-0858-490B-BB37-6A1F70F8247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0020" y="68580"/>
            <a:ext cx="2571750" cy="590550"/>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53340</xdr:colOff>
      <xdr:row>0</xdr:row>
      <xdr:rowOff>45720</xdr:rowOff>
    </xdr:from>
    <xdr:to>
      <xdr:col>4</xdr:col>
      <xdr:colOff>240030</xdr:colOff>
      <xdr:row>3</xdr:row>
      <xdr:rowOff>87630</xdr:rowOff>
    </xdr:to>
    <xdr:pic>
      <xdr:nvPicPr>
        <xdr:cNvPr id="2" name="Picture 1">
          <a:extLst>
            <a:ext uri="{FF2B5EF4-FFF2-40B4-BE49-F238E27FC236}">
              <a16:creationId xmlns:a16="http://schemas.microsoft.com/office/drawing/2014/main" id="{6D20E085-D4E9-4114-B8B5-EE0C01E1394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2880" y="45720"/>
          <a:ext cx="2571750" cy="590550"/>
        </a:xfrm>
        <a:prstGeom prst="rect">
          <a:avLst/>
        </a:prstGeom>
      </xdr:spPr>
    </xdr:pic>
    <xdr:clientData/>
  </xdr:twoCellAnchor>
  <xdr:twoCellAnchor>
    <xdr:from>
      <xdr:col>8</xdr:col>
      <xdr:colOff>982980</xdr:colOff>
      <xdr:row>0</xdr:row>
      <xdr:rowOff>15240</xdr:rowOff>
    </xdr:from>
    <xdr:to>
      <xdr:col>10</xdr:col>
      <xdr:colOff>30480</xdr:colOff>
      <xdr:row>3</xdr:row>
      <xdr:rowOff>178612</xdr:rowOff>
    </xdr:to>
    <xdr:pic>
      <xdr:nvPicPr>
        <xdr:cNvPr id="4" name="Picture 3">
          <a:extLst>
            <a:ext uri="{FF2B5EF4-FFF2-40B4-BE49-F238E27FC236}">
              <a16:creationId xmlns:a16="http://schemas.microsoft.com/office/drawing/2014/main" id="{628A780B-4D4F-4FAD-88B6-EE6CACCF5AA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256020" y="15240"/>
          <a:ext cx="1112520" cy="71201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9</xdr:col>
      <xdr:colOff>495300</xdr:colOff>
      <xdr:row>0</xdr:row>
      <xdr:rowOff>15240</xdr:rowOff>
    </xdr:from>
    <xdr:to>
      <xdr:col>10</xdr:col>
      <xdr:colOff>678180</xdr:colOff>
      <xdr:row>3</xdr:row>
      <xdr:rowOff>178612</xdr:rowOff>
    </xdr:to>
    <xdr:pic>
      <xdr:nvPicPr>
        <xdr:cNvPr id="7" name="Picture 6">
          <a:extLst>
            <a:ext uri="{FF2B5EF4-FFF2-40B4-BE49-F238E27FC236}">
              <a16:creationId xmlns:a16="http://schemas.microsoft.com/office/drawing/2014/main" id="{97CA20EE-CECB-4123-8F60-23FA4A791D6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246620" y="15240"/>
          <a:ext cx="1112520" cy="712012"/>
        </a:xfrm>
        <a:prstGeom prst="rect">
          <a:avLst/>
        </a:prstGeom>
      </xdr:spPr>
    </xdr:pic>
    <xdr:clientData/>
  </xdr:twoCellAnchor>
  <xdr:twoCellAnchor>
    <xdr:from>
      <xdr:col>1</xdr:col>
      <xdr:colOff>53340</xdr:colOff>
      <xdr:row>0</xdr:row>
      <xdr:rowOff>60960</xdr:rowOff>
    </xdr:from>
    <xdr:to>
      <xdr:col>3</xdr:col>
      <xdr:colOff>11430</xdr:colOff>
      <xdr:row>3</xdr:row>
      <xdr:rowOff>102870</xdr:rowOff>
    </xdr:to>
    <xdr:pic>
      <xdr:nvPicPr>
        <xdr:cNvPr id="8" name="Picture 7">
          <a:extLst>
            <a:ext uri="{FF2B5EF4-FFF2-40B4-BE49-F238E27FC236}">
              <a16:creationId xmlns:a16="http://schemas.microsoft.com/office/drawing/2014/main" id="{9049A354-84E8-40DC-9C0C-1A2E4EF7B8F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82880" y="60960"/>
          <a:ext cx="2571750" cy="5905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9</xdr:col>
      <xdr:colOff>463126</xdr:colOff>
      <xdr:row>0</xdr:row>
      <xdr:rowOff>16933</xdr:rowOff>
    </xdr:from>
    <xdr:to>
      <xdr:col>10</xdr:col>
      <xdr:colOff>830579</xdr:colOff>
      <xdr:row>3</xdr:row>
      <xdr:rowOff>170145</xdr:rowOff>
    </xdr:to>
    <xdr:pic>
      <xdr:nvPicPr>
        <xdr:cNvPr id="3" name="Picture 2">
          <a:extLst>
            <a:ext uri="{FF2B5EF4-FFF2-40B4-BE49-F238E27FC236}">
              <a16:creationId xmlns:a16="http://schemas.microsoft.com/office/drawing/2014/main" id="{584F26C8-0486-4182-9655-A30FC3D0A9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60726" y="16933"/>
          <a:ext cx="1112520" cy="712012"/>
        </a:xfrm>
        <a:prstGeom prst="rect">
          <a:avLst/>
        </a:prstGeom>
      </xdr:spPr>
    </xdr:pic>
    <xdr:clientData/>
  </xdr:twoCellAnchor>
  <xdr:twoCellAnchor>
    <xdr:from>
      <xdr:col>1</xdr:col>
      <xdr:colOff>67733</xdr:colOff>
      <xdr:row>0</xdr:row>
      <xdr:rowOff>60960</xdr:rowOff>
    </xdr:from>
    <xdr:to>
      <xdr:col>4</xdr:col>
      <xdr:colOff>438150</xdr:colOff>
      <xdr:row>3</xdr:row>
      <xdr:rowOff>92710</xdr:rowOff>
    </xdr:to>
    <xdr:pic>
      <xdr:nvPicPr>
        <xdr:cNvPr id="4" name="Picture 3">
          <a:extLst>
            <a:ext uri="{FF2B5EF4-FFF2-40B4-BE49-F238E27FC236}">
              <a16:creationId xmlns:a16="http://schemas.microsoft.com/office/drawing/2014/main" id="{312118D2-E3FB-4710-9CCD-2CE654DD043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4733" y="60960"/>
          <a:ext cx="2571750" cy="5905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15</xdr:col>
      <xdr:colOff>559978</xdr:colOff>
      <xdr:row>0</xdr:row>
      <xdr:rowOff>27878</xdr:rowOff>
    </xdr:from>
    <xdr:to>
      <xdr:col>16</xdr:col>
      <xdr:colOff>817571</xdr:colOff>
      <xdr:row>3</xdr:row>
      <xdr:rowOff>182329</xdr:rowOff>
    </xdr:to>
    <xdr:pic>
      <xdr:nvPicPr>
        <xdr:cNvPr id="5" name="Picture 4">
          <a:extLst>
            <a:ext uri="{FF2B5EF4-FFF2-40B4-BE49-F238E27FC236}">
              <a16:creationId xmlns:a16="http://schemas.microsoft.com/office/drawing/2014/main" id="{E539AF98-1400-4E8D-B7BC-45E97A38B5C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252246" y="27878"/>
          <a:ext cx="1112520" cy="712012"/>
        </a:xfrm>
        <a:prstGeom prst="rect">
          <a:avLst/>
        </a:prstGeom>
      </xdr:spPr>
    </xdr:pic>
    <xdr:clientData/>
  </xdr:twoCellAnchor>
  <xdr:twoCellAnchor>
    <xdr:from>
      <xdr:col>1</xdr:col>
      <xdr:colOff>37170</xdr:colOff>
      <xdr:row>0</xdr:row>
      <xdr:rowOff>60960</xdr:rowOff>
    </xdr:from>
    <xdr:to>
      <xdr:col>3</xdr:col>
      <xdr:colOff>610994</xdr:colOff>
      <xdr:row>3</xdr:row>
      <xdr:rowOff>93949</xdr:rowOff>
    </xdr:to>
    <xdr:pic>
      <xdr:nvPicPr>
        <xdr:cNvPr id="6" name="Picture 5">
          <a:extLst>
            <a:ext uri="{FF2B5EF4-FFF2-40B4-BE49-F238E27FC236}">
              <a16:creationId xmlns:a16="http://schemas.microsoft.com/office/drawing/2014/main" id="{5212E9F5-D052-42AF-8728-6EC575CCEB1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7268" y="60960"/>
          <a:ext cx="2571750" cy="59055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187136</xdr:colOff>
      <xdr:row>6</xdr:row>
      <xdr:rowOff>48637</xdr:rowOff>
    </xdr:from>
    <xdr:to>
      <xdr:col>10</xdr:col>
      <xdr:colOff>437744</xdr:colOff>
      <xdr:row>25</xdr:row>
      <xdr:rowOff>44823</xdr:rowOff>
    </xdr:to>
    <xdr:graphicFrame macro="">
      <xdr:nvGraphicFramePr>
        <xdr:cNvPr id="7" name="Chart 6">
          <a:extLst>
            <a:ext uri="{FF2B5EF4-FFF2-40B4-BE49-F238E27FC236}">
              <a16:creationId xmlns:a16="http://schemas.microsoft.com/office/drawing/2014/main" id="{33DE4673-F6C4-6EAA-5EDD-0E17C9A625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34925</xdr:colOff>
      <xdr:row>15</xdr:row>
      <xdr:rowOff>126627</xdr:rowOff>
    </xdr:from>
    <xdr:to>
      <xdr:col>10</xdr:col>
      <xdr:colOff>0</xdr:colOff>
      <xdr:row>15</xdr:row>
      <xdr:rowOff>126627</xdr:rowOff>
    </xdr:to>
    <xdr:cxnSp macro="">
      <xdr:nvCxnSpPr>
        <xdr:cNvPr id="9" name="Straight Connector 8">
          <a:extLst>
            <a:ext uri="{FF2B5EF4-FFF2-40B4-BE49-F238E27FC236}">
              <a16:creationId xmlns:a16="http://schemas.microsoft.com/office/drawing/2014/main" id="{4BA9E952-F27E-1594-78DC-B603BAA50E50}"/>
            </a:ext>
          </a:extLst>
        </xdr:cNvPr>
        <xdr:cNvCxnSpPr/>
      </xdr:nvCxnSpPr>
      <xdr:spPr>
        <a:xfrm>
          <a:off x="772606" y="2923329"/>
          <a:ext cx="4828905" cy="0"/>
        </a:xfrm>
        <a:prstGeom prst="line">
          <a:avLst/>
        </a:prstGeom>
        <a:ln w="12700">
          <a:solidFill>
            <a:schemeClr val="accent2">
              <a:lumMod val="7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124999</xdr:colOff>
      <xdr:row>0</xdr:row>
      <xdr:rowOff>16213</xdr:rowOff>
    </xdr:from>
    <xdr:to>
      <xdr:col>11</xdr:col>
      <xdr:colOff>21562</xdr:colOff>
      <xdr:row>3</xdr:row>
      <xdr:rowOff>168885</xdr:rowOff>
    </xdr:to>
    <xdr:pic>
      <xdr:nvPicPr>
        <xdr:cNvPr id="8" name="Picture 7">
          <a:extLst>
            <a:ext uri="{FF2B5EF4-FFF2-40B4-BE49-F238E27FC236}">
              <a16:creationId xmlns:a16="http://schemas.microsoft.com/office/drawing/2014/main" id="{B32E9D3B-DB45-4B3B-89BF-A009D559BE2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118531" y="16213"/>
          <a:ext cx="1112520" cy="712012"/>
        </a:xfrm>
        <a:prstGeom prst="rect">
          <a:avLst/>
        </a:prstGeom>
      </xdr:spPr>
    </xdr:pic>
    <xdr:clientData/>
  </xdr:twoCellAnchor>
  <xdr:twoCellAnchor>
    <xdr:from>
      <xdr:col>1</xdr:col>
      <xdr:colOff>32425</xdr:colOff>
      <xdr:row>0</xdr:row>
      <xdr:rowOff>60960</xdr:rowOff>
    </xdr:from>
    <xdr:to>
      <xdr:col>5</xdr:col>
      <xdr:colOff>172260</xdr:colOff>
      <xdr:row>3</xdr:row>
      <xdr:rowOff>92170</xdr:rowOff>
    </xdr:to>
    <xdr:pic>
      <xdr:nvPicPr>
        <xdr:cNvPr id="10" name="Picture 9">
          <a:extLst>
            <a:ext uri="{FF2B5EF4-FFF2-40B4-BE49-F238E27FC236}">
              <a16:creationId xmlns:a16="http://schemas.microsoft.com/office/drawing/2014/main" id="{E15D2E25-54D5-4837-B4FD-791124E8ED6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62127" y="60960"/>
          <a:ext cx="2571750" cy="59055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9</xdr:col>
      <xdr:colOff>17494</xdr:colOff>
      <xdr:row>26</xdr:row>
      <xdr:rowOff>134904</xdr:rowOff>
    </xdr:from>
    <xdr:to>
      <xdr:col>14</xdr:col>
      <xdr:colOff>116632</xdr:colOff>
      <xdr:row>39</xdr:row>
      <xdr:rowOff>145791</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7598158E-EB57-4993-8A00-C6CEE49A424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702014" y="4889784"/>
              <a:ext cx="3893898" cy="238832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396154</xdr:colOff>
      <xdr:row>0</xdr:row>
      <xdr:rowOff>17124</xdr:rowOff>
    </xdr:from>
    <xdr:to>
      <xdr:col>14</xdr:col>
      <xdr:colOff>18921</xdr:colOff>
      <xdr:row>4</xdr:row>
      <xdr:rowOff>9945</xdr:rowOff>
    </xdr:to>
    <xdr:pic>
      <xdr:nvPicPr>
        <xdr:cNvPr id="6" name="Picture 5">
          <a:extLst>
            <a:ext uri="{FF2B5EF4-FFF2-40B4-BE49-F238E27FC236}">
              <a16:creationId xmlns:a16="http://schemas.microsoft.com/office/drawing/2014/main" id="{6640A7D2-22B5-476F-B604-6F7DE4943A3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401435" y="17124"/>
          <a:ext cx="1112520" cy="712012"/>
        </a:xfrm>
        <a:prstGeom prst="rect">
          <a:avLst/>
        </a:prstGeom>
      </xdr:spPr>
    </xdr:pic>
    <xdr:clientData/>
  </xdr:twoCellAnchor>
  <xdr:twoCellAnchor>
    <xdr:from>
      <xdr:col>1</xdr:col>
      <xdr:colOff>51370</xdr:colOff>
      <xdr:row>0</xdr:row>
      <xdr:rowOff>60960</xdr:rowOff>
    </xdr:from>
    <xdr:to>
      <xdr:col>4</xdr:col>
      <xdr:colOff>242940</xdr:colOff>
      <xdr:row>3</xdr:row>
      <xdr:rowOff>112117</xdr:rowOff>
    </xdr:to>
    <xdr:pic>
      <xdr:nvPicPr>
        <xdr:cNvPr id="7" name="Picture 6">
          <a:extLst>
            <a:ext uri="{FF2B5EF4-FFF2-40B4-BE49-F238E27FC236}">
              <a16:creationId xmlns:a16="http://schemas.microsoft.com/office/drawing/2014/main" id="{75409241-0C37-4537-B076-714E06D147E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79797" y="60960"/>
          <a:ext cx="2571750" cy="59055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3661</xdr:colOff>
      <xdr:row>16</xdr:row>
      <xdr:rowOff>117625</xdr:rowOff>
    </xdr:from>
    <xdr:to>
      <xdr:col>1</xdr:col>
      <xdr:colOff>1934883</xdr:colOff>
      <xdr:row>24</xdr:row>
      <xdr:rowOff>147938</xdr:rowOff>
    </xdr:to>
    <xdr:graphicFrame macro="">
      <xdr:nvGraphicFramePr>
        <xdr:cNvPr id="3" name="Chart 2">
          <a:extLst>
            <a:ext uri="{FF2B5EF4-FFF2-40B4-BE49-F238E27FC236}">
              <a16:creationId xmlns:a16="http://schemas.microsoft.com/office/drawing/2014/main" id="{6C1EDB83-B106-47EE-AFAB-C4F1D7388E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82450</xdr:colOff>
      <xdr:row>15</xdr:row>
      <xdr:rowOff>62970</xdr:rowOff>
    </xdr:from>
    <xdr:to>
      <xdr:col>1</xdr:col>
      <xdr:colOff>2089078</xdr:colOff>
      <xdr:row>17</xdr:row>
      <xdr:rowOff>77056</xdr:rowOff>
    </xdr:to>
    <xdr:sp macro="" textlink="">
      <xdr:nvSpPr>
        <xdr:cNvPr id="4" name="TextBox 3">
          <a:extLst>
            <a:ext uri="{FF2B5EF4-FFF2-40B4-BE49-F238E27FC236}">
              <a16:creationId xmlns:a16="http://schemas.microsoft.com/office/drawing/2014/main" id="{31F018BE-FD4C-464A-94E4-9DB002387D5A}"/>
            </a:ext>
          </a:extLst>
        </xdr:cNvPr>
        <xdr:cNvSpPr txBox="1"/>
      </xdr:nvSpPr>
      <xdr:spPr>
        <a:xfrm>
          <a:off x="82450" y="3384948"/>
          <a:ext cx="2135055" cy="3736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3864B2"/>
              </a:solidFill>
              <a:latin typeface="+mn-lt"/>
            </a:rPr>
            <a:t>Working Capital / Total Assets</a:t>
          </a:r>
        </a:p>
      </xdr:txBody>
    </xdr:sp>
    <xdr:clientData/>
  </xdr:twoCellAnchor>
  <xdr:twoCellAnchor>
    <xdr:from>
      <xdr:col>1</xdr:col>
      <xdr:colOff>46580</xdr:colOff>
      <xdr:row>15</xdr:row>
      <xdr:rowOff>67734</xdr:rowOff>
    </xdr:from>
    <xdr:to>
      <xdr:col>1</xdr:col>
      <xdr:colOff>1701800</xdr:colOff>
      <xdr:row>15</xdr:row>
      <xdr:rowOff>72950</xdr:rowOff>
    </xdr:to>
    <xdr:cxnSp macro="">
      <xdr:nvCxnSpPr>
        <xdr:cNvPr id="5" name="Straight Connector 4">
          <a:extLst>
            <a:ext uri="{FF2B5EF4-FFF2-40B4-BE49-F238E27FC236}">
              <a16:creationId xmlns:a16="http://schemas.microsoft.com/office/drawing/2014/main" id="{A80CE77B-734E-4F17-BF47-89C73703A79C}"/>
            </a:ext>
          </a:extLst>
        </xdr:cNvPr>
        <xdr:cNvCxnSpPr/>
      </xdr:nvCxnSpPr>
      <xdr:spPr>
        <a:xfrm flipV="1">
          <a:off x="176120" y="3412914"/>
          <a:ext cx="1655220" cy="5216"/>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2375793</xdr:colOff>
      <xdr:row>15</xdr:row>
      <xdr:rowOff>49932</xdr:rowOff>
    </xdr:from>
    <xdr:to>
      <xdr:col>4</xdr:col>
      <xdr:colOff>710629</xdr:colOff>
      <xdr:row>16</xdr:row>
      <xdr:rowOff>136988</xdr:rowOff>
    </xdr:to>
    <xdr:sp macro="" textlink="">
      <xdr:nvSpPr>
        <xdr:cNvPr id="6" name="TextBox 5">
          <a:extLst>
            <a:ext uri="{FF2B5EF4-FFF2-40B4-BE49-F238E27FC236}">
              <a16:creationId xmlns:a16="http://schemas.microsoft.com/office/drawing/2014/main" id="{F8D54B6A-29A8-4401-A696-215A70EDA883}"/>
            </a:ext>
          </a:extLst>
        </xdr:cNvPr>
        <xdr:cNvSpPr txBox="1"/>
      </xdr:nvSpPr>
      <xdr:spPr>
        <a:xfrm>
          <a:off x="2504220" y="3371910"/>
          <a:ext cx="2161960" cy="266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3864B2"/>
              </a:solidFill>
              <a:latin typeface="+mn-lt"/>
            </a:rPr>
            <a:t>Retained Earnings / Total Assets</a:t>
          </a:r>
        </a:p>
      </xdr:txBody>
    </xdr:sp>
    <xdr:clientData/>
  </xdr:twoCellAnchor>
  <xdr:twoCellAnchor>
    <xdr:from>
      <xdr:col>6</xdr:col>
      <xdr:colOff>210975</xdr:colOff>
      <xdr:row>15</xdr:row>
      <xdr:rowOff>51507</xdr:rowOff>
    </xdr:from>
    <xdr:to>
      <xdr:col>9</xdr:col>
      <xdr:colOff>326592</xdr:colOff>
      <xdr:row>16</xdr:row>
      <xdr:rowOff>77258</xdr:rowOff>
    </xdr:to>
    <xdr:sp macro="" textlink="">
      <xdr:nvSpPr>
        <xdr:cNvPr id="7" name="TextBox 6">
          <a:extLst>
            <a:ext uri="{FF2B5EF4-FFF2-40B4-BE49-F238E27FC236}">
              <a16:creationId xmlns:a16="http://schemas.microsoft.com/office/drawing/2014/main" id="{AE239A7D-B201-410A-9F44-DBAAD6EDDE7A}"/>
            </a:ext>
          </a:extLst>
        </xdr:cNvPr>
        <xdr:cNvSpPr txBox="1"/>
      </xdr:nvSpPr>
      <xdr:spPr>
        <a:xfrm>
          <a:off x="5622031" y="3373485"/>
          <a:ext cx="2298876" cy="2055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3864B2"/>
              </a:solidFill>
              <a:latin typeface="+mn-lt"/>
            </a:rPr>
            <a:t>EBIT/Total Assets</a:t>
          </a:r>
        </a:p>
      </xdr:txBody>
    </xdr:sp>
    <xdr:clientData/>
  </xdr:twoCellAnchor>
  <xdr:twoCellAnchor>
    <xdr:from>
      <xdr:col>1</xdr:col>
      <xdr:colOff>2211794</xdr:colOff>
      <xdr:row>16</xdr:row>
      <xdr:rowOff>129140</xdr:rowOff>
    </xdr:from>
    <xdr:to>
      <xdr:col>4</xdr:col>
      <xdr:colOff>587688</xdr:colOff>
      <xdr:row>24</xdr:row>
      <xdr:rowOff>163263</xdr:rowOff>
    </xdr:to>
    <xdr:graphicFrame macro="">
      <xdr:nvGraphicFramePr>
        <xdr:cNvPr id="8" name="Chart 7">
          <a:extLst>
            <a:ext uri="{FF2B5EF4-FFF2-40B4-BE49-F238E27FC236}">
              <a16:creationId xmlns:a16="http://schemas.microsoft.com/office/drawing/2014/main" id="{701B8D3D-57BB-4C65-845C-35E4A23F2B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302136</xdr:colOff>
      <xdr:row>16</xdr:row>
      <xdr:rowOff>109157</xdr:rowOff>
    </xdr:from>
    <xdr:to>
      <xdr:col>8</xdr:col>
      <xdr:colOff>515944</xdr:colOff>
      <xdr:row>24</xdr:row>
      <xdr:rowOff>145185</xdr:rowOff>
    </xdr:to>
    <xdr:graphicFrame macro="">
      <xdr:nvGraphicFramePr>
        <xdr:cNvPr id="9" name="Chart 8">
          <a:extLst>
            <a:ext uri="{FF2B5EF4-FFF2-40B4-BE49-F238E27FC236}">
              <a16:creationId xmlns:a16="http://schemas.microsoft.com/office/drawing/2014/main" id="{657E73AE-5546-46C2-B655-3E6BFC0CC9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39506</xdr:colOff>
      <xdr:row>27</xdr:row>
      <xdr:rowOff>0</xdr:rowOff>
    </xdr:from>
    <xdr:to>
      <xdr:col>1</xdr:col>
      <xdr:colOff>2097640</xdr:colOff>
      <xdr:row>28</xdr:row>
      <xdr:rowOff>718</xdr:rowOff>
    </xdr:to>
    <xdr:sp macro="" textlink="">
      <xdr:nvSpPr>
        <xdr:cNvPr id="11" name="TextBox 10">
          <a:extLst>
            <a:ext uri="{FF2B5EF4-FFF2-40B4-BE49-F238E27FC236}">
              <a16:creationId xmlns:a16="http://schemas.microsoft.com/office/drawing/2014/main" id="{C8C372F7-035B-48FF-8112-77B0F64601EE}"/>
            </a:ext>
          </a:extLst>
        </xdr:cNvPr>
        <xdr:cNvSpPr txBox="1"/>
      </xdr:nvSpPr>
      <xdr:spPr>
        <a:xfrm>
          <a:off x="39506" y="5479551"/>
          <a:ext cx="2186561" cy="1805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3864B2"/>
              </a:solidFill>
              <a:latin typeface="+mn-lt"/>
            </a:rPr>
            <a:t>Market Cap / Long term Liabilities</a:t>
          </a:r>
        </a:p>
      </xdr:txBody>
    </xdr:sp>
    <xdr:clientData/>
  </xdr:twoCellAnchor>
  <xdr:twoCellAnchor>
    <xdr:from>
      <xdr:col>2</xdr:col>
      <xdr:colOff>326327</xdr:colOff>
      <xdr:row>26</xdr:row>
      <xdr:rowOff>155944</xdr:rowOff>
    </xdr:from>
    <xdr:to>
      <xdr:col>4</xdr:col>
      <xdr:colOff>440214</xdr:colOff>
      <xdr:row>28</xdr:row>
      <xdr:rowOff>580</xdr:rowOff>
    </xdr:to>
    <xdr:sp macro="" textlink="">
      <xdr:nvSpPr>
        <xdr:cNvPr id="12" name="TextBox 11">
          <a:extLst>
            <a:ext uri="{FF2B5EF4-FFF2-40B4-BE49-F238E27FC236}">
              <a16:creationId xmlns:a16="http://schemas.microsoft.com/office/drawing/2014/main" id="{B7D2281C-BFE2-4AF7-AE94-F516FD54F7DE}"/>
            </a:ext>
          </a:extLst>
        </xdr:cNvPr>
        <xdr:cNvSpPr txBox="1"/>
      </xdr:nvSpPr>
      <xdr:spPr>
        <a:xfrm>
          <a:off x="2903428" y="5455697"/>
          <a:ext cx="1492337" cy="2042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3864B2"/>
              </a:solidFill>
              <a:latin typeface="+mn-lt"/>
            </a:rPr>
            <a:t>Return on Asset</a:t>
          </a:r>
        </a:p>
      </xdr:txBody>
    </xdr:sp>
    <xdr:clientData/>
  </xdr:twoCellAnchor>
  <xdr:twoCellAnchor>
    <xdr:from>
      <xdr:col>1</xdr:col>
      <xdr:colOff>2224219</xdr:colOff>
      <xdr:row>28</xdr:row>
      <xdr:rowOff>60411</xdr:rowOff>
    </xdr:from>
    <xdr:to>
      <xdr:col>4</xdr:col>
      <xdr:colOff>586778</xdr:colOff>
      <xdr:row>36</xdr:row>
      <xdr:rowOff>94533</xdr:rowOff>
    </xdr:to>
    <xdr:graphicFrame macro="">
      <xdr:nvGraphicFramePr>
        <xdr:cNvPr id="13" name="Chart 12">
          <a:extLst>
            <a:ext uri="{FF2B5EF4-FFF2-40B4-BE49-F238E27FC236}">
              <a16:creationId xmlns:a16="http://schemas.microsoft.com/office/drawing/2014/main" id="{4CF26E75-1B37-43F4-8983-A8320D28C7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245614</xdr:colOff>
      <xdr:row>26</xdr:row>
      <xdr:rowOff>146136</xdr:rowOff>
    </xdr:from>
    <xdr:to>
      <xdr:col>8</xdr:col>
      <xdr:colOff>426388</xdr:colOff>
      <xdr:row>27</xdr:row>
      <xdr:rowOff>149614</xdr:rowOff>
    </xdr:to>
    <xdr:sp macro="" textlink="">
      <xdr:nvSpPr>
        <xdr:cNvPr id="14" name="TextBox 13">
          <a:extLst>
            <a:ext uri="{FF2B5EF4-FFF2-40B4-BE49-F238E27FC236}">
              <a16:creationId xmlns:a16="http://schemas.microsoft.com/office/drawing/2014/main" id="{40BA71AF-80F3-4B8C-9F02-E50C3246C2AB}"/>
            </a:ext>
          </a:extLst>
        </xdr:cNvPr>
        <xdr:cNvSpPr txBox="1"/>
      </xdr:nvSpPr>
      <xdr:spPr>
        <a:xfrm>
          <a:off x="5656670" y="5445889"/>
          <a:ext cx="1636280" cy="183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3864B2"/>
              </a:solidFill>
              <a:latin typeface="+mn-lt"/>
            </a:rPr>
            <a:t>Altman's Z Score</a:t>
          </a:r>
        </a:p>
      </xdr:txBody>
    </xdr:sp>
    <xdr:clientData/>
  </xdr:twoCellAnchor>
  <xdr:twoCellAnchor>
    <xdr:from>
      <xdr:col>5</xdr:col>
      <xdr:colOff>302048</xdr:colOff>
      <xdr:row>28</xdr:row>
      <xdr:rowOff>63513</xdr:rowOff>
    </xdr:from>
    <xdr:to>
      <xdr:col>8</xdr:col>
      <xdr:colOff>511399</xdr:colOff>
      <xdr:row>36</xdr:row>
      <xdr:rowOff>101445</xdr:rowOff>
    </xdr:to>
    <xdr:graphicFrame macro="">
      <xdr:nvGraphicFramePr>
        <xdr:cNvPr id="15" name="Chart 14">
          <a:extLst>
            <a:ext uri="{FF2B5EF4-FFF2-40B4-BE49-F238E27FC236}">
              <a16:creationId xmlns:a16="http://schemas.microsoft.com/office/drawing/2014/main" id="{EF37BB7F-ED55-479E-977B-94E7D3FC93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109222</xdr:colOff>
      <xdr:row>37</xdr:row>
      <xdr:rowOff>119026</xdr:rowOff>
    </xdr:from>
    <xdr:to>
      <xdr:col>9</xdr:col>
      <xdr:colOff>102660</xdr:colOff>
      <xdr:row>52</xdr:row>
      <xdr:rowOff>237349</xdr:rowOff>
    </xdr:to>
    <xdr:sp macro="" textlink="">
      <xdr:nvSpPr>
        <xdr:cNvPr id="16" name="TextBox 15">
          <a:extLst>
            <a:ext uri="{FF2B5EF4-FFF2-40B4-BE49-F238E27FC236}">
              <a16:creationId xmlns:a16="http://schemas.microsoft.com/office/drawing/2014/main" id="{ED79987F-424B-4BA6-87E4-4B0C0F595ABD}"/>
            </a:ext>
          </a:extLst>
        </xdr:cNvPr>
        <xdr:cNvSpPr txBox="1"/>
      </xdr:nvSpPr>
      <xdr:spPr>
        <a:xfrm>
          <a:off x="109222" y="7487566"/>
          <a:ext cx="7560098" cy="28615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400" b="1" i="0">
              <a:solidFill>
                <a:srgbClr val="3864B2"/>
              </a:solidFill>
              <a:effectLst/>
              <a:latin typeface="+mn-lt"/>
              <a:ea typeface="+mn-ea"/>
              <a:cs typeface="+mn-cs"/>
            </a:rPr>
            <a:t>Recent</a:t>
          </a:r>
          <a:r>
            <a:rPr lang="en-IN" sz="1400" b="1" i="0">
              <a:solidFill>
                <a:srgbClr val="028655"/>
              </a:solidFill>
              <a:effectLst/>
              <a:latin typeface="+mn-lt"/>
              <a:ea typeface="+mn-ea"/>
              <a:cs typeface="+mn-cs"/>
            </a:rPr>
            <a:t> </a:t>
          </a:r>
          <a:r>
            <a:rPr lang="en-IN" sz="1400" b="1" i="0">
              <a:solidFill>
                <a:srgbClr val="3864B2"/>
              </a:solidFill>
              <a:effectLst/>
              <a:latin typeface="+mn-lt"/>
              <a:ea typeface="+mn-ea"/>
              <a:cs typeface="+mn-cs"/>
            </a:rPr>
            <a:t>Updates</a:t>
          </a:r>
        </a:p>
        <a:p>
          <a:pPr rtl="0" eaLnBrk="1" fontAlgn="auto" latinLnBrk="0" hangingPunct="1"/>
          <a:endParaRPr lang="en-IN" sz="1100" b="1">
            <a:solidFill>
              <a:schemeClr val="dk1"/>
            </a:solidFill>
            <a:effectLst/>
            <a:latin typeface="+mn-lt"/>
            <a:ea typeface="+mn-ea"/>
            <a:cs typeface="+mn-cs"/>
          </a:endParaRPr>
        </a:p>
        <a:p>
          <a:pPr rtl="0" eaLnBrk="1" fontAlgn="auto" latinLnBrk="0" hangingPunct="1"/>
          <a:r>
            <a:rPr lang="en-IN" sz="1200" b="1">
              <a:solidFill>
                <a:schemeClr val="dk1"/>
              </a:solidFill>
              <a:effectLst/>
              <a:latin typeface="+mn-lt"/>
              <a:ea typeface="+mn-ea"/>
              <a:cs typeface="+mn-cs"/>
            </a:rPr>
            <a:t>Revenue Growth:</a:t>
          </a:r>
          <a:r>
            <a:rPr lang="en-IN" sz="1200">
              <a:solidFill>
                <a:schemeClr val="dk1"/>
              </a:solidFill>
              <a:effectLst/>
              <a:latin typeface="+mn-lt"/>
              <a:ea typeface="+mn-ea"/>
              <a:cs typeface="+mn-cs"/>
            </a:rPr>
            <a:t> Revenue surged by 27% to ₹4.4 lakh crore, marking a significant increase.</a:t>
          </a:r>
          <a:endParaRPr lang="en-IN" sz="1200">
            <a:effectLst/>
          </a:endParaRPr>
        </a:p>
        <a:p>
          <a:pPr rtl="0" eaLnBrk="1" fontAlgn="auto" latinLnBrk="0" hangingPunct="1"/>
          <a:r>
            <a:rPr lang="en-IN" sz="1200" b="1">
              <a:solidFill>
                <a:schemeClr val="dk1"/>
              </a:solidFill>
              <a:effectLst/>
              <a:latin typeface="+mn-lt"/>
              <a:ea typeface="+mn-ea"/>
              <a:cs typeface="+mn-cs"/>
            </a:rPr>
            <a:t>Profit Margins:</a:t>
          </a:r>
          <a:r>
            <a:rPr lang="en-IN" sz="1200">
              <a:solidFill>
                <a:schemeClr val="dk1"/>
              </a:solidFill>
              <a:effectLst/>
              <a:latin typeface="+mn-lt"/>
              <a:ea typeface="+mn-ea"/>
              <a:cs typeface="+mn-cs"/>
            </a:rPr>
            <a:t> EBITDA reached 14.3%, while EBIT stood at 8.3%, reflecting strong operational performance.</a:t>
          </a:r>
          <a:endParaRPr lang="en-IN" sz="1200">
            <a:effectLst/>
          </a:endParaRPr>
        </a:p>
        <a:p>
          <a:pPr rtl="0" eaLnBrk="1" fontAlgn="auto" latinLnBrk="0" hangingPunct="1"/>
          <a:r>
            <a:rPr lang="en-IN" sz="1200" b="1">
              <a:solidFill>
                <a:schemeClr val="dk1"/>
              </a:solidFill>
              <a:effectLst/>
              <a:latin typeface="+mn-lt"/>
              <a:ea typeface="+mn-ea"/>
              <a:cs typeface="+mn-cs"/>
            </a:rPr>
            <a:t>Record PBT:</a:t>
          </a:r>
          <a:r>
            <a:rPr lang="en-IN" sz="1200">
              <a:solidFill>
                <a:schemeClr val="dk1"/>
              </a:solidFill>
              <a:effectLst/>
              <a:latin typeface="+mn-lt"/>
              <a:ea typeface="+mn-ea"/>
              <a:cs typeface="+mn-cs"/>
            </a:rPr>
            <a:t> PBT before exceptional items hit a record ₹29,000 crore, the highest in the company's history.</a:t>
          </a:r>
          <a:endParaRPr lang="en-IN" sz="1200">
            <a:effectLst/>
          </a:endParaRPr>
        </a:p>
        <a:p>
          <a:pPr rtl="0" eaLnBrk="1" fontAlgn="auto" latinLnBrk="0" hangingPunct="1"/>
          <a:r>
            <a:rPr lang="en-IN" sz="1200" b="1">
              <a:solidFill>
                <a:schemeClr val="dk1"/>
              </a:solidFill>
              <a:effectLst/>
              <a:latin typeface="+mn-lt"/>
              <a:ea typeface="+mn-ea"/>
              <a:cs typeface="+mn-cs"/>
            </a:rPr>
            <a:t>Free Cash Flow:</a:t>
          </a:r>
          <a:r>
            <a:rPr lang="en-IN" sz="1200">
              <a:solidFill>
                <a:schemeClr val="dk1"/>
              </a:solidFill>
              <a:effectLst/>
              <a:latin typeface="+mn-lt"/>
              <a:ea typeface="+mn-ea"/>
              <a:cs typeface="+mn-cs"/>
            </a:rPr>
            <a:t> Generated robust free cash flow of ₹14,000 crore in Q4 and ₹27,000 crore for the full year, strengthening the balance sheet.</a:t>
          </a:r>
          <a:endParaRPr lang="en-IN" sz="1200">
            <a:effectLst/>
          </a:endParaRPr>
        </a:p>
        <a:p>
          <a:pPr rtl="0" eaLnBrk="1" fontAlgn="auto" latinLnBrk="0" hangingPunct="1"/>
          <a:r>
            <a:rPr lang="en-IN" sz="1200" b="1">
              <a:solidFill>
                <a:schemeClr val="dk1"/>
              </a:solidFill>
              <a:effectLst/>
              <a:latin typeface="+mn-lt"/>
              <a:ea typeface="+mn-ea"/>
              <a:cs typeface="+mn-cs"/>
            </a:rPr>
            <a:t>Debt Reduction:</a:t>
          </a:r>
          <a:r>
            <a:rPr lang="en-IN" sz="1200">
              <a:solidFill>
                <a:schemeClr val="dk1"/>
              </a:solidFill>
              <a:effectLst/>
              <a:latin typeface="+mn-lt"/>
              <a:ea typeface="+mn-ea"/>
              <a:cs typeface="+mn-cs"/>
            </a:rPr>
            <a:t> Automotive debt was substantially reduced; JLR's net debt decreased sharply to GBP 732 million from GBP 3 billion.</a:t>
          </a:r>
          <a:endParaRPr lang="en-IN" sz="1200">
            <a:effectLst/>
          </a:endParaRPr>
        </a:p>
        <a:p>
          <a:pPr rtl="0" eaLnBrk="1" fontAlgn="auto" latinLnBrk="0" hangingPunct="1"/>
          <a:r>
            <a:rPr lang="en-IN" sz="1200" b="1">
              <a:solidFill>
                <a:schemeClr val="dk1"/>
              </a:solidFill>
              <a:effectLst/>
              <a:latin typeface="+mn-lt"/>
              <a:ea typeface="+mn-ea"/>
              <a:cs typeface="+mn-cs"/>
            </a:rPr>
            <a:t>Dividend Payout:</a:t>
          </a:r>
          <a:r>
            <a:rPr lang="en-IN" sz="1200">
              <a:solidFill>
                <a:schemeClr val="dk1"/>
              </a:solidFill>
              <a:effectLst/>
              <a:latin typeface="+mn-lt"/>
              <a:ea typeface="+mn-ea"/>
              <a:cs typeface="+mn-cs"/>
            </a:rPr>
            <a:t> The board recommended dividends of ₹3 per share for ordinary shareholders and ₹3.1 per share for DVR shareholders.</a:t>
          </a:r>
          <a:endParaRPr lang="en-IN" sz="1200">
            <a:effectLst/>
          </a:endParaRPr>
        </a:p>
        <a:p>
          <a:pPr rtl="0" eaLnBrk="1" fontAlgn="auto" latinLnBrk="0" hangingPunct="1"/>
          <a:r>
            <a:rPr lang="en-IN" sz="1200" b="1">
              <a:solidFill>
                <a:schemeClr val="dk1"/>
              </a:solidFill>
              <a:effectLst/>
              <a:latin typeface="+mn-lt"/>
              <a:ea typeface="+mn-ea"/>
              <a:cs typeface="+mn-cs"/>
            </a:rPr>
            <a:t>Investment Spend:</a:t>
          </a:r>
          <a:r>
            <a:rPr lang="en-IN" sz="1200">
              <a:solidFill>
                <a:schemeClr val="dk1"/>
              </a:solidFill>
              <a:effectLst/>
              <a:latin typeface="+mn-lt"/>
              <a:ea typeface="+mn-ea"/>
              <a:cs typeface="+mn-cs"/>
            </a:rPr>
            <a:t> Total investment spend was kept under GBP 3.3 billion, focusing on strategic initiatives.</a:t>
          </a:r>
          <a:endParaRPr lang="en-IN" sz="1200">
            <a:effectLst/>
          </a:endParaRPr>
        </a:p>
        <a:p>
          <a:pPr rtl="0" eaLnBrk="1" fontAlgn="auto" latinLnBrk="0" hangingPunct="1"/>
          <a:r>
            <a:rPr lang="en-IN" sz="1200" b="1">
              <a:solidFill>
                <a:schemeClr val="dk1"/>
              </a:solidFill>
              <a:effectLst/>
              <a:latin typeface="+mn-lt"/>
              <a:ea typeface="+mn-ea"/>
              <a:cs typeface="+mn-cs"/>
            </a:rPr>
            <a:t>Commercial Vehicles:</a:t>
          </a:r>
          <a:r>
            <a:rPr lang="en-IN" sz="1200">
              <a:solidFill>
                <a:schemeClr val="dk1"/>
              </a:solidFill>
              <a:effectLst/>
              <a:latin typeface="+mn-lt"/>
              <a:ea typeface="+mn-ea"/>
              <a:cs typeface="+mn-cs"/>
            </a:rPr>
            <a:t> Achieved highest-ever revenues and profits, with a 12% EBITDA margin in Q4.</a:t>
          </a:r>
          <a:endParaRPr lang="en-IN" sz="1200">
            <a:effectLst/>
          </a:endParaRPr>
        </a:p>
        <a:p>
          <a:r>
            <a:rPr lang="en-IN" sz="1200" b="1">
              <a:solidFill>
                <a:schemeClr val="dk1"/>
              </a:solidFill>
              <a:effectLst/>
              <a:latin typeface="+mn-lt"/>
              <a:ea typeface="+mn-ea"/>
              <a:cs typeface="+mn-cs"/>
            </a:rPr>
            <a:t>Passenger Vehicles:</a:t>
          </a:r>
          <a:r>
            <a:rPr lang="en-IN" sz="1200">
              <a:solidFill>
                <a:schemeClr val="dk1"/>
              </a:solidFill>
              <a:effectLst/>
              <a:latin typeface="+mn-lt"/>
              <a:ea typeface="+mn-ea"/>
              <a:cs typeface="+mn-cs"/>
            </a:rPr>
            <a:t> Improved market share to 14.3% in H2 FY 2024; EV volumes grew by 48%.</a:t>
          </a:r>
          <a:br>
            <a:rPr lang="en-IN" sz="1200"/>
          </a:br>
          <a:br>
            <a:rPr lang="en-IN" sz="1200"/>
          </a:br>
          <a:br>
            <a:rPr lang="en-IN" sz="1200"/>
          </a:br>
          <a:endParaRPr lang="en-IN" sz="1200" b="0"/>
        </a:p>
      </xdr:txBody>
    </xdr:sp>
    <xdr:clientData/>
  </xdr:twoCellAnchor>
  <xdr:twoCellAnchor>
    <xdr:from>
      <xdr:col>2</xdr:col>
      <xdr:colOff>17371</xdr:colOff>
      <xdr:row>15</xdr:row>
      <xdr:rowOff>61172</xdr:rowOff>
    </xdr:from>
    <xdr:to>
      <xdr:col>4</xdr:col>
      <xdr:colOff>401744</xdr:colOff>
      <xdr:row>15</xdr:row>
      <xdr:rowOff>64483</xdr:rowOff>
    </xdr:to>
    <xdr:cxnSp macro="">
      <xdr:nvCxnSpPr>
        <xdr:cNvPr id="17" name="Straight Connector 16">
          <a:extLst>
            <a:ext uri="{FF2B5EF4-FFF2-40B4-BE49-F238E27FC236}">
              <a16:creationId xmlns:a16="http://schemas.microsoft.com/office/drawing/2014/main" id="{4FA4F9A3-7D86-41A9-AD03-E1EF2343644D}"/>
            </a:ext>
          </a:extLst>
        </xdr:cNvPr>
        <xdr:cNvCxnSpPr/>
      </xdr:nvCxnSpPr>
      <xdr:spPr>
        <a:xfrm flipV="1">
          <a:off x="2592931" y="3406352"/>
          <a:ext cx="1755973" cy="3311"/>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523465</xdr:colOff>
      <xdr:row>15</xdr:row>
      <xdr:rowOff>63077</xdr:rowOff>
    </xdr:from>
    <xdr:to>
      <xdr:col>8</xdr:col>
      <xdr:colOff>359410</xdr:colOff>
      <xdr:row>15</xdr:row>
      <xdr:rowOff>64483</xdr:rowOff>
    </xdr:to>
    <xdr:cxnSp macro="">
      <xdr:nvCxnSpPr>
        <xdr:cNvPr id="18" name="Straight Connector 17">
          <a:extLst>
            <a:ext uri="{FF2B5EF4-FFF2-40B4-BE49-F238E27FC236}">
              <a16:creationId xmlns:a16="http://schemas.microsoft.com/office/drawing/2014/main" id="{8949BE26-9392-40DD-9B44-B9EC4D764655}"/>
            </a:ext>
          </a:extLst>
        </xdr:cNvPr>
        <xdr:cNvCxnSpPr/>
      </xdr:nvCxnSpPr>
      <xdr:spPr>
        <a:xfrm flipV="1">
          <a:off x="5194525" y="3408257"/>
          <a:ext cx="2007645" cy="1406"/>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91666</xdr:colOff>
      <xdr:row>26</xdr:row>
      <xdr:rowOff>181609</xdr:rowOff>
    </xdr:from>
    <xdr:to>
      <xdr:col>1</xdr:col>
      <xdr:colOff>1760221</xdr:colOff>
      <xdr:row>26</xdr:row>
      <xdr:rowOff>183015</xdr:rowOff>
    </xdr:to>
    <xdr:cxnSp macro="">
      <xdr:nvCxnSpPr>
        <xdr:cNvPr id="19" name="Straight Connector 18">
          <a:extLst>
            <a:ext uri="{FF2B5EF4-FFF2-40B4-BE49-F238E27FC236}">
              <a16:creationId xmlns:a16="http://schemas.microsoft.com/office/drawing/2014/main" id="{E040C8D8-8369-4948-89D4-8DF043992BDC}"/>
            </a:ext>
          </a:extLst>
        </xdr:cNvPr>
        <xdr:cNvCxnSpPr/>
      </xdr:nvCxnSpPr>
      <xdr:spPr>
        <a:xfrm flipV="1">
          <a:off x="221206" y="5538469"/>
          <a:ext cx="1668555" cy="1406"/>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11657</xdr:colOff>
      <xdr:row>26</xdr:row>
      <xdr:rowOff>190076</xdr:rowOff>
    </xdr:from>
    <xdr:to>
      <xdr:col>4</xdr:col>
      <xdr:colOff>415080</xdr:colOff>
      <xdr:row>26</xdr:row>
      <xdr:rowOff>190076</xdr:rowOff>
    </xdr:to>
    <xdr:cxnSp macro="">
      <xdr:nvCxnSpPr>
        <xdr:cNvPr id="20" name="Straight Connector 19">
          <a:extLst>
            <a:ext uri="{FF2B5EF4-FFF2-40B4-BE49-F238E27FC236}">
              <a16:creationId xmlns:a16="http://schemas.microsoft.com/office/drawing/2014/main" id="{BDF09DF5-BA34-456F-9CAD-A958473A37D4}"/>
            </a:ext>
          </a:extLst>
        </xdr:cNvPr>
        <xdr:cNvCxnSpPr/>
      </xdr:nvCxnSpPr>
      <xdr:spPr>
        <a:xfrm flipV="1">
          <a:off x="2587217" y="5539316"/>
          <a:ext cx="1775023" cy="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499971</xdr:colOff>
      <xdr:row>26</xdr:row>
      <xdr:rowOff>154304</xdr:rowOff>
    </xdr:from>
    <xdr:to>
      <xdr:col>8</xdr:col>
      <xdr:colOff>351156</xdr:colOff>
      <xdr:row>26</xdr:row>
      <xdr:rowOff>154304</xdr:rowOff>
    </xdr:to>
    <xdr:cxnSp macro="">
      <xdr:nvCxnSpPr>
        <xdr:cNvPr id="21" name="Straight Connector 20">
          <a:extLst>
            <a:ext uri="{FF2B5EF4-FFF2-40B4-BE49-F238E27FC236}">
              <a16:creationId xmlns:a16="http://schemas.microsoft.com/office/drawing/2014/main" id="{EEE78855-6B20-496C-9A29-2B9E12A1512F}"/>
            </a:ext>
          </a:extLst>
        </xdr:cNvPr>
        <xdr:cNvCxnSpPr/>
      </xdr:nvCxnSpPr>
      <xdr:spPr>
        <a:xfrm flipV="1">
          <a:off x="5171031" y="5511164"/>
          <a:ext cx="2022885" cy="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61837</xdr:colOff>
      <xdr:row>56</xdr:row>
      <xdr:rowOff>97820</xdr:rowOff>
    </xdr:from>
    <xdr:to>
      <xdr:col>9</xdr:col>
      <xdr:colOff>60990</xdr:colOff>
      <xdr:row>58</xdr:row>
      <xdr:rowOff>33306</xdr:rowOff>
    </xdr:to>
    <xdr:sp macro="" textlink="">
      <xdr:nvSpPr>
        <xdr:cNvPr id="22" name="TextBox 21">
          <a:extLst>
            <a:ext uri="{FF2B5EF4-FFF2-40B4-BE49-F238E27FC236}">
              <a16:creationId xmlns:a16="http://schemas.microsoft.com/office/drawing/2014/main" id="{68B888CF-0EE5-4769-8314-E388E38BB472}"/>
            </a:ext>
          </a:extLst>
        </xdr:cNvPr>
        <xdr:cNvSpPr txBox="1"/>
      </xdr:nvSpPr>
      <xdr:spPr>
        <a:xfrm>
          <a:off x="61837" y="10857260"/>
          <a:ext cx="7565813" cy="301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800" b="1" i="0">
              <a:solidFill>
                <a:srgbClr val="3864B2"/>
              </a:solidFill>
              <a:effectLst/>
              <a:latin typeface="+mn-lt"/>
              <a:ea typeface="+mn-ea"/>
              <a:cs typeface="+mn-cs"/>
            </a:rPr>
            <a:t>Altman's Z Score Analysis Calculation</a:t>
          </a:r>
        </a:p>
      </xdr:txBody>
    </xdr:sp>
    <xdr:clientData/>
  </xdr:twoCellAnchor>
  <xdr:twoCellAnchor>
    <xdr:from>
      <xdr:col>1</xdr:col>
      <xdr:colOff>41319</xdr:colOff>
      <xdr:row>91</xdr:row>
      <xdr:rowOff>64535</xdr:rowOff>
    </xdr:from>
    <xdr:to>
      <xdr:col>9</xdr:col>
      <xdr:colOff>226416</xdr:colOff>
      <xdr:row>96</xdr:row>
      <xdr:rowOff>109399</xdr:rowOff>
    </xdr:to>
    <xdr:sp macro="" textlink="">
      <xdr:nvSpPr>
        <xdr:cNvPr id="23" name="TextBox 22">
          <a:extLst>
            <a:ext uri="{FF2B5EF4-FFF2-40B4-BE49-F238E27FC236}">
              <a16:creationId xmlns:a16="http://schemas.microsoft.com/office/drawing/2014/main" id="{291A6048-84E7-456A-926C-BE5DE7CBB7D6}"/>
            </a:ext>
          </a:extLst>
        </xdr:cNvPr>
        <xdr:cNvSpPr txBox="1"/>
      </xdr:nvSpPr>
      <xdr:spPr>
        <a:xfrm>
          <a:off x="170859" y="17316215"/>
          <a:ext cx="7622217" cy="9135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900" b="0" i="1">
              <a:solidFill>
                <a:srgbClr val="028655"/>
              </a:solidFill>
              <a:effectLst/>
              <a:latin typeface="+mn-lt"/>
              <a:ea typeface="+mn-ea"/>
              <a:cs typeface="+mn-cs"/>
            </a:rPr>
            <a:t>Disclaimer : </a:t>
          </a:r>
          <a:r>
            <a:rPr lang="en-IN" sz="900" b="0" i="1">
              <a:solidFill>
                <a:sysClr val="windowText" lastClr="000000"/>
              </a:solidFill>
              <a:effectLst/>
              <a:latin typeface="+mn-lt"/>
              <a:ea typeface="+mn-ea"/>
              <a:cs typeface="+mn-cs"/>
            </a:rPr>
            <a:t>This report is made as part</a:t>
          </a:r>
          <a:r>
            <a:rPr lang="en-IN" sz="900" b="0" i="1" baseline="0">
              <a:solidFill>
                <a:sysClr val="windowText" lastClr="000000"/>
              </a:solidFill>
              <a:effectLst/>
              <a:latin typeface="+mn-lt"/>
              <a:ea typeface="+mn-ea"/>
              <a:cs typeface="+mn-cs"/>
            </a:rPr>
            <a:t> of educational assignment and is meant for educational purpose only. The author of the report is not liable for any losses due to actions taken basis this report. It is advisable to consult SEBI registered reasearch analyst before making any investments</a:t>
          </a:r>
          <a:endParaRPr lang="en-IN" sz="900" b="0" i="1">
            <a:solidFill>
              <a:sysClr val="windowText" lastClr="000000"/>
            </a:solidFill>
            <a:effectLst/>
            <a:latin typeface="+mn-lt"/>
            <a:ea typeface="+mn-ea"/>
            <a:cs typeface="+mn-cs"/>
          </a:endParaRPr>
        </a:p>
      </xdr:txBody>
    </xdr:sp>
    <xdr:clientData/>
  </xdr:twoCellAnchor>
  <xdr:twoCellAnchor editAs="oneCell">
    <xdr:from>
      <xdr:col>7</xdr:col>
      <xdr:colOff>0</xdr:colOff>
      <xdr:row>1</xdr:row>
      <xdr:rowOff>128427</xdr:rowOff>
    </xdr:from>
    <xdr:to>
      <xdr:col>9</xdr:col>
      <xdr:colOff>61478</xdr:colOff>
      <xdr:row>5</xdr:row>
      <xdr:rowOff>170173</xdr:rowOff>
    </xdr:to>
    <xdr:pic>
      <xdr:nvPicPr>
        <xdr:cNvPr id="27" name="Picture 26">
          <a:extLst>
            <a:ext uri="{FF2B5EF4-FFF2-40B4-BE49-F238E27FC236}">
              <a16:creationId xmlns:a16="http://schemas.microsoft.com/office/drawing/2014/main" id="{2F8B6866-D6E7-4F49-96DB-E02C31E535C6}"/>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138809" y="256854"/>
          <a:ext cx="1516984" cy="1000667"/>
        </a:xfrm>
        <a:prstGeom prst="rect">
          <a:avLst/>
        </a:prstGeom>
      </xdr:spPr>
    </xdr:pic>
    <xdr:clientData/>
  </xdr:twoCellAnchor>
  <xdr:twoCellAnchor>
    <xdr:from>
      <xdr:col>0</xdr:col>
      <xdr:colOff>42811</xdr:colOff>
      <xdr:row>28</xdr:row>
      <xdr:rowOff>8561</xdr:rowOff>
    </xdr:from>
    <xdr:to>
      <xdr:col>1</xdr:col>
      <xdr:colOff>2080518</xdr:colOff>
      <xdr:row>36</xdr:row>
      <xdr:rowOff>18904</xdr:rowOff>
    </xdr:to>
    <xdr:graphicFrame macro="">
      <xdr:nvGraphicFramePr>
        <xdr:cNvPr id="28" name="Chart 27">
          <a:extLst>
            <a:ext uri="{FF2B5EF4-FFF2-40B4-BE49-F238E27FC236}">
              <a16:creationId xmlns:a16="http://schemas.microsoft.com/office/drawing/2014/main" id="{6A94F154-D9E1-4253-8664-78DA6743DE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3661</xdr:colOff>
      <xdr:row>16</xdr:row>
      <xdr:rowOff>117625</xdr:rowOff>
    </xdr:from>
    <xdr:to>
      <xdr:col>1</xdr:col>
      <xdr:colOff>1934883</xdr:colOff>
      <xdr:row>24</xdr:row>
      <xdr:rowOff>147938</xdr:rowOff>
    </xdr:to>
    <xdr:graphicFrame macro="">
      <xdr:nvGraphicFramePr>
        <xdr:cNvPr id="3" name="Chart 2">
          <a:extLst>
            <a:ext uri="{FF2B5EF4-FFF2-40B4-BE49-F238E27FC236}">
              <a16:creationId xmlns:a16="http://schemas.microsoft.com/office/drawing/2014/main" id="{EC73DA7B-61B0-45E4-81B5-2769EC58A4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193754</xdr:colOff>
      <xdr:row>15</xdr:row>
      <xdr:rowOff>54408</xdr:rowOff>
    </xdr:from>
    <xdr:to>
      <xdr:col>1</xdr:col>
      <xdr:colOff>1602107</xdr:colOff>
      <xdr:row>16</xdr:row>
      <xdr:rowOff>63600</xdr:rowOff>
    </xdr:to>
    <xdr:sp macro="" textlink="">
      <xdr:nvSpPr>
        <xdr:cNvPr id="4" name="TextBox 3">
          <a:extLst>
            <a:ext uri="{FF2B5EF4-FFF2-40B4-BE49-F238E27FC236}">
              <a16:creationId xmlns:a16="http://schemas.microsoft.com/office/drawing/2014/main" id="{F574BD4E-A748-497C-A1FC-5BC7AC71A8E0}"/>
            </a:ext>
          </a:extLst>
        </xdr:cNvPr>
        <xdr:cNvSpPr txBox="1"/>
      </xdr:nvSpPr>
      <xdr:spPr>
        <a:xfrm>
          <a:off x="323294" y="3262428"/>
          <a:ext cx="1408353" cy="192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3864B2"/>
              </a:solidFill>
              <a:latin typeface="+mn-lt"/>
            </a:rPr>
            <a:t>Revenues (INR</a:t>
          </a:r>
          <a:r>
            <a:rPr lang="en-IN" sz="1050" b="1" baseline="0">
              <a:solidFill>
                <a:srgbClr val="3864B2"/>
              </a:solidFill>
              <a:latin typeface="+mn-lt"/>
            </a:rPr>
            <a:t> Crs.)</a:t>
          </a:r>
          <a:endParaRPr lang="en-IN" sz="1050" b="1">
            <a:solidFill>
              <a:srgbClr val="3864B2"/>
            </a:solidFill>
            <a:latin typeface="+mn-lt"/>
          </a:endParaRPr>
        </a:p>
      </xdr:txBody>
    </xdr:sp>
    <xdr:clientData/>
  </xdr:twoCellAnchor>
  <xdr:twoCellAnchor>
    <xdr:from>
      <xdr:col>1</xdr:col>
      <xdr:colOff>46580</xdr:colOff>
      <xdr:row>15</xdr:row>
      <xdr:rowOff>67734</xdr:rowOff>
    </xdr:from>
    <xdr:to>
      <xdr:col>1</xdr:col>
      <xdr:colOff>1701800</xdr:colOff>
      <xdr:row>15</xdr:row>
      <xdr:rowOff>72950</xdr:rowOff>
    </xdr:to>
    <xdr:cxnSp macro="">
      <xdr:nvCxnSpPr>
        <xdr:cNvPr id="5" name="Straight Connector 4">
          <a:extLst>
            <a:ext uri="{FF2B5EF4-FFF2-40B4-BE49-F238E27FC236}">
              <a16:creationId xmlns:a16="http://schemas.microsoft.com/office/drawing/2014/main" id="{04C93E94-D117-4B10-8489-015EA8D429C8}"/>
            </a:ext>
          </a:extLst>
        </xdr:cNvPr>
        <xdr:cNvCxnSpPr/>
      </xdr:nvCxnSpPr>
      <xdr:spPr>
        <a:xfrm flipV="1">
          <a:off x="176120" y="3275754"/>
          <a:ext cx="1655220" cy="5216"/>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218220</xdr:colOff>
      <xdr:row>15</xdr:row>
      <xdr:rowOff>41371</xdr:rowOff>
    </xdr:from>
    <xdr:to>
      <xdr:col>4</xdr:col>
      <xdr:colOff>334012</xdr:colOff>
      <xdr:row>16</xdr:row>
      <xdr:rowOff>54373</xdr:rowOff>
    </xdr:to>
    <xdr:sp macro="" textlink="">
      <xdr:nvSpPr>
        <xdr:cNvPr id="6" name="TextBox 5">
          <a:extLst>
            <a:ext uri="{FF2B5EF4-FFF2-40B4-BE49-F238E27FC236}">
              <a16:creationId xmlns:a16="http://schemas.microsoft.com/office/drawing/2014/main" id="{570AD4AE-0EDC-47DA-9BE6-735A83A88734}"/>
            </a:ext>
          </a:extLst>
        </xdr:cNvPr>
        <xdr:cNvSpPr txBox="1"/>
      </xdr:nvSpPr>
      <xdr:spPr>
        <a:xfrm>
          <a:off x="2793780" y="3249391"/>
          <a:ext cx="1411192" cy="1958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3864B2"/>
              </a:solidFill>
              <a:latin typeface="+mn-lt"/>
            </a:rPr>
            <a:t>Net Profit (INR</a:t>
          </a:r>
          <a:r>
            <a:rPr lang="en-IN" sz="1050" b="1" baseline="0">
              <a:solidFill>
                <a:srgbClr val="3864B2"/>
              </a:solidFill>
              <a:latin typeface="+mn-lt"/>
            </a:rPr>
            <a:t> Crs.)</a:t>
          </a:r>
          <a:endParaRPr lang="en-IN" sz="1050" b="1">
            <a:solidFill>
              <a:srgbClr val="3864B2"/>
            </a:solidFill>
            <a:latin typeface="+mn-lt"/>
          </a:endParaRPr>
        </a:p>
      </xdr:txBody>
    </xdr:sp>
    <xdr:clientData/>
  </xdr:twoCellAnchor>
  <xdr:twoCellAnchor>
    <xdr:from>
      <xdr:col>5</xdr:col>
      <xdr:colOff>459268</xdr:colOff>
      <xdr:row>15</xdr:row>
      <xdr:rowOff>51507</xdr:rowOff>
    </xdr:from>
    <xdr:to>
      <xdr:col>8</xdr:col>
      <xdr:colOff>574885</xdr:colOff>
      <xdr:row>16</xdr:row>
      <xdr:rowOff>77258</xdr:rowOff>
    </xdr:to>
    <xdr:sp macro="" textlink="">
      <xdr:nvSpPr>
        <xdr:cNvPr id="7" name="TextBox 6">
          <a:extLst>
            <a:ext uri="{FF2B5EF4-FFF2-40B4-BE49-F238E27FC236}">
              <a16:creationId xmlns:a16="http://schemas.microsoft.com/office/drawing/2014/main" id="{9439580E-C8C6-4CE1-8138-00CEEFF7E7DF}"/>
            </a:ext>
          </a:extLst>
        </xdr:cNvPr>
        <xdr:cNvSpPr txBox="1"/>
      </xdr:nvSpPr>
      <xdr:spPr>
        <a:xfrm>
          <a:off x="4939828" y="3259527"/>
          <a:ext cx="1944417" cy="208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3864B2"/>
              </a:solidFill>
              <a:latin typeface="+mn-lt"/>
            </a:rPr>
            <a:t>Average Total Assets (INR</a:t>
          </a:r>
          <a:r>
            <a:rPr lang="en-IN" sz="1050" b="1" baseline="0">
              <a:solidFill>
                <a:srgbClr val="3864B2"/>
              </a:solidFill>
              <a:latin typeface="+mn-lt"/>
            </a:rPr>
            <a:t> Crs.)</a:t>
          </a:r>
          <a:endParaRPr lang="en-IN" sz="1050" b="1">
            <a:solidFill>
              <a:srgbClr val="3864B2"/>
            </a:solidFill>
            <a:latin typeface="+mn-lt"/>
          </a:endParaRPr>
        </a:p>
      </xdr:txBody>
    </xdr:sp>
    <xdr:clientData/>
  </xdr:twoCellAnchor>
  <xdr:twoCellAnchor>
    <xdr:from>
      <xdr:col>1</xdr:col>
      <xdr:colOff>2211794</xdr:colOff>
      <xdr:row>16</xdr:row>
      <xdr:rowOff>129140</xdr:rowOff>
    </xdr:from>
    <xdr:to>
      <xdr:col>4</xdr:col>
      <xdr:colOff>587688</xdr:colOff>
      <xdr:row>24</xdr:row>
      <xdr:rowOff>163263</xdr:rowOff>
    </xdr:to>
    <xdr:graphicFrame macro="">
      <xdr:nvGraphicFramePr>
        <xdr:cNvPr id="8" name="Chart 7">
          <a:extLst>
            <a:ext uri="{FF2B5EF4-FFF2-40B4-BE49-F238E27FC236}">
              <a16:creationId xmlns:a16="http://schemas.microsoft.com/office/drawing/2014/main" id="{6849E45E-4126-46C9-BB5A-BB59AE35B5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302136</xdr:colOff>
      <xdr:row>16</xdr:row>
      <xdr:rowOff>109157</xdr:rowOff>
    </xdr:from>
    <xdr:to>
      <xdr:col>8</xdr:col>
      <xdr:colOff>515944</xdr:colOff>
      <xdr:row>24</xdr:row>
      <xdr:rowOff>145185</xdr:rowOff>
    </xdr:to>
    <xdr:graphicFrame macro="">
      <xdr:nvGraphicFramePr>
        <xdr:cNvPr id="9" name="Chart 8">
          <a:extLst>
            <a:ext uri="{FF2B5EF4-FFF2-40B4-BE49-F238E27FC236}">
              <a16:creationId xmlns:a16="http://schemas.microsoft.com/office/drawing/2014/main" id="{556B22DD-3857-4EE5-95CB-A35E7B6BAD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16933</xdr:colOff>
      <xdr:row>28</xdr:row>
      <xdr:rowOff>51237</xdr:rowOff>
    </xdr:from>
    <xdr:to>
      <xdr:col>1</xdr:col>
      <xdr:colOff>1951965</xdr:colOff>
      <xdr:row>36</xdr:row>
      <xdr:rowOff>83454</xdr:rowOff>
    </xdr:to>
    <xdr:graphicFrame macro="">
      <xdr:nvGraphicFramePr>
        <xdr:cNvPr id="10" name="Chart 9">
          <a:extLst>
            <a:ext uri="{FF2B5EF4-FFF2-40B4-BE49-F238E27FC236}">
              <a16:creationId xmlns:a16="http://schemas.microsoft.com/office/drawing/2014/main" id="{BA1C9841-CB7B-48FB-B754-F6C1D237D7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219304</xdr:colOff>
      <xdr:row>26</xdr:row>
      <xdr:rowOff>180847</xdr:rowOff>
    </xdr:from>
    <xdr:to>
      <xdr:col>1</xdr:col>
      <xdr:colOff>1627657</xdr:colOff>
      <xdr:row>27</xdr:row>
      <xdr:rowOff>188135</xdr:rowOff>
    </xdr:to>
    <xdr:sp macro="" textlink="">
      <xdr:nvSpPr>
        <xdr:cNvPr id="11" name="TextBox 10">
          <a:extLst>
            <a:ext uri="{FF2B5EF4-FFF2-40B4-BE49-F238E27FC236}">
              <a16:creationId xmlns:a16="http://schemas.microsoft.com/office/drawing/2014/main" id="{580D6CC7-2DEA-4E53-94DD-76F50889A704}"/>
            </a:ext>
          </a:extLst>
        </xdr:cNvPr>
        <xdr:cNvSpPr txBox="1"/>
      </xdr:nvSpPr>
      <xdr:spPr>
        <a:xfrm>
          <a:off x="348844" y="5400547"/>
          <a:ext cx="1408353" cy="1825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3864B2"/>
              </a:solidFill>
              <a:latin typeface="+mn-lt"/>
            </a:rPr>
            <a:t>Return on Equity (%)</a:t>
          </a:r>
        </a:p>
      </xdr:txBody>
    </xdr:sp>
    <xdr:clientData/>
  </xdr:twoCellAnchor>
  <xdr:twoCellAnchor>
    <xdr:from>
      <xdr:col>2</xdr:col>
      <xdr:colOff>249271</xdr:colOff>
      <xdr:row>26</xdr:row>
      <xdr:rowOff>155944</xdr:rowOff>
    </xdr:from>
    <xdr:to>
      <xdr:col>4</xdr:col>
      <xdr:colOff>363158</xdr:colOff>
      <xdr:row>27</xdr:row>
      <xdr:rowOff>180377</xdr:rowOff>
    </xdr:to>
    <xdr:sp macro="" textlink="">
      <xdr:nvSpPr>
        <xdr:cNvPr id="12" name="TextBox 11">
          <a:extLst>
            <a:ext uri="{FF2B5EF4-FFF2-40B4-BE49-F238E27FC236}">
              <a16:creationId xmlns:a16="http://schemas.microsoft.com/office/drawing/2014/main" id="{025CEC9B-E7E4-44E3-BF60-1FB880EDA3C5}"/>
            </a:ext>
          </a:extLst>
        </xdr:cNvPr>
        <xdr:cNvSpPr txBox="1"/>
      </xdr:nvSpPr>
      <xdr:spPr>
        <a:xfrm>
          <a:off x="2824831" y="5375644"/>
          <a:ext cx="1409287" cy="2073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3864B2"/>
              </a:solidFill>
              <a:latin typeface="+mn-lt"/>
            </a:rPr>
            <a:t>Return</a:t>
          </a:r>
          <a:r>
            <a:rPr lang="en-IN" sz="1050" b="1" baseline="0">
              <a:solidFill>
                <a:srgbClr val="3864B2"/>
              </a:solidFill>
              <a:latin typeface="+mn-lt"/>
            </a:rPr>
            <a:t> on Asset (%)</a:t>
          </a:r>
          <a:endParaRPr lang="en-IN" sz="1050" b="1">
            <a:solidFill>
              <a:srgbClr val="3864B2"/>
            </a:solidFill>
            <a:latin typeface="+mn-lt"/>
          </a:endParaRPr>
        </a:p>
      </xdr:txBody>
    </xdr:sp>
    <xdr:clientData/>
  </xdr:twoCellAnchor>
  <xdr:twoCellAnchor>
    <xdr:from>
      <xdr:col>1</xdr:col>
      <xdr:colOff>2224219</xdr:colOff>
      <xdr:row>28</xdr:row>
      <xdr:rowOff>60411</xdr:rowOff>
    </xdr:from>
    <xdr:to>
      <xdr:col>4</xdr:col>
      <xdr:colOff>586778</xdr:colOff>
      <xdr:row>36</xdr:row>
      <xdr:rowOff>94533</xdr:rowOff>
    </xdr:to>
    <xdr:graphicFrame macro="">
      <xdr:nvGraphicFramePr>
        <xdr:cNvPr id="13" name="Chart 12">
          <a:extLst>
            <a:ext uri="{FF2B5EF4-FFF2-40B4-BE49-F238E27FC236}">
              <a16:creationId xmlns:a16="http://schemas.microsoft.com/office/drawing/2014/main" id="{0A30A12B-9120-4239-882D-70D8C83E11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134310</xdr:colOff>
      <xdr:row>26</xdr:row>
      <xdr:rowOff>146136</xdr:rowOff>
    </xdr:from>
    <xdr:to>
      <xdr:col>8</xdr:col>
      <xdr:colOff>315084</xdr:colOff>
      <xdr:row>27</xdr:row>
      <xdr:rowOff>149614</xdr:rowOff>
    </xdr:to>
    <xdr:sp macro="" textlink="">
      <xdr:nvSpPr>
        <xdr:cNvPr id="14" name="TextBox 13">
          <a:extLst>
            <a:ext uri="{FF2B5EF4-FFF2-40B4-BE49-F238E27FC236}">
              <a16:creationId xmlns:a16="http://schemas.microsoft.com/office/drawing/2014/main" id="{BBDBA0F8-B71C-43F5-ADF3-E8402AE6E43C}"/>
            </a:ext>
          </a:extLst>
        </xdr:cNvPr>
        <xdr:cNvSpPr txBox="1"/>
      </xdr:nvSpPr>
      <xdr:spPr>
        <a:xfrm>
          <a:off x="5224470" y="5365836"/>
          <a:ext cx="1399974" cy="1863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3864B2"/>
              </a:solidFill>
              <a:latin typeface="+mn-lt"/>
            </a:rPr>
            <a:t>Financial Leverage</a:t>
          </a:r>
        </a:p>
      </xdr:txBody>
    </xdr:sp>
    <xdr:clientData/>
  </xdr:twoCellAnchor>
  <xdr:twoCellAnchor>
    <xdr:from>
      <xdr:col>5</xdr:col>
      <xdr:colOff>302048</xdr:colOff>
      <xdr:row>28</xdr:row>
      <xdr:rowOff>63513</xdr:rowOff>
    </xdr:from>
    <xdr:to>
      <xdr:col>8</xdr:col>
      <xdr:colOff>511399</xdr:colOff>
      <xdr:row>36</xdr:row>
      <xdr:rowOff>101445</xdr:rowOff>
    </xdr:to>
    <xdr:graphicFrame macro="">
      <xdr:nvGraphicFramePr>
        <xdr:cNvPr id="15" name="Chart 14">
          <a:extLst>
            <a:ext uri="{FF2B5EF4-FFF2-40B4-BE49-F238E27FC236}">
              <a16:creationId xmlns:a16="http://schemas.microsoft.com/office/drawing/2014/main" id="{9F25CE54-26BC-4657-BF10-66B4F50B8B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109222</xdr:colOff>
      <xdr:row>37</xdr:row>
      <xdr:rowOff>119026</xdr:rowOff>
    </xdr:from>
    <xdr:to>
      <xdr:col>9</xdr:col>
      <xdr:colOff>102660</xdr:colOff>
      <xdr:row>52</xdr:row>
      <xdr:rowOff>237349</xdr:rowOff>
    </xdr:to>
    <xdr:sp macro="" textlink="">
      <xdr:nvSpPr>
        <xdr:cNvPr id="16" name="TextBox 15">
          <a:extLst>
            <a:ext uri="{FF2B5EF4-FFF2-40B4-BE49-F238E27FC236}">
              <a16:creationId xmlns:a16="http://schemas.microsoft.com/office/drawing/2014/main" id="{AFC808FB-FBBA-4F9B-B749-19423E3C2B8B}"/>
            </a:ext>
          </a:extLst>
        </xdr:cNvPr>
        <xdr:cNvSpPr txBox="1"/>
      </xdr:nvSpPr>
      <xdr:spPr>
        <a:xfrm>
          <a:off x="109222" y="7350406"/>
          <a:ext cx="6912398" cy="28615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400" b="1" i="0">
              <a:solidFill>
                <a:srgbClr val="3864B2"/>
              </a:solidFill>
              <a:effectLst/>
              <a:latin typeface="+mn-lt"/>
              <a:ea typeface="+mn-ea"/>
              <a:cs typeface="+mn-cs"/>
            </a:rPr>
            <a:t>Recent</a:t>
          </a:r>
          <a:r>
            <a:rPr lang="en-IN" sz="1400" b="1" i="0">
              <a:solidFill>
                <a:srgbClr val="028655"/>
              </a:solidFill>
              <a:effectLst/>
              <a:latin typeface="+mn-lt"/>
              <a:ea typeface="+mn-ea"/>
              <a:cs typeface="+mn-cs"/>
            </a:rPr>
            <a:t> </a:t>
          </a:r>
          <a:r>
            <a:rPr lang="en-IN" sz="1400" b="1" i="0">
              <a:solidFill>
                <a:srgbClr val="3864B2"/>
              </a:solidFill>
              <a:effectLst/>
              <a:latin typeface="+mn-lt"/>
              <a:ea typeface="+mn-ea"/>
              <a:cs typeface="+mn-cs"/>
            </a:rPr>
            <a:t>Updates</a:t>
          </a:r>
        </a:p>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endParaRPr lang="en-IN" sz="1400" b="1" i="0">
            <a:solidFill>
              <a:srgbClr val="028655"/>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200" b="1"/>
            <a:t>Revenue Growth:</a:t>
          </a:r>
          <a:r>
            <a:rPr lang="en-IN" sz="1200"/>
            <a:t> Revenue surged by 27% to ₹4.4 lakh crore, marking a significant increase.</a:t>
          </a:r>
        </a:p>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200" b="1"/>
            <a:t>Profit Margins:</a:t>
          </a:r>
          <a:r>
            <a:rPr lang="en-IN" sz="1200"/>
            <a:t> EBITDA reached 14.3%, while EBIT stood at 8.3%, reflecting strong operational performance.</a:t>
          </a:r>
        </a:p>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200" b="1"/>
            <a:t>Record PBT:</a:t>
          </a:r>
          <a:r>
            <a:rPr lang="en-IN" sz="1200"/>
            <a:t> PBT before exceptional items hit a record ₹29,000 crore, the highest in the company's history.</a:t>
          </a:r>
        </a:p>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200" b="1"/>
            <a:t>Free Cash Flow:</a:t>
          </a:r>
          <a:r>
            <a:rPr lang="en-IN" sz="1200"/>
            <a:t> Generated robust free cash flow of ₹14,000 crore in Q4 and ₹27,000 crore for the full year, strengthening the balance sheet.</a:t>
          </a:r>
        </a:p>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200" b="1"/>
            <a:t>Debt Reduction:</a:t>
          </a:r>
          <a:r>
            <a:rPr lang="en-IN" sz="1200"/>
            <a:t> Automotive debt was substantially reduced; JLR's net debt decreased sharply to GBP 732 million from GBP 3 billion.</a:t>
          </a:r>
        </a:p>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200" b="1"/>
            <a:t>Dividend Payout:</a:t>
          </a:r>
          <a:r>
            <a:rPr lang="en-IN" sz="1200"/>
            <a:t> The board recommended dividends of ₹3 per share for ordinary shareholders and ₹3.1 per share for DVR shareholders.</a:t>
          </a:r>
        </a:p>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200" b="1"/>
            <a:t>Investment Spend:</a:t>
          </a:r>
          <a:r>
            <a:rPr lang="en-IN" sz="1200"/>
            <a:t> Total investment spend was kept under GBP 3.3 billion, focusing on strategic initiatives.</a:t>
          </a:r>
        </a:p>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200" b="1"/>
            <a:t>Commercial Vehicles:</a:t>
          </a:r>
          <a:r>
            <a:rPr lang="en-IN" sz="1200"/>
            <a:t> Achieved highest-ever revenues and profits, with a 12% EBITDA margin in Q4.</a:t>
          </a:r>
        </a:p>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200" b="1"/>
            <a:t>Passenger Vehicles:</a:t>
          </a:r>
          <a:r>
            <a:rPr lang="en-IN" sz="1200"/>
            <a:t> Improved market share to 14.3% in H2 FY 2024; EV volumes grew by 48%.</a:t>
          </a:r>
          <a:br>
            <a:rPr lang="en-IN" sz="1200"/>
          </a:br>
          <a:br>
            <a:rPr lang="en-IN" sz="1200"/>
          </a:br>
          <a:br>
            <a:rPr lang="en-IN" sz="1200"/>
          </a:br>
          <a:endParaRPr lang="en-IN" sz="1200" b="0"/>
        </a:p>
      </xdr:txBody>
    </xdr:sp>
    <xdr:clientData/>
  </xdr:twoCellAnchor>
  <xdr:twoCellAnchor>
    <xdr:from>
      <xdr:col>2</xdr:col>
      <xdr:colOff>17371</xdr:colOff>
      <xdr:row>15</xdr:row>
      <xdr:rowOff>61172</xdr:rowOff>
    </xdr:from>
    <xdr:to>
      <xdr:col>4</xdr:col>
      <xdr:colOff>401744</xdr:colOff>
      <xdr:row>15</xdr:row>
      <xdr:rowOff>64483</xdr:rowOff>
    </xdr:to>
    <xdr:cxnSp macro="">
      <xdr:nvCxnSpPr>
        <xdr:cNvPr id="17" name="Straight Connector 16">
          <a:extLst>
            <a:ext uri="{FF2B5EF4-FFF2-40B4-BE49-F238E27FC236}">
              <a16:creationId xmlns:a16="http://schemas.microsoft.com/office/drawing/2014/main" id="{12D4727A-4D4A-401A-A845-86604341E9F3}"/>
            </a:ext>
          </a:extLst>
        </xdr:cNvPr>
        <xdr:cNvCxnSpPr/>
      </xdr:nvCxnSpPr>
      <xdr:spPr>
        <a:xfrm flipV="1">
          <a:off x="2592931" y="3269192"/>
          <a:ext cx="1679773" cy="3311"/>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523465</xdr:colOff>
      <xdr:row>15</xdr:row>
      <xdr:rowOff>63077</xdr:rowOff>
    </xdr:from>
    <xdr:to>
      <xdr:col>8</xdr:col>
      <xdr:colOff>359410</xdr:colOff>
      <xdr:row>15</xdr:row>
      <xdr:rowOff>64483</xdr:rowOff>
    </xdr:to>
    <xdr:cxnSp macro="">
      <xdr:nvCxnSpPr>
        <xdr:cNvPr id="18" name="Straight Connector 17">
          <a:extLst>
            <a:ext uri="{FF2B5EF4-FFF2-40B4-BE49-F238E27FC236}">
              <a16:creationId xmlns:a16="http://schemas.microsoft.com/office/drawing/2014/main" id="{E35E07DF-4D10-4B9F-9D8B-7D3558780A67}"/>
            </a:ext>
          </a:extLst>
        </xdr:cNvPr>
        <xdr:cNvCxnSpPr/>
      </xdr:nvCxnSpPr>
      <xdr:spPr>
        <a:xfrm flipV="1">
          <a:off x="5004025" y="3271097"/>
          <a:ext cx="1664745" cy="1406"/>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91666</xdr:colOff>
      <xdr:row>26</xdr:row>
      <xdr:rowOff>181609</xdr:rowOff>
    </xdr:from>
    <xdr:to>
      <xdr:col>1</xdr:col>
      <xdr:colOff>1760221</xdr:colOff>
      <xdr:row>26</xdr:row>
      <xdr:rowOff>183015</xdr:rowOff>
    </xdr:to>
    <xdr:cxnSp macro="">
      <xdr:nvCxnSpPr>
        <xdr:cNvPr id="19" name="Straight Connector 18">
          <a:extLst>
            <a:ext uri="{FF2B5EF4-FFF2-40B4-BE49-F238E27FC236}">
              <a16:creationId xmlns:a16="http://schemas.microsoft.com/office/drawing/2014/main" id="{285870E7-83B9-4A31-8555-0C0B9B59BD85}"/>
            </a:ext>
          </a:extLst>
        </xdr:cNvPr>
        <xdr:cNvCxnSpPr/>
      </xdr:nvCxnSpPr>
      <xdr:spPr>
        <a:xfrm flipV="1">
          <a:off x="221206" y="5401309"/>
          <a:ext cx="1668555" cy="1406"/>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11657</xdr:colOff>
      <xdr:row>26</xdr:row>
      <xdr:rowOff>190076</xdr:rowOff>
    </xdr:from>
    <xdr:to>
      <xdr:col>4</xdr:col>
      <xdr:colOff>415080</xdr:colOff>
      <xdr:row>26</xdr:row>
      <xdr:rowOff>190076</xdr:rowOff>
    </xdr:to>
    <xdr:cxnSp macro="">
      <xdr:nvCxnSpPr>
        <xdr:cNvPr id="20" name="Straight Connector 19">
          <a:extLst>
            <a:ext uri="{FF2B5EF4-FFF2-40B4-BE49-F238E27FC236}">
              <a16:creationId xmlns:a16="http://schemas.microsoft.com/office/drawing/2014/main" id="{45F660CA-9794-4D64-9EE5-FDE57FF7EAFC}"/>
            </a:ext>
          </a:extLst>
        </xdr:cNvPr>
        <xdr:cNvCxnSpPr/>
      </xdr:nvCxnSpPr>
      <xdr:spPr>
        <a:xfrm flipV="1">
          <a:off x="2587217" y="5402156"/>
          <a:ext cx="1698823" cy="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499971</xdr:colOff>
      <xdr:row>26</xdr:row>
      <xdr:rowOff>154304</xdr:rowOff>
    </xdr:from>
    <xdr:to>
      <xdr:col>8</xdr:col>
      <xdr:colOff>351156</xdr:colOff>
      <xdr:row>26</xdr:row>
      <xdr:rowOff>154304</xdr:rowOff>
    </xdr:to>
    <xdr:cxnSp macro="">
      <xdr:nvCxnSpPr>
        <xdr:cNvPr id="21" name="Straight Connector 20">
          <a:extLst>
            <a:ext uri="{FF2B5EF4-FFF2-40B4-BE49-F238E27FC236}">
              <a16:creationId xmlns:a16="http://schemas.microsoft.com/office/drawing/2014/main" id="{2AD8E2A3-0256-43BC-B171-91BC559C6121}"/>
            </a:ext>
          </a:extLst>
        </xdr:cNvPr>
        <xdr:cNvCxnSpPr/>
      </xdr:nvCxnSpPr>
      <xdr:spPr>
        <a:xfrm flipV="1">
          <a:off x="4980531" y="5374004"/>
          <a:ext cx="1679985" cy="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61837</xdr:colOff>
      <xdr:row>56</xdr:row>
      <xdr:rowOff>97820</xdr:rowOff>
    </xdr:from>
    <xdr:to>
      <xdr:col>9</xdr:col>
      <xdr:colOff>60990</xdr:colOff>
      <xdr:row>58</xdr:row>
      <xdr:rowOff>33306</xdr:rowOff>
    </xdr:to>
    <xdr:sp macro="" textlink="">
      <xdr:nvSpPr>
        <xdr:cNvPr id="22" name="TextBox 21">
          <a:extLst>
            <a:ext uri="{FF2B5EF4-FFF2-40B4-BE49-F238E27FC236}">
              <a16:creationId xmlns:a16="http://schemas.microsoft.com/office/drawing/2014/main" id="{940D7EA4-BD1C-426E-8592-DF3B27D1B215}"/>
            </a:ext>
          </a:extLst>
        </xdr:cNvPr>
        <xdr:cNvSpPr txBox="1"/>
      </xdr:nvSpPr>
      <xdr:spPr>
        <a:xfrm>
          <a:off x="61837" y="10720100"/>
          <a:ext cx="6918113" cy="301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800" b="1" i="0">
              <a:solidFill>
                <a:srgbClr val="3864B2"/>
              </a:solidFill>
              <a:effectLst/>
              <a:latin typeface="+mn-lt"/>
              <a:ea typeface="+mn-ea"/>
              <a:cs typeface="+mn-cs"/>
            </a:rPr>
            <a:t>Dupont Analysis - Return on Equity &amp; Return</a:t>
          </a:r>
          <a:r>
            <a:rPr lang="en-IN" sz="1800" b="1" i="0" baseline="0">
              <a:solidFill>
                <a:srgbClr val="3864B2"/>
              </a:solidFill>
              <a:effectLst/>
              <a:latin typeface="+mn-lt"/>
              <a:ea typeface="+mn-ea"/>
              <a:cs typeface="+mn-cs"/>
            </a:rPr>
            <a:t> on Asset</a:t>
          </a:r>
          <a:endParaRPr lang="en-IN" sz="1800" b="1" i="0">
            <a:solidFill>
              <a:srgbClr val="3864B2"/>
            </a:solidFill>
            <a:effectLst/>
            <a:latin typeface="+mn-lt"/>
            <a:ea typeface="+mn-ea"/>
            <a:cs typeface="+mn-cs"/>
          </a:endParaRPr>
        </a:p>
      </xdr:txBody>
    </xdr:sp>
    <xdr:clientData/>
  </xdr:twoCellAnchor>
  <xdr:twoCellAnchor>
    <xdr:from>
      <xdr:col>0</xdr:col>
      <xdr:colOff>73662</xdr:colOff>
      <xdr:row>98</xdr:row>
      <xdr:rowOff>103534</xdr:rowOff>
    </xdr:from>
    <xdr:to>
      <xdr:col>9</xdr:col>
      <xdr:colOff>76625</xdr:colOff>
      <xdr:row>109</xdr:row>
      <xdr:rowOff>17123</xdr:rowOff>
    </xdr:to>
    <xdr:sp macro="" textlink="">
      <xdr:nvSpPr>
        <xdr:cNvPr id="23" name="TextBox 22">
          <a:extLst>
            <a:ext uri="{FF2B5EF4-FFF2-40B4-BE49-F238E27FC236}">
              <a16:creationId xmlns:a16="http://schemas.microsoft.com/office/drawing/2014/main" id="{004F30FC-7D8A-4F81-844F-4A47E65F609F}"/>
            </a:ext>
          </a:extLst>
        </xdr:cNvPr>
        <xdr:cNvSpPr txBox="1"/>
      </xdr:nvSpPr>
      <xdr:spPr>
        <a:xfrm>
          <a:off x="73662" y="18467734"/>
          <a:ext cx="6921923" cy="19252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400" b="1" i="0">
              <a:solidFill>
                <a:srgbClr val="3864B2"/>
              </a:solidFill>
              <a:effectLst/>
              <a:latin typeface="+mn-lt"/>
              <a:ea typeface="+mn-ea"/>
              <a:cs typeface="+mn-cs"/>
            </a:rPr>
            <a:t>Dupont Summary</a:t>
          </a:r>
        </a:p>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200"/>
            <a:t>1. ROE fluctuated significantly, from -37.05% in FY2019 to 48.22% in FY2024, showing strong recovery.</a:t>
          </a:r>
        </a:p>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200"/>
            <a:t>2. Net profit margin improved dramatically from -4.11% in FY2022 to 7.17% in FY2024, driving ROE growth. </a:t>
          </a:r>
        </a:p>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200"/>
            <a:t>3. Asset turnover ratio increased from 0.8x to 1.2x, indicating better asset utilization. </a:t>
          </a:r>
        </a:p>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200"/>
            <a:t>4. Financial leverage decreased from 7.38x to 5.41x, suggesting reduced reliance on debt.</a:t>
          </a:r>
        </a:p>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200"/>
            <a:t>5. ROA improved to 8.92% in FY2024, driven by higher profit margins and asset efficiency.</a:t>
          </a:r>
        </a:p>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200"/>
            <a:t>6. Tata Motors' turnaround is evident in its ₹31,399.1 crores profit in FY2024, a key factor in improved ROE and ROA.</a:t>
          </a:r>
          <a:endParaRPr lang="en-IN" sz="1200" b="1" i="0">
            <a:solidFill>
              <a:srgbClr val="028655"/>
            </a:solidFill>
            <a:effectLst/>
            <a:latin typeface="+mn-lt"/>
            <a:ea typeface="+mn-ea"/>
            <a:cs typeface="+mn-cs"/>
          </a:endParaRPr>
        </a:p>
      </xdr:txBody>
    </xdr:sp>
    <xdr:clientData/>
  </xdr:twoCellAnchor>
  <xdr:twoCellAnchor>
    <xdr:from>
      <xdr:col>0</xdr:col>
      <xdr:colOff>68214</xdr:colOff>
      <xdr:row>109</xdr:row>
      <xdr:rowOff>82463</xdr:rowOff>
    </xdr:from>
    <xdr:to>
      <xdr:col>9</xdr:col>
      <xdr:colOff>127805</xdr:colOff>
      <xdr:row>114</xdr:row>
      <xdr:rowOff>127327</xdr:rowOff>
    </xdr:to>
    <xdr:sp macro="" textlink="">
      <xdr:nvSpPr>
        <xdr:cNvPr id="24" name="TextBox 23">
          <a:extLst>
            <a:ext uri="{FF2B5EF4-FFF2-40B4-BE49-F238E27FC236}">
              <a16:creationId xmlns:a16="http://schemas.microsoft.com/office/drawing/2014/main" id="{0FDF6C90-2BC7-4E84-B170-B64A24A503E0}"/>
            </a:ext>
          </a:extLst>
        </xdr:cNvPr>
        <xdr:cNvSpPr txBox="1"/>
      </xdr:nvSpPr>
      <xdr:spPr>
        <a:xfrm>
          <a:off x="68214" y="20145475"/>
          <a:ext cx="7150673" cy="8965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900" b="0" i="1">
              <a:solidFill>
                <a:srgbClr val="028655"/>
              </a:solidFill>
              <a:effectLst/>
              <a:latin typeface="+mn-lt"/>
              <a:ea typeface="+mn-ea"/>
              <a:cs typeface="+mn-cs"/>
            </a:rPr>
            <a:t>Disclaimer : </a:t>
          </a:r>
          <a:r>
            <a:rPr lang="en-IN" sz="900" b="0" i="1">
              <a:solidFill>
                <a:sysClr val="windowText" lastClr="000000"/>
              </a:solidFill>
              <a:effectLst/>
              <a:latin typeface="+mn-lt"/>
              <a:ea typeface="+mn-ea"/>
              <a:cs typeface="+mn-cs"/>
            </a:rPr>
            <a:t>This report is made as part</a:t>
          </a:r>
          <a:r>
            <a:rPr lang="en-IN" sz="900" b="0" i="1" baseline="0">
              <a:solidFill>
                <a:sysClr val="windowText" lastClr="000000"/>
              </a:solidFill>
              <a:effectLst/>
              <a:latin typeface="+mn-lt"/>
              <a:ea typeface="+mn-ea"/>
              <a:cs typeface="+mn-cs"/>
            </a:rPr>
            <a:t> of educational assignment and is meant for educational purpose only. The author of the report is not liable for any losses due to actions taken basis this report. It is advisable to consult SEBI registered reasearch analyst before making any investments</a:t>
          </a:r>
          <a:endParaRPr lang="en-IN" sz="900" b="0" i="1">
            <a:solidFill>
              <a:sysClr val="windowText" lastClr="000000"/>
            </a:solidFill>
            <a:effectLst/>
            <a:latin typeface="+mn-lt"/>
            <a:ea typeface="+mn-ea"/>
            <a:cs typeface="+mn-cs"/>
          </a:endParaRPr>
        </a:p>
      </xdr:txBody>
    </xdr:sp>
    <xdr:clientData/>
  </xdr:twoCellAnchor>
  <xdr:twoCellAnchor editAs="oneCell">
    <xdr:from>
      <xdr:col>6</xdr:col>
      <xdr:colOff>346194</xdr:colOff>
      <xdr:row>1</xdr:row>
      <xdr:rowOff>175871</xdr:rowOff>
    </xdr:from>
    <xdr:to>
      <xdr:col>8</xdr:col>
      <xdr:colOff>519852</xdr:colOff>
      <xdr:row>6</xdr:row>
      <xdr:rowOff>14000</xdr:rowOff>
    </xdr:to>
    <xdr:pic>
      <xdr:nvPicPr>
        <xdr:cNvPr id="27" name="Picture 26">
          <a:extLst>
            <a:ext uri="{FF2B5EF4-FFF2-40B4-BE49-F238E27FC236}">
              <a16:creationId xmlns:a16="http://schemas.microsoft.com/office/drawing/2014/main" id="{DFA97982-0A63-4A78-9413-FF11D3FE1A2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526082" y="304298"/>
          <a:ext cx="1528839" cy="976848"/>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11</xdr:col>
      <xdr:colOff>657860</xdr:colOff>
      <xdr:row>0</xdr:row>
      <xdr:rowOff>42334</xdr:rowOff>
    </xdr:from>
    <xdr:to>
      <xdr:col>12</xdr:col>
      <xdr:colOff>881380</xdr:colOff>
      <xdr:row>4</xdr:row>
      <xdr:rowOff>9279</xdr:rowOff>
    </xdr:to>
    <xdr:pic>
      <xdr:nvPicPr>
        <xdr:cNvPr id="4" name="Picture 3">
          <a:extLst>
            <a:ext uri="{FF2B5EF4-FFF2-40B4-BE49-F238E27FC236}">
              <a16:creationId xmlns:a16="http://schemas.microsoft.com/office/drawing/2014/main" id="{DA3B3683-CBFE-4DD1-9903-5FEA3150EF3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33193" y="42334"/>
          <a:ext cx="1112520" cy="712012"/>
        </a:xfrm>
        <a:prstGeom prst="rect">
          <a:avLst/>
        </a:prstGeom>
      </xdr:spPr>
    </xdr:pic>
    <xdr:clientData/>
  </xdr:twoCellAnchor>
  <xdr:twoCellAnchor>
    <xdr:from>
      <xdr:col>0</xdr:col>
      <xdr:colOff>118533</xdr:colOff>
      <xdr:row>0</xdr:row>
      <xdr:rowOff>77894</xdr:rowOff>
    </xdr:from>
    <xdr:to>
      <xdr:col>2</xdr:col>
      <xdr:colOff>615950</xdr:colOff>
      <xdr:row>3</xdr:row>
      <xdr:rowOff>109644</xdr:rowOff>
    </xdr:to>
    <xdr:pic>
      <xdr:nvPicPr>
        <xdr:cNvPr id="5" name="Picture 4">
          <a:extLst>
            <a:ext uri="{FF2B5EF4-FFF2-40B4-BE49-F238E27FC236}">
              <a16:creationId xmlns:a16="http://schemas.microsoft.com/office/drawing/2014/main" id="{5192D443-8551-4C9E-9EC5-A376F9A242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8533" y="77894"/>
          <a:ext cx="2571750" cy="59055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13</xdr:col>
      <xdr:colOff>36714</xdr:colOff>
      <xdr:row>0</xdr:row>
      <xdr:rowOff>13854</xdr:rowOff>
    </xdr:from>
    <xdr:to>
      <xdr:col>14</xdr:col>
      <xdr:colOff>539634</xdr:colOff>
      <xdr:row>4</xdr:row>
      <xdr:rowOff>5430</xdr:rowOff>
    </xdr:to>
    <xdr:pic>
      <xdr:nvPicPr>
        <xdr:cNvPr id="4" name="Picture 3">
          <a:extLst>
            <a:ext uri="{FF2B5EF4-FFF2-40B4-BE49-F238E27FC236}">
              <a16:creationId xmlns:a16="http://schemas.microsoft.com/office/drawing/2014/main" id="{1A7A0F01-2349-4C9F-8A91-9E3C9484F57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637914" y="13854"/>
          <a:ext cx="1112520" cy="712012"/>
        </a:xfrm>
        <a:prstGeom prst="rect">
          <a:avLst/>
        </a:prstGeom>
      </xdr:spPr>
    </xdr:pic>
    <xdr:clientData/>
  </xdr:twoCellAnchor>
  <xdr:twoCellAnchor>
    <xdr:from>
      <xdr:col>1</xdr:col>
      <xdr:colOff>0</xdr:colOff>
      <xdr:row>0</xdr:row>
      <xdr:rowOff>60960</xdr:rowOff>
    </xdr:from>
    <xdr:to>
      <xdr:col>2</xdr:col>
      <xdr:colOff>562841</xdr:colOff>
      <xdr:row>3</xdr:row>
      <xdr:rowOff>111183</xdr:rowOff>
    </xdr:to>
    <xdr:pic>
      <xdr:nvPicPr>
        <xdr:cNvPr id="5" name="Picture 4">
          <a:extLst>
            <a:ext uri="{FF2B5EF4-FFF2-40B4-BE49-F238E27FC236}">
              <a16:creationId xmlns:a16="http://schemas.microsoft.com/office/drawing/2014/main" id="{C1D25BEC-3B0A-4898-AC75-116C1AA0EE6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1618" y="60960"/>
          <a:ext cx="2571750" cy="59055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10</xdr:col>
      <xdr:colOff>121920</xdr:colOff>
      <xdr:row>0</xdr:row>
      <xdr:rowOff>15240</xdr:rowOff>
    </xdr:from>
    <xdr:to>
      <xdr:col>12</xdr:col>
      <xdr:colOff>15240</xdr:colOff>
      <xdr:row>3</xdr:row>
      <xdr:rowOff>178612</xdr:rowOff>
    </xdr:to>
    <xdr:pic>
      <xdr:nvPicPr>
        <xdr:cNvPr id="5" name="Picture 4">
          <a:extLst>
            <a:ext uri="{FF2B5EF4-FFF2-40B4-BE49-F238E27FC236}">
              <a16:creationId xmlns:a16="http://schemas.microsoft.com/office/drawing/2014/main" id="{2F2DFCBA-6914-477E-9F7B-ACBDC5A05A4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964680" y="15240"/>
          <a:ext cx="1112520" cy="712012"/>
        </a:xfrm>
        <a:prstGeom prst="rect">
          <a:avLst/>
        </a:prstGeom>
      </xdr:spPr>
    </xdr:pic>
    <xdr:clientData/>
  </xdr:twoCellAnchor>
  <xdr:twoCellAnchor>
    <xdr:from>
      <xdr:col>1</xdr:col>
      <xdr:colOff>7620</xdr:colOff>
      <xdr:row>0</xdr:row>
      <xdr:rowOff>68580</xdr:rowOff>
    </xdr:from>
    <xdr:to>
      <xdr:col>3</xdr:col>
      <xdr:colOff>133350</xdr:colOff>
      <xdr:row>3</xdr:row>
      <xdr:rowOff>110490</xdr:rowOff>
    </xdr:to>
    <xdr:pic>
      <xdr:nvPicPr>
        <xdr:cNvPr id="6" name="Picture 5">
          <a:extLst>
            <a:ext uri="{FF2B5EF4-FFF2-40B4-BE49-F238E27FC236}">
              <a16:creationId xmlns:a16="http://schemas.microsoft.com/office/drawing/2014/main" id="{B5E5F1E8-5348-42E6-A26F-A3BAF726190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7160" y="68580"/>
          <a:ext cx="2571750" cy="5905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14</xdr:col>
      <xdr:colOff>106680</xdr:colOff>
      <xdr:row>0</xdr:row>
      <xdr:rowOff>22860</xdr:rowOff>
    </xdr:from>
    <xdr:to>
      <xdr:col>15</xdr:col>
      <xdr:colOff>22860</xdr:colOff>
      <xdr:row>4</xdr:row>
      <xdr:rowOff>3352</xdr:rowOff>
    </xdr:to>
    <xdr:pic>
      <xdr:nvPicPr>
        <xdr:cNvPr id="4" name="Picture 3">
          <a:extLst>
            <a:ext uri="{FF2B5EF4-FFF2-40B4-BE49-F238E27FC236}">
              <a16:creationId xmlns:a16="http://schemas.microsoft.com/office/drawing/2014/main" id="{BF206D46-320B-4D69-BAC2-D578E841325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816340" y="22860"/>
          <a:ext cx="1112520" cy="712012"/>
        </a:xfrm>
        <a:prstGeom prst="rect">
          <a:avLst/>
        </a:prstGeom>
      </xdr:spPr>
    </xdr:pic>
    <xdr:clientData/>
  </xdr:twoCellAnchor>
  <xdr:twoCellAnchor>
    <xdr:from>
      <xdr:col>0</xdr:col>
      <xdr:colOff>114300</xdr:colOff>
      <xdr:row>0</xdr:row>
      <xdr:rowOff>68580</xdr:rowOff>
    </xdr:from>
    <xdr:to>
      <xdr:col>4</xdr:col>
      <xdr:colOff>247650</xdr:colOff>
      <xdr:row>3</xdr:row>
      <xdr:rowOff>110490</xdr:rowOff>
    </xdr:to>
    <xdr:pic>
      <xdr:nvPicPr>
        <xdr:cNvPr id="5" name="Picture 4">
          <a:extLst>
            <a:ext uri="{FF2B5EF4-FFF2-40B4-BE49-F238E27FC236}">
              <a16:creationId xmlns:a16="http://schemas.microsoft.com/office/drawing/2014/main" id="{CCCEEA60-6590-4BCF-9C9E-FF147A56024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4300" y="68580"/>
          <a:ext cx="2571750" cy="5905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9</xdr:col>
      <xdr:colOff>175260</xdr:colOff>
      <xdr:row>0</xdr:row>
      <xdr:rowOff>0</xdr:rowOff>
    </xdr:from>
    <xdr:to>
      <xdr:col>11</xdr:col>
      <xdr:colOff>68580</xdr:colOff>
      <xdr:row>3</xdr:row>
      <xdr:rowOff>163372</xdr:rowOff>
    </xdr:to>
    <xdr:pic>
      <xdr:nvPicPr>
        <xdr:cNvPr id="5" name="Picture 4">
          <a:extLst>
            <a:ext uri="{FF2B5EF4-FFF2-40B4-BE49-F238E27FC236}">
              <a16:creationId xmlns:a16="http://schemas.microsoft.com/office/drawing/2014/main" id="{C22D578A-16B5-492D-B86C-4615714C7F8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196840" y="0"/>
          <a:ext cx="1112520" cy="712012"/>
        </a:xfrm>
        <a:prstGeom prst="rect">
          <a:avLst/>
        </a:prstGeom>
      </xdr:spPr>
    </xdr:pic>
    <xdr:clientData/>
  </xdr:twoCellAnchor>
  <xdr:twoCellAnchor>
    <xdr:from>
      <xdr:col>1</xdr:col>
      <xdr:colOff>15240</xdr:colOff>
      <xdr:row>0</xdr:row>
      <xdr:rowOff>60960</xdr:rowOff>
    </xdr:from>
    <xdr:to>
      <xdr:col>5</xdr:col>
      <xdr:colOff>133350</xdr:colOff>
      <xdr:row>3</xdr:row>
      <xdr:rowOff>102870</xdr:rowOff>
    </xdr:to>
    <xdr:pic>
      <xdr:nvPicPr>
        <xdr:cNvPr id="6" name="Picture 5">
          <a:extLst>
            <a:ext uri="{FF2B5EF4-FFF2-40B4-BE49-F238E27FC236}">
              <a16:creationId xmlns:a16="http://schemas.microsoft.com/office/drawing/2014/main" id="{C90D4D7A-E460-40C0-9D79-A6DF7DF2873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4780" y="60960"/>
          <a:ext cx="2571750" cy="59055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xdr:from>
      <xdr:col>1</xdr:col>
      <xdr:colOff>0</xdr:colOff>
      <xdr:row>0</xdr:row>
      <xdr:rowOff>83820</xdr:rowOff>
    </xdr:from>
    <xdr:to>
      <xdr:col>4</xdr:col>
      <xdr:colOff>285750</xdr:colOff>
      <xdr:row>3</xdr:row>
      <xdr:rowOff>125730</xdr:rowOff>
    </xdr:to>
    <xdr:pic>
      <xdr:nvPicPr>
        <xdr:cNvPr id="4" name="Picture 3">
          <a:extLst>
            <a:ext uri="{FF2B5EF4-FFF2-40B4-BE49-F238E27FC236}">
              <a16:creationId xmlns:a16="http://schemas.microsoft.com/office/drawing/2014/main" id="{E5D0D843-2D72-43B7-B750-712173EE3D8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540" y="83820"/>
          <a:ext cx="2571750" cy="590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s://www.screener.in/excel/"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4604B-C49D-4058-B0BC-4DBDC0225086}">
  <sheetPr>
    <tabColor rgb="FF002060"/>
  </sheetPr>
  <dimension ref="A1"/>
  <sheetViews>
    <sheetView workbookViewId="0"/>
  </sheetViews>
  <sheetFormatPr defaultRowHeight="14.4" x14ac:dyDescent="0.3"/>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B5B7B-C668-4751-B269-60A6246385E1}">
  <sheetPr>
    <pageSetUpPr fitToPage="1"/>
  </sheetPr>
  <dimension ref="A1:J49"/>
  <sheetViews>
    <sheetView showGridLines="0" tabSelected="1" zoomScaleNormal="100" workbookViewId="0">
      <selection activeCell="L23" sqref="L23"/>
    </sheetView>
  </sheetViews>
  <sheetFormatPr defaultRowHeight="14.4" x14ac:dyDescent="0.3"/>
  <cols>
    <col min="1" max="1" width="1.88671875" customWidth="1"/>
    <col min="2" max="2" width="19.88671875" customWidth="1"/>
    <col min="3" max="3" width="10.33203125" bestFit="1" customWidth="1"/>
    <col min="4" max="4" width="10.109375" bestFit="1" customWidth="1"/>
    <col min="5" max="5" width="11.44140625" bestFit="1" customWidth="1"/>
    <col min="6" max="6" width="10.88671875" customWidth="1"/>
    <col min="7" max="9" width="9.33203125" customWidth="1"/>
    <col min="10" max="10" width="10.33203125" bestFit="1" customWidth="1"/>
    <col min="14" max="14" width="16.5546875" bestFit="1" customWidth="1"/>
    <col min="15" max="15" width="9.88671875" bestFit="1" customWidth="1"/>
    <col min="16" max="16" width="6.5546875" bestFit="1" customWidth="1"/>
  </cols>
  <sheetData>
    <row r="1" spans="2:10" x14ac:dyDescent="0.3">
      <c r="B1" s="217"/>
      <c r="C1" s="217"/>
      <c r="D1" s="217"/>
      <c r="E1" s="217"/>
      <c r="F1" s="217"/>
      <c r="G1" s="217"/>
      <c r="H1" s="217"/>
      <c r="I1" s="217"/>
      <c r="J1" s="217"/>
    </row>
    <row r="2" spans="2:10" x14ac:dyDescent="0.3">
      <c r="B2" s="217"/>
      <c r="C2" s="217"/>
      <c r="D2" s="217"/>
      <c r="E2" s="217"/>
      <c r="F2" s="217"/>
      <c r="G2" s="217"/>
      <c r="H2" s="217"/>
      <c r="I2" s="217"/>
      <c r="J2" s="217"/>
    </row>
    <row r="3" spans="2:10" x14ac:dyDescent="0.3">
      <c r="B3" s="217"/>
      <c r="C3" s="217"/>
      <c r="D3" s="217"/>
      <c r="E3" s="217"/>
      <c r="F3" s="217"/>
      <c r="G3" s="217"/>
      <c r="H3" s="217"/>
      <c r="I3" s="217"/>
      <c r="J3" s="217"/>
    </row>
    <row r="4" spans="2:10" x14ac:dyDescent="0.3">
      <c r="B4" s="217"/>
      <c r="C4" s="217"/>
      <c r="D4" s="217"/>
      <c r="E4" s="217"/>
      <c r="F4" s="217"/>
      <c r="G4" s="217"/>
      <c r="H4" s="217"/>
      <c r="I4" s="217"/>
      <c r="J4" s="217"/>
    </row>
    <row r="6" spans="2:10" ht="18" x14ac:dyDescent="0.35">
      <c r="B6" s="226" t="s">
        <v>0</v>
      </c>
      <c r="C6" s="227"/>
      <c r="D6" s="227"/>
      <c r="E6" s="227"/>
      <c r="F6" s="228"/>
      <c r="G6" s="228"/>
      <c r="H6" s="228"/>
      <c r="I6" s="228"/>
      <c r="J6" s="228"/>
    </row>
    <row r="8" spans="2:10" x14ac:dyDescent="0.3">
      <c r="B8" s="32" t="s">
        <v>1</v>
      </c>
    </row>
    <row r="10" spans="2:10" x14ac:dyDescent="0.3">
      <c r="B10" s="1" t="s">
        <v>2</v>
      </c>
    </row>
    <row r="11" spans="2:10" ht="13.5" customHeight="1" x14ac:dyDescent="0.3">
      <c r="B11" s="2"/>
      <c r="C11" s="2"/>
      <c r="D11" s="2"/>
      <c r="E11" s="2"/>
      <c r="F11" s="8"/>
      <c r="G11" s="8" t="s">
        <v>8</v>
      </c>
      <c r="H11" s="8" t="s">
        <v>8</v>
      </c>
      <c r="I11" s="8" t="s">
        <v>10</v>
      </c>
      <c r="J11" s="8" t="s">
        <v>13</v>
      </c>
    </row>
    <row r="12" spans="2:10" ht="18.75" customHeight="1" x14ac:dyDescent="0.3">
      <c r="B12" s="3" t="s">
        <v>3</v>
      </c>
      <c r="C12" s="3" t="s">
        <v>4</v>
      </c>
      <c r="D12" s="9" t="s">
        <v>5</v>
      </c>
      <c r="E12" s="9" t="s">
        <v>6</v>
      </c>
      <c r="F12" s="9" t="s">
        <v>11</v>
      </c>
      <c r="G12" s="9" t="s">
        <v>9</v>
      </c>
      <c r="H12" s="9" t="s">
        <v>16</v>
      </c>
      <c r="I12" s="9" t="s">
        <v>12</v>
      </c>
      <c r="J12" s="9" t="s">
        <v>14</v>
      </c>
    </row>
    <row r="13" spans="2:10" x14ac:dyDescent="0.3">
      <c r="B13" s="5"/>
      <c r="C13" s="5"/>
      <c r="D13" s="5"/>
      <c r="E13" s="5"/>
      <c r="F13" s="5"/>
      <c r="G13" s="5"/>
      <c r="H13" s="5"/>
      <c r="I13" s="5"/>
      <c r="J13" s="5"/>
    </row>
    <row r="14" spans="2:10" x14ac:dyDescent="0.3">
      <c r="B14" s="7" t="str">
        <f>'Beta - Comps'!C7</f>
        <v>Tata Motors</v>
      </c>
      <c r="C14" s="7" t="s">
        <v>15</v>
      </c>
      <c r="D14" s="35">
        <f>'Beta - Comps'!F7</f>
        <v>107262.5</v>
      </c>
      <c r="E14" s="35">
        <f>'Beta - Comps'!E7</f>
        <v>392243.89</v>
      </c>
      <c r="F14" s="12">
        <v>0.3</v>
      </c>
      <c r="G14" s="20">
        <f>D14/E14</f>
        <v>0.27345868918442551</v>
      </c>
      <c r="H14" s="20">
        <f>D14/(D14+E14)</f>
        <v>0.21473699265388776</v>
      </c>
      <c r="I14" s="10">
        <f>'Beta - Regression'!J10</f>
        <v>1.8010932440089471</v>
      </c>
      <c r="J14" s="21">
        <f>I14/(1+(1-F14)*G14)</f>
        <v>1.5117184600568214</v>
      </c>
    </row>
    <row r="15" spans="2:10" x14ac:dyDescent="0.3">
      <c r="B15" s="7" t="str">
        <f>'Beta - Comps'!C8</f>
        <v>Maruti Suzuki</v>
      </c>
      <c r="C15" s="7" t="s">
        <v>15</v>
      </c>
      <c r="D15" s="35">
        <f>'Beta - Comps'!F8</f>
        <v>118.6</v>
      </c>
      <c r="E15" s="35">
        <f>'Beta - Comps'!E8</f>
        <v>384331.99</v>
      </c>
      <c r="F15" s="12">
        <v>0.3</v>
      </c>
      <c r="G15" s="20">
        <f t="shared" ref="G15:G18" si="0">D15/E15</f>
        <v>3.0858737520132008E-4</v>
      </c>
      <c r="H15" s="20">
        <f t="shared" ref="H15:H18" si="1">D15/(D15+E15)</f>
        <v>3.0849217840971452E-4</v>
      </c>
      <c r="I15" s="10">
        <v>0.64600000000000002</v>
      </c>
      <c r="J15" s="21">
        <f t="shared" ref="J15:J18" si="2">I15/(1+(1-F15)*G15)</f>
        <v>0.64586048692531539</v>
      </c>
    </row>
    <row r="16" spans="2:10" x14ac:dyDescent="0.3">
      <c r="B16" s="7" t="str">
        <f>'Beta - Comps'!C9</f>
        <v>M &amp; M</v>
      </c>
      <c r="C16" s="7" t="s">
        <v>15</v>
      </c>
      <c r="D16" s="35">
        <f>'Beta - Comps'!F9</f>
        <v>108647.25</v>
      </c>
      <c r="E16" s="35">
        <f>'Beta - Comps'!E9</f>
        <v>341864.73</v>
      </c>
      <c r="F16" s="12">
        <v>0.3</v>
      </c>
      <c r="G16" s="20">
        <f t="shared" si="0"/>
        <v>0.31780771886002984</v>
      </c>
      <c r="H16" s="20">
        <f t="shared" si="1"/>
        <v>0.24116395306513272</v>
      </c>
      <c r="I16" s="10">
        <v>1.1299999999999999</v>
      </c>
      <c r="J16" s="21">
        <f t="shared" si="2"/>
        <v>0.92436153779090602</v>
      </c>
    </row>
    <row r="17" spans="2:10" x14ac:dyDescent="0.3">
      <c r="B17" s="7" t="str">
        <f>'Beta - Comps'!C10</f>
        <v>Eicher Motors</v>
      </c>
      <c r="C17" s="7" t="s">
        <v>15</v>
      </c>
      <c r="D17" s="35">
        <f>'Beta - Comps'!F10</f>
        <v>419.44</v>
      </c>
      <c r="E17" s="35">
        <f>'Beta - Comps'!E10</f>
        <v>132363.51999999999</v>
      </c>
      <c r="F17" s="12">
        <v>0.3</v>
      </c>
      <c r="G17" s="20">
        <f t="shared" si="0"/>
        <v>3.1688489396474199E-3</v>
      </c>
      <c r="H17" s="20">
        <f t="shared" si="1"/>
        <v>3.1588390558547575E-3</v>
      </c>
      <c r="I17" s="10">
        <v>0.98699999999999999</v>
      </c>
      <c r="J17" s="21">
        <f t="shared" si="2"/>
        <v>0.98481548793970564</v>
      </c>
    </row>
    <row r="18" spans="2:10" x14ac:dyDescent="0.3">
      <c r="B18" s="7" t="str">
        <f>'Beta - Comps'!C11</f>
        <v>Ashok Leyland</v>
      </c>
      <c r="C18" s="7" t="s">
        <v>15</v>
      </c>
      <c r="D18" s="35">
        <f>'Beta - Comps'!F11</f>
        <v>40802.18</v>
      </c>
      <c r="E18" s="35">
        <f>'Beta - Comps'!E11</f>
        <v>74320.97</v>
      </c>
      <c r="F18" s="12">
        <v>0.3</v>
      </c>
      <c r="G18" s="20">
        <f t="shared" si="0"/>
        <v>0.54899956230388269</v>
      </c>
      <c r="H18" s="20">
        <f t="shared" si="1"/>
        <v>0.35442202545708662</v>
      </c>
      <c r="I18" s="10">
        <v>1.4</v>
      </c>
      <c r="J18" s="21">
        <f t="shared" si="2"/>
        <v>1.0113416960646056</v>
      </c>
    </row>
    <row r="19" spans="2:10" x14ac:dyDescent="0.3">
      <c r="F19" s="13"/>
    </row>
    <row r="20" spans="2:10" x14ac:dyDescent="0.3">
      <c r="E20" s="14" t="s">
        <v>7</v>
      </c>
      <c r="F20" s="15">
        <f>AVERAGE(F14:F18)</f>
        <v>0.3</v>
      </c>
      <c r="G20" s="15">
        <f t="shared" ref="G20:J20" si="3">AVERAGE(G14:G18)</f>
        <v>0.22874868133263737</v>
      </c>
      <c r="H20" s="15">
        <f t="shared" si="3"/>
        <v>0.16275806048207431</v>
      </c>
      <c r="I20" s="16">
        <f t="shared" si="3"/>
        <v>1.1928186488017893</v>
      </c>
      <c r="J20" s="16">
        <f t="shared" si="3"/>
        <v>1.0156195337554708</v>
      </c>
    </row>
    <row r="21" spans="2:10" x14ac:dyDescent="0.3">
      <c r="E21" s="17" t="s">
        <v>17</v>
      </c>
      <c r="F21" s="18">
        <f>MEDIAN(F14:F18)</f>
        <v>0.3</v>
      </c>
      <c r="G21" s="18">
        <f t="shared" ref="G21:J21" si="4">MEDIAN(G14:G18)</f>
        <v>0.27345868918442551</v>
      </c>
      <c r="H21" s="18">
        <f t="shared" si="4"/>
        <v>0.21473699265388776</v>
      </c>
      <c r="I21" s="19">
        <f t="shared" si="4"/>
        <v>1.1299999999999999</v>
      </c>
      <c r="J21" s="19">
        <f t="shared" si="4"/>
        <v>0.98481548793970564</v>
      </c>
    </row>
    <row r="22" spans="2:10" x14ac:dyDescent="0.3">
      <c r="G22" s="6"/>
    </row>
    <row r="23" spans="2:10" x14ac:dyDescent="0.3">
      <c r="G23" s="6"/>
    </row>
    <row r="24" spans="2:10" x14ac:dyDescent="0.3">
      <c r="B24" s="17" t="s">
        <v>29</v>
      </c>
      <c r="C24" s="22"/>
      <c r="D24" s="22"/>
      <c r="E24" s="22"/>
      <c r="G24" s="17" t="s">
        <v>23</v>
      </c>
      <c r="H24" s="22"/>
      <c r="I24" s="22"/>
      <c r="J24" s="22"/>
    </row>
    <row r="25" spans="2:10" x14ac:dyDescent="0.3">
      <c r="B25" s="6"/>
      <c r="G25" s="6"/>
    </row>
    <row r="26" spans="2:10" x14ac:dyDescent="0.3">
      <c r="B26" t="s">
        <v>30</v>
      </c>
      <c r="E26" s="45">
        <f>9986/107262</f>
        <v>9.3099140422516824E-2</v>
      </c>
      <c r="G26" t="s">
        <v>24</v>
      </c>
      <c r="J26" s="49">
        <v>6.88E-2</v>
      </c>
    </row>
    <row r="27" spans="2:10" x14ac:dyDescent="0.3">
      <c r="B27" t="s">
        <v>31</v>
      </c>
      <c r="E27" s="13">
        <f>F21</f>
        <v>0.3</v>
      </c>
      <c r="G27" t="s">
        <v>25</v>
      </c>
      <c r="J27" s="46">
        <f>Rm!G11-WACC!J26</f>
        <v>6.5799999999999997E-2</v>
      </c>
    </row>
    <row r="28" spans="2:10" ht="15.75" customHeight="1" x14ac:dyDescent="0.3">
      <c r="B28" s="24" t="s">
        <v>32</v>
      </c>
      <c r="C28" s="24"/>
      <c r="D28" s="24"/>
      <c r="E28" s="28">
        <f>E26*(1-E27)</f>
        <v>6.516939829576178E-2</v>
      </c>
      <c r="G28" t="s">
        <v>28</v>
      </c>
      <c r="J28" s="50">
        <f>J37</f>
        <v>1.2228263205632912</v>
      </c>
    </row>
    <row r="29" spans="2:10" x14ac:dyDescent="0.3">
      <c r="G29" s="24" t="s">
        <v>23</v>
      </c>
      <c r="H29" s="24"/>
      <c r="I29" s="24"/>
      <c r="J29" s="51">
        <f>J26+(J27*J28)</f>
        <v>0.14926197189306456</v>
      </c>
    </row>
    <row r="32" spans="2:10" x14ac:dyDescent="0.3">
      <c r="B32" s="17" t="s">
        <v>18</v>
      </c>
      <c r="C32" s="22"/>
      <c r="D32" s="22"/>
      <c r="E32" s="22"/>
      <c r="G32" s="17" t="s">
        <v>33</v>
      </c>
      <c r="H32" s="22"/>
      <c r="I32" s="22"/>
      <c r="J32" s="22"/>
    </row>
    <row r="33" spans="1:10" x14ac:dyDescent="0.3">
      <c r="G33" s="1"/>
    </row>
    <row r="34" spans="1:10" x14ac:dyDescent="0.3">
      <c r="D34" s="23" t="s">
        <v>21</v>
      </c>
      <c r="E34" s="23" t="s">
        <v>22</v>
      </c>
      <c r="G34" s="6" t="s">
        <v>34</v>
      </c>
      <c r="J34" s="6">
        <f>J21</f>
        <v>0.98481548793970564</v>
      </c>
    </row>
    <row r="35" spans="1:10" x14ac:dyDescent="0.3">
      <c r="B35" t="s">
        <v>5</v>
      </c>
      <c r="C35" s="35">
        <f>D14</f>
        <v>107262.5</v>
      </c>
      <c r="D35" s="11">
        <f>C35/$C$37</f>
        <v>0.21473699265388776</v>
      </c>
      <c r="E35" s="29">
        <f>H20</f>
        <v>0.16275806048207431</v>
      </c>
      <c r="G35" t="s">
        <v>35</v>
      </c>
      <c r="J35" s="30">
        <f>E39</f>
        <v>0.19439788285783741</v>
      </c>
    </row>
    <row r="36" spans="1:10" x14ac:dyDescent="0.3">
      <c r="B36" t="s">
        <v>19</v>
      </c>
      <c r="C36" s="35">
        <f>E14</f>
        <v>392243.89</v>
      </c>
      <c r="D36" s="11">
        <f>C36/$C$37</f>
        <v>0.78526300734611221</v>
      </c>
      <c r="E36" s="13">
        <f>E37-E35</f>
        <v>0.83724193951792569</v>
      </c>
      <c r="G36" t="s">
        <v>31</v>
      </c>
      <c r="J36" s="13">
        <f>E27</f>
        <v>0.3</v>
      </c>
    </row>
    <row r="37" spans="1:10" x14ac:dyDescent="0.3">
      <c r="B37" t="s">
        <v>20</v>
      </c>
      <c r="C37" s="24">
        <f>SUM(C35:C36)</f>
        <v>499506.39</v>
      </c>
      <c r="D37" s="25">
        <f>C37/$C$37</f>
        <v>1</v>
      </c>
      <c r="E37" s="26">
        <f>D37</f>
        <v>1</v>
      </c>
      <c r="G37" s="24" t="s">
        <v>26</v>
      </c>
      <c r="H37" s="24"/>
      <c r="I37" s="24"/>
      <c r="J37" s="31">
        <f>J34*(1+(1-J35)*J36)</f>
        <v>1.2228263205632912</v>
      </c>
    </row>
    <row r="39" spans="1:10" x14ac:dyDescent="0.3">
      <c r="B39" t="s">
        <v>27</v>
      </c>
      <c r="D39" s="27">
        <f>D35/D36</f>
        <v>0.27345868918442556</v>
      </c>
      <c r="E39" s="27">
        <f>E35/E36</f>
        <v>0.19439788285783741</v>
      </c>
      <c r="G39" s="17" t="s">
        <v>0</v>
      </c>
      <c r="H39" s="22"/>
      <c r="I39" s="22"/>
      <c r="J39" s="22"/>
    </row>
    <row r="40" spans="1:10" x14ac:dyDescent="0.3">
      <c r="G40" s="6"/>
    </row>
    <row r="41" spans="1:10" x14ac:dyDescent="0.3">
      <c r="B41" s="33" t="s">
        <v>36</v>
      </c>
      <c r="G41" t="s">
        <v>23</v>
      </c>
      <c r="J41" s="52">
        <f>J29</f>
        <v>0.14926197189306456</v>
      </c>
    </row>
    <row r="42" spans="1:10" x14ac:dyDescent="0.3">
      <c r="B42" s="33" t="s">
        <v>37</v>
      </c>
      <c r="G42" t="s">
        <v>86</v>
      </c>
      <c r="J42" s="13">
        <f>E36</f>
        <v>0.83724193951792569</v>
      </c>
    </row>
    <row r="43" spans="1:10" x14ac:dyDescent="0.3">
      <c r="A43" t="s">
        <v>38</v>
      </c>
      <c r="B43" s="33" t="s">
        <v>39</v>
      </c>
      <c r="J43" s="52"/>
    </row>
    <row r="44" spans="1:10" x14ac:dyDescent="0.3">
      <c r="B44" s="33" t="s">
        <v>40</v>
      </c>
      <c r="G44" t="s">
        <v>29</v>
      </c>
      <c r="J44" s="13">
        <f>E28</f>
        <v>6.516939829576178E-2</v>
      </c>
    </row>
    <row r="45" spans="1:10" x14ac:dyDescent="0.3">
      <c r="G45" t="s">
        <v>87</v>
      </c>
      <c r="J45" s="13">
        <f>E35</f>
        <v>0.16275806048207431</v>
      </c>
    </row>
    <row r="47" spans="1:10" x14ac:dyDescent="0.3">
      <c r="G47" s="53" t="s">
        <v>88</v>
      </c>
      <c r="H47" s="53"/>
      <c r="I47" s="53"/>
      <c r="J47" s="54">
        <f>(J41*J42)+(J44*J45)</f>
        <v>0.13557522771342148</v>
      </c>
    </row>
    <row r="49" spans="2:10" x14ac:dyDescent="0.3">
      <c r="B49" s="228"/>
      <c r="C49" s="228"/>
      <c r="D49" s="228"/>
      <c r="E49" s="228"/>
      <c r="F49" s="228"/>
      <c r="G49" s="228"/>
      <c r="H49" s="228"/>
      <c r="I49" s="228"/>
      <c r="J49" s="228"/>
    </row>
  </sheetData>
  <printOptions horizontalCentered="1" verticalCentered="1"/>
  <pageMargins left="0.70866141732283472" right="0.70866141732283472" top="0.74803149606299213" bottom="0.74803149606299213" header="0.31496062992125984" footer="0.31496062992125984"/>
  <pageSetup scale="87" orientation="portrait" r:id="rId1"/>
  <customProperties>
    <customPr name="Guid" r:id="rId2"/>
  </customProperties>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005F2-0584-4EEC-B339-A8CF1A4E7470}">
  <sheetPr>
    <tabColor rgb="FF002060"/>
  </sheetPr>
  <dimension ref="A1"/>
  <sheetViews>
    <sheetView workbookViewId="0">
      <selection activeCell="E13" sqref="E13"/>
    </sheetView>
  </sheetViews>
  <sheetFormatPr defaultRowHeight="14.4" x14ac:dyDescent="0.3"/>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91D04-130C-4EB5-94D1-E96A482944C5}">
  <sheetPr>
    <pageSetUpPr fitToPage="1"/>
  </sheetPr>
  <dimension ref="B1:T114"/>
  <sheetViews>
    <sheetView showGridLines="0" zoomScaleNormal="100" workbookViewId="0">
      <selection activeCell="K20" sqref="K20"/>
    </sheetView>
  </sheetViews>
  <sheetFormatPr defaultRowHeight="14.4" x14ac:dyDescent="0.3"/>
  <cols>
    <col min="1" max="1" width="1.88671875" customWidth="1"/>
    <col min="2" max="2" width="11.109375" customWidth="1"/>
    <col min="3" max="3" width="12.33203125" bestFit="1" customWidth="1"/>
    <col min="4" max="4" width="11.33203125" customWidth="1"/>
    <col min="6" max="6" width="13.5546875" bestFit="1" customWidth="1"/>
    <col min="9" max="9" width="18.109375" customWidth="1"/>
    <col min="10" max="10" width="12" bestFit="1" customWidth="1"/>
    <col min="12" max="12" width="14.44140625" customWidth="1"/>
    <col min="13" max="13" width="14.5546875" customWidth="1"/>
    <col min="14" max="14" width="11.88671875" customWidth="1"/>
    <col min="15" max="15" width="10.88671875" customWidth="1"/>
    <col min="16" max="16" width="11.6640625" customWidth="1"/>
    <col min="17" max="17" width="11.33203125" customWidth="1"/>
    <col min="18" max="18" width="13.21875" customWidth="1"/>
    <col min="19" max="19" width="11.21875" customWidth="1"/>
  </cols>
  <sheetData>
    <row r="1" spans="2:13" x14ac:dyDescent="0.3">
      <c r="B1" s="217"/>
      <c r="C1" s="217"/>
      <c r="D1" s="217"/>
      <c r="E1" s="217"/>
      <c r="F1" s="217"/>
      <c r="G1" s="217"/>
      <c r="H1" s="217"/>
      <c r="I1" s="217"/>
      <c r="J1" s="217"/>
      <c r="K1" s="223"/>
    </row>
    <row r="2" spans="2:13" x14ac:dyDescent="0.3">
      <c r="B2" s="217"/>
      <c r="C2" s="217"/>
      <c r="D2" s="217"/>
      <c r="E2" s="217"/>
      <c r="F2" s="217"/>
      <c r="G2" s="217"/>
      <c r="H2" s="217"/>
      <c r="I2" s="217"/>
      <c r="J2" s="217"/>
      <c r="K2" s="223"/>
    </row>
    <row r="3" spans="2:13" x14ac:dyDescent="0.3">
      <c r="B3" s="217"/>
      <c r="C3" s="217"/>
      <c r="D3" s="217"/>
      <c r="E3" s="217"/>
      <c r="F3" s="217"/>
      <c r="G3" s="217"/>
      <c r="H3" s="217"/>
      <c r="I3" s="217"/>
      <c r="J3" s="217"/>
      <c r="K3" s="223"/>
    </row>
    <row r="4" spans="2:13" x14ac:dyDescent="0.3">
      <c r="B4" s="217"/>
      <c r="C4" s="217"/>
      <c r="D4" s="217"/>
      <c r="E4" s="217"/>
      <c r="F4" s="217"/>
      <c r="G4" s="217"/>
      <c r="H4" s="217"/>
      <c r="I4" s="217"/>
      <c r="J4" s="217"/>
      <c r="K4" s="223"/>
    </row>
    <row r="6" spans="2:13" x14ac:dyDescent="0.3">
      <c r="B6" s="1" t="s">
        <v>345</v>
      </c>
    </row>
    <row r="8" spans="2:13" x14ac:dyDescent="0.3">
      <c r="B8" s="229" t="s">
        <v>346</v>
      </c>
      <c r="C8" s="229"/>
      <c r="D8" s="229"/>
      <c r="F8" s="229" t="s">
        <v>45</v>
      </c>
      <c r="G8" s="229"/>
      <c r="I8" s="229" t="s">
        <v>74</v>
      </c>
      <c r="J8" s="229"/>
      <c r="L8" t="s">
        <v>46</v>
      </c>
      <c r="M8" s="6">
        <f>SLOPE(D12:D70,G12:G70)</f>
        <v>1.8010932440089467</v>
      </c>
    </row>
    <row r="9" spans="2:13" x14ac:dyDescent="0.3">
      <c r="B9" s="1"/>
      <c r="L9" t="s">
        <v>47</v>
      </c>
      <c r="M9" s="6">
        <f>_xlfn.COVARIANCE.S(D11:D70,G11:G70)/_xlfn.VAR.S(G11:G70)</f>
        <v>1.8010932440089467</v>
      </c>
    </row>
    <row r="10" spans="2:13" x14ac:dyDescent="0.3">
      <c r="B10" s="41" t="s">
        <v>41</v>
      </c>
      <c r="C10" s="42" t="s">
        <v>43</v>
      </c>
      <c r="D10" s="42" t="s">
        <v>44</v>
      </c>
      <c r="F10" s="42" t="s">
        <v>43</v>
      </c>
      <c r="G10" s="42" t="s">
        <v>44</v>
      </c>
      <c r="I10" s="36" t="s">
        <v>75</v>
      </c>
      <c r="J10" s="6">
        <f>M11</f>
        <v>1.8010932440089471</v>
      </c>
    </row>
    <row r="11" spans="2:13" x14ac:dyDescent="0.3">
      <c r="B11" s="37">
        <v>43709</v>
      </c>
      <c r="C11" s="38">
        <v>116.724869</v>
      </c>
      <c r="F11" s="34">
        <v>11474.450194999999</v>
      </c>
      <c r="I11" t="s">
        <v>76</v>
      </c>
      <c r="J11" s="11">
        <v>0.75</v>
      </c>
      <c r="L11" t="s">
        <v>48</v>
      </c>
      <c r="M11" s="6">
        <f>M30</f>
        <v>1.8010932440089471</v>
      </c>
    </row>
    <row r="12" spans="2:13" x14ac:dyDescent="0.3">
      <c r="B12" s="37">
        <v>43739</v>
      </c>
      <c r="C12" s="38">
        <v>176.60290499999999</v>
      </c>
      <c r="D12" s="11">
        <f>C12/C11-1</f>
        <v>0.51298439238342608</v>
      </c>
      <c r="F12" s="34">
        <v>11877.450194999999</v>
      </c>
      <c r="G12" s="11">
        <f>F12/F11-1</f>
        <v>3.5121508495074449E-2</v>
      </c>
      <c r="J12" s="6"/>
    </row>
    <row r="13" spans="2:13" x14ac:dyDescent="0.3">
      <c r="B13" s="37">
        <v>43770</v>
      </c>
      <c r="C13" s="38">
        <v>160.502914</v>
      </c>
      <c r="D13" s="11">
        <f t="shared" ref="D13:D70" si="0">C13/C12-1</f>
        <v>-9.1164927326648382E-2</v>
      </c>
      <c r="F13" s="34">
        <v>12056.049805000001</v>
      </c>
      <c r="G13" s="11">
        <f t="shared" ref="G13:G70" si="1">F13/F12-1</f>
        <v>1.5036864568389152E-2</v>
      </c>
      <c r="I13" t="s">
        <v>78</v>
      </c>
      <c r="J13" s="6">
        <v>1</v>
      </c>
      <c r="L13" t="s">
        <v>49</v>
      </c>
    </row>
    <row r="14" spans="2:13" ht="15" thickBot="1" x14ac:dyDescent="0.35">
      <c r="B14" s="37">
        <v>43800</v>
      </c>
      <c r="C14" s="38">
        <v>184.006912</v>
      </c>
      <c r="D14" s="11">
        <f t="shared" si="0"/>
        <v>0.14643969641572974</v>
      </c>
      <c r="F14" s="34">
        <v>12168.450194999999</v>
      </c>
      <c r="G14" s="11">
        <f t="shared" si="1"/>
        <v>9.3231524270398491E-3</v>
      </c>
      <c r="I14" t="s">
        <v>77</v>
      </c>
      <c r="J14" s="11">
        <v>0.25</v>
      </c>
    </row>
    <row r="15" spans="2:13" x14ac:dyDescent="0.3">
      <c r="B15" s="37">
        <v>43831</v>
      </c>
      <c r="C15" s="38">
        <v>175.509705</v>
      </c>
      <c r="D15" s="11">
        <f t="shared" si="0"/>
        <v>-4.6178738111750994E-2</v>
      </c>
      <c r="F15" s="34">
        <v>11962.099609000001</v>
      </c>
      <c r="G15" s="11">
        <f t="shared" si="1"/>
        <v>-1.6957836264538284E-2</v>
      </c>
      <c r="L15" s="171" t="s">
        <v>50</v>
      </c>
      <c r="M15" s="171"/>
    </row>
    <row r="16" spans="2:13" x14ac:dyDescent="0.3">
      <c r="B16" s="37">
        <v>43862</v>
      </c>
      <c r="C16" s="38">
        <v>128.15387000000001</v>
      </c>
      <c r="D16" s="11">
        <f t="shared" si="0"/>
        <v>-0.26981889690943295</v>
      </c>
      <c r="F16" s="34">
        <v>11201.75</v>
      </c>
      <c r="G16" s="11">
        <f t="shared" si="1"/>
        <v>-6.35632233348008E-2</v>
      </c>
      <c r="I16" s="43" t="s">
        <v>79</v>
      </c>
      <c r="J16" s="44">
        <f>(J10*J11)+(J13*J14)</f>
        <v>1.6008199330067103</v>
      </c>
      <c r="L16" s="168" t="s">
        <v>51</v>
      </c>
      <c r="M16" s="168">
        <v>0.58723399096328288</v>
      </c>
    </row>
    <row r="17" spans="2:20" x14ac:dyDescent="0.3">
      <c r="B17" s="37">
        <v>43891</v>
      </c>
      <c r="C17" s="38">
        <v>70.611343000000005</v>
      </c>
      <c r="D17" s="11">
        <f t="shared" si="0"/>
        <v>-0.44901123157654155</v>
      </c>
      <c r="F17" s="34">
        <v>8597.75</v>
      </c>
      <c r="G17" s="11">
        <f t="shared" si="1"/>
        <v>-0.23246367755038277</v>
      </c>
      <c r="L17" s="168" t="s">
        <v>52</v>
      </c>
      <c r="M17" s="168">
        <v>0.34484376014266505</v>
      </c>
    </row>
    <row r="18" spans="2:20" x14ac:dyDescent="0.3">
      <c r="B18" s="37">
        <v>43922</v>
      </c>
      <c r="C18" s="38">
        <v>92.674285999999995</v>
      </c>
      <c r="D18" s="11">
        <f t="shared" si="0"/>
        <v>0.31245607380672524</v>
      </c>
      <c r="F18" s="34">
        <v>9859.9003909999992</v>
      </c>
      <c r="G18" s="11">
        <f t="shared" si="1"/>
        <v>0.14680008036986414</v>
      </c>
      <c r="L18" s="168" t="s">
        <v>53</v>
      </c>
      <c r="M18" s="168">
        <v>0.33334979102236095</v>
      </c>
    </row>
    <row r="19" spans="2:20" x14ac:dyDescent="0.3">
      <c r="B19" s="37">
        <v>43952</v>
      </c>
      <c r="C19" s="38">
        <v>86.462874999999997</v>
      </c>
      <c r="D19" s="11">
        <f t="shared" si="0"/>
        <v>-6.7024104183548761E-2</v>
      </c>
      <c r="F19" s="34">
        <v>9580.2998050000006</v>
      </c>
      <c r="G19" s="11">
        <f t="shared" si="1"/>
        <v>-2.8357343878972152E-2</v>
      </c>
      <c r="L19" s="168" t="s">
        <v>54</v>
      </c>
      <c r="M19" s="168">
        <v>0.13493134857746081</v>
      </c>
    </row>
    <row r="20" spans="2:20" ht="15" thickBot="1" x14ac:dyDescent="0.35">
      <c r="B20" s="37">
        <v>43983</v>
      </c>
      <c r="C20" s="38">
        <v>97.643410000000003</v>
      </c>
      <c r="D20" s="11">
        <f t="shared" si="0"/>
        <v>0.12931023864288593</v>
      </c>
      <c r="F20" s="34">
        <v>10302.099609000001</v>
      </c>
      <c r="G20" s="11">
        <f t="shared" si="1"/>
        <v>7.5342089359592856E-2</v>
      </c>
      <c r="I20" s="13"/>
      <c r="L20" s="169" t="s">
        <v>55</v>
      </c>
      <c r="M20" s="169">
        <v>59</v>
      </c>
    </row>
    <row r="21" spans="2:20" x14ac:dyDescent="0.3">
      <c r="B21" s="37">
        <v>44013</v>
      </c>
      <c r="C21" s="38">
        <v>104.003906</v>
      </c>
      <c r="D21" s="11">
        <f t="shared" si="0"/>
        <v>6.5140043757177191E-2</v>
      </c>
      <c r="F21" s="34">
        <v>11073.450194999999</v>
      </c>
      <c r="G21" s="11">
        <f t="shared" si="1"/>
        <v>7.4873143851777568E-2</v>
      </c>
    </row>
    <row r="22" spans="2:20" ht="15" thickBot="1" x14ac:dyDescent="0.35">
      <c r="B22" s="37">
        <v>44044</v>
      </c>
      <c r="C22" s="38">
        <v>142.315887</v>
      </c>
      <c r="D22" s="11">
        <f t="shared" si="0"/>
        <v>0.36837059754275003</v>
      </c>
      <c r="F22" s="34">
        <v>11387.5</v>
      </c>
      <c r="G22" s="11">
        <f t="shared" si="1"/>
        <v>2.8360610240682149E-2</v>
      </c>
      <c r="L22" t="s">
        <v>56</v>
      </c>
    </row>
    <row r="23" spans="2:20" x14ac:dyDescent="0.3">
      <c r="B23" s="37">
        <v>44075</v>
      </c>
      <c r="C23" s="38">
        <v>132.47702000000001</v>
      </c>
      <c r="D23" s="11">
        <f t="shared" si="0"/>
        <v>-6.9134003289457069E-2</v>
      </c>
      <c r="F23" s="34">
        <v>11247.549805000001</v>
      </c>
      <c r="G23" s="11">
        <f t="shared" si="1"/>
        <v>-1.2289808562019666E-2</v>
      </c>
      <c r="L23" s="170"/>
      <c r="M23" s="170" t="s">
        <v>61</v>
      </c>
      <c r="N23" s="170" t="s">
        <v>62</v>
      </c>
      <c r="O23" s="170" t="s">
        <v>63</v>
      </c>
      <c r="P23" s="170" t="s">
        <v>64</v>
      </c>
      <c r="Q23" s="170" t="s">
        <v>65</v>
      </c>
    </row>
    <row r="24" spans="2:20" x14ac:dyDescent="0.3">
      <c r="B24" s="37">
        <v>44105</v>
      </c>
      <c r="C24" s="38">
        <v>131.831039</v>
      </c>
      <c r="D24" s="11">
        <f t="shared" si="0"/>
        <v>-4.8761739960636596E-3</v>
      </c>
      <c r="F24" s="34">
        <v>11642.400390999999</v>
      </c>
      <c r="G24" s="11">
        <f t="shared" si="1"/>
        <v>3.5105475667640107E-2</v>
      </c>
      <c r="L24" s="168" t="s">
        <v>57</v>
      </c>
      <c r="M24" s="168">
        <v>1</v>
      </c>
      <c r="N24" s="168">
        <v>0.54623316838379443</v>
      </c>
      <c r="O24" s="168">
        <v>0.54623316838379443</v>
      </c>
      <c r="P24" s="168">
        <v>30.002147781439383</v>
      </c>
      <c r="Q24" s="168">
        <v>1.014096793023037E-6</v>
      </c>
    </row>
    <row r="25" spans="2:20" x14ac:dyDescent="0.3">
      <c r="B25" s="37">
        <v>44136</v>
      </c>
      <c r="C25" s="38">
        <v>179.23654199999999</v>
      </c>
      <c r="D25" s="11">
        <f t="shared" si="0"/>
        <v>0.35959288009555923</v>
      </c>
      <c r="F25" s="34">
        <v>12968.950194999999</v>
      </c>
      <c r="G25" s="11">
        <f t="shared" si="1"/>
        <v>0.1139412629225045</v>
      </c>
      <c r="L25" s="168" t="s">
        <v>58</v>
      </c>
      <c r="M25" s="168">
        <v>57</v>
      </c>
      <c r="N25" s="168">
        <v>1.0377687232491373</v>
      </c>
      <c r="O25" s="168">
        <v>1.8206468828932232E-2</v>
      </c>
      <c r="P25" s="168"/>
      <c r="Q25" s="168"/>
    </row>
    <row r="26" spans="2:20" ht="15" thickBot="1" x14ac:dyDescent="0.35">
      <c r="B26" s="37">
        <v>44166</v>
      </c>
      <c r="C26" s="38">
        <v>182.714935</v>
      </c>
      <c r="D26" s="11">
        <f t="shared" si="0"/>
        <v>1.9406717855558808E-2</v>
      </c>
      <c r="F26" s="34">
        <v>13981.75</v>
      </c>
      <c r="G26" s="11">
        <f t="shared" si="1"/>
        <v>7.8094201132060226E-2</v>
      </c>
      <c r="L26" s="169" t="s">
        <v>59</v>
      </c>
      <c r="M26" s="169">
        <v>58</v>
      </c>
      <c r="N26" s="169">
        <v>1.5840018916329317</v>
      </c>
      <c r="O26" s="169"/>
      <c r="P26" s="169"/>
      <c r="Q26" s="169"/>
    </row>
    <row r="27" spans="2:20" x14ac:dyDescent="0.3">
      <c r="B27" s="37">
        <v>44197</v>
      </c>
      <c r="C27" s="38">
        <v>261.078125</v>
      </c>
      <c r="D27" s="11">
        <f t="shared" si="0"/>
        <v>0.42888223669291192</v>
      </c>
      <c r="F27" s="34">
        <v>13634.599609000001</v>
      </c>
      <c r="G27" s="11">
        <f t="shared" si="1"/>
        <v>-2.4828822643803483E-2</v>
      </c>
    </row>
    <row r="28" spans="2:20" x14ac:dyDescent="0.3">
      <c r="B28" s="37">
        <v>44228</v>
      </c>
      <c r="C28" s="38">
        <v>320.95614599999999</v>
      </c>
      <c r="D28" s="11">
        <f t="shared" si="0"/>
        <v>0.22934905404273143</v>
      </c>
      <c r="F28" s="34">
        <v>14529.150390999999</v>
      </c>
      <c r="G28" s="11">
        <f t="shared" si="1"/>
        <v>6.5608877976109925E-2</v>
      </c>
      <c r="M28" t="s">
        <v>66</v>
      </c>
      <c r="N28" t="s">
        <v>54</v>
      </c>
      <c r="O28" t="s">
        <v>67</v>
      </c>
      <c r="P28" t="s">
        <v>68</v>
      </c>
      <c r="Q28" t="s">
        <v>69</v>
      </c>
      <c r="R28" t="s">
        <v>70</v>
      </c>
      <c r="S28" t="s">
        <v>71</v>
      </c>
      <c r="T28" t="s">
        <v>72</v>
      </c>
    </row>
    <row r="29" spans="2:20" x14ac:dyDescent="0.3">
      <c r="B29" s="37">
        <v>44256</v>
      </c>
      <c r="C29" s="38">
        <v>299.93670700000001</v>
      </c>
      <c r="D29" s="11">
        <f t="shared" si="0"/>
        <v>-6.549006542470126E-2</v>
      </c>
      <c r="F29" s="34">
        <v>14690.700194999999</v>
      </c>
      <c r="G29" s="11">
        <f t="shared" si="1"/>
        <v>1.1119012444118725E-2</v>
      </c>
      <c r="L29" t="s">
        <v>60</v>
      </c>
      <c r="M29">
        <v>2.5347989149581675E-2</v>
      </c>
      <c r="N29">
        <v>1.8187990639979966E-2</v>
      </c>
      <c r="O29">
        <v>1.393666274154713</v>
      </c>
      <c r="P29">
        <v>0.16882870198069536</v>
      </c>
      <c r="Q29">
        <v>-1.1072833880886333E-2</v>
      </c>
      <c r="R29">
        <v>6.1768812180049683E-2</v>
      </c>
      <c r="S29">
        <v>-1.1072833880886333E-2</v>
      </c>
      <c r="T29">
        <v>6.1768812180049683E-2</v>
      </c>
    </row>
    <row r="30" spans="2:20" x14ac:dyDescent="0.3">
      <c r="B30" s="37">
        <v>44287</v>
      </c>
      <c r="C30" s="38">
        <v>292.035797</v>
      </c>
      <c r="D30" s="11">
        <f t="shared" si="0"/>
        <v>-2.6341924198027611E-2</v>
      </c>
      <c r="F30" s="34">
        <v>14631.099609000001</v>
      </c>
      <c r="G30" s="11">
        <f t="shared" si="1"/>
        <v>-4.057028270189833E-3</v>
      </c>
      <c r="L30" t="s">
        <v>73</v>
      </c>
      <c r="M30">
        <v>1.8010932440089471</v>
      </c>
      <c r="N30">
        <v>0.32882136224163866</v>
      </c>
      <c r="O30">
        <v>5.4774216362664125</v>
      </c>
      <c r="P30">
        <v>1.0140967930230224E-6</v>
      </c>
      <c r="Q30">
        <v>1.1426398238430497</v>
      </c>
      <c r="R30">
        <v>2.4595466641748445</v>
      </c>
      <c r="S30">
        <v>1.1426398238430497</v>
      </c>
      <c r="T30">
        <v>2.4595466641748445</v>
      </c>
    </row>
    <row r="31" spans="2:20" x14ac:dyDescent="0.3">
      <c r="B31" s="37">
        <v>44317</v>
      </c>
      <c r="C31" s="38">
        <v>316.78207400000002</v>
      </c>
      <c r="D31" s="11">
        <f t="shared" si="0"/>
        <v>8.4737135838179434E-2</v>
      </c>
      <c r="F31" s="34">
        <v>15582.799805000001</v>
      </c>
      <c r="G31" s="11">
        <f t="shared" si="1"/>
        <v>6.504638895456516E-2</v>
      </c>
    </row>
    <row r="32" spans="2:20" x14ac:dyDescent="0.3">
      <c r="B32" s="37">
        <v>44348</v>
      </c>
      <c r="C32" s="38">
        <v>337.50335699999999</v>
      </c>
      <c r="D32" s="11">
        <f t="shared" si="0"/>
        <v>6.5411791577575151E-2</v>
      </c>
      <c r="F32" s="34">
        <v>15721.5</v>
      </c>
      <c r="G32" s="11">
        <f t="shared" si="1"/>
        <v>8.9008520121971468E-3</v>
      </c>
    </row>
    <row r="33" spans="2:7" x14ac:dyDescent="0.3">
      <c r="B33" s="37">
        <v>44378</v>
      </c>
      <c r="C33" s="38">
        <v>292.13519300000002</v>
      </c>
      <c r="D33" s="11">
        <f t="shared" si="0"/>
        <v>-0.13442285257032272</v>
      </c>
      <c r="F33" s="34">
        <v>15763.049805000001</v>
      </c>
      <c r="G33" s="11">
        <f t="shared" si="1"/>
        <v>2.6428651846197582E-3</v>
      </c>
    </row>
    <row r="34" spans="2:7" x14ac:dyDescent="0.3">
      <c r="B34" s="37">
        <v>44409</v>
      </c>
      <c r="C34" s="38">
        <v>285.52624500000002</v>
      </c>
      <c r="D34" s="11">
        <f t="shared" si="0"/>
        <v>-2.2622909387024825E-2</v>
      </c>
      <c r="F34" s="34">
        <v>17132.199218999998</v>
      </c>
      <c r="G34" s="11">
        <f t="shared" si="1"/>
        <v>8.6858154414110045E-2</v>
      </c>
    </row>
    <row r="35" spans="2:7" x14ac:dyDescent="0.3">
      <c r="B35" s="37">
        <v>44440</v>
      </c>
      <c r="C35" s="38">
        <v>331.29193099999998</v>
      </c>
      <c r="D35" s="11">
        <f t="shared" si="0"/>
        <v>0.16028539162835953</v>
      </c>
      <c r="F35" s="34">
        <v>17618.150390999999</v>
      </c>
      <c r="G35" s="11">
        <f t="shared" si="1"/>
        <v>2.8364786434485811E-2</v>
      </c>
    </row>
    <row r="36" spans="2:7" x14ac:dyDescent="0.3">
      <c r="B36" s="37">
        <v>44470</v>
      </c>
      <c r="C36" s="38">
        <v>480.713684</v>
      </c>
      <c r="D36" s="11">
        <f t="shared" si="0"/>
        <v>0.45102744443238496</v>
      </c>
      <c r="F36" s="34">
        <v>17671.650390999999</v>
      </c>
      <c r="G36" s="11">
        <f t="shared" si="1"/>
        <v>3.0366411236522062E-3</v>
      </c>
    </row>
    <row r="37" spans="2:7" x14ac:dyDescent="0.3">
      <c r="B37" s="37">
        <v>44501</v>
      </c>
      <c r="C37" s="38">
        <v>455.76867700000003</v>
      </c>
      <c r="D37" s="11">
        <f t="shared" si="0"/>
        <v>-5.1891609975471376E-2</v>
      </c>
      <c r="F37" s="34">
        <v>16983.199218999998</v>
      </c>
      <c r="G37" s="11">
        <f t="shared" si="1"/>
        <v>-3.8957944321409976E-2</v>
      </c>
    </row>
    <row r="38" spans="2:7" x14ac:dyDescent="0.3">
      <c r="B38" s="37">
        <v>44531</v>
      </c>
      <c r="C38" s="38">
        <v>479.42172199999999</v>
      </c>
      <c r="D38" s="11">
        <f t="shared" si="0"/>
        <v>5.1897039427305725E-2</v>
      </c>
      <c r="F38" s="34">
        <v>17354.050781000002</v>
      </c>
      <c r="G38" s="11">
        <f t="shared" si="1"/>
        <v>2.1836378247575006E-2</v>
      </c>
    </row>
    <row r="39" spans="2:7" x14ac:dyDescent="0.3">
      <c r="B39" s="37">
        <v>44562</v>
      </c>
      <c r="C39" s="38">
        <v>514.55346699999996</v>
      </c>
      <c r="D39" s="11">
        <f t="shared" si="0"/>
        <v>7.327941849076236E-2</v>
      </c>
      <c r="F39" s="34">
        <v>17339.849609000001</v>
      </c>
      <c r="G39" s="11">
        <f t="shared" si="1"/>
        <v>-8.183202976188575E-4</v>
      </c>
    </row>
    <row r="40" spans="2:7" x14ac:dyDescent="0.3">
      <c r="B40" s="37">
        <v>44593</v>
      </c>
      <c r="C40" s="38">
        <v>451.246735</v>
      </c>
      <c r="D40" s="11">
        <f t="shared" si="0"/>
        <v>-0.12303236895690761</v>
      </c>
      <c r="F40" s="34">
        <v>16793.900390999999</v>
      </c>
      <c r="G40" s="11">
        <f t="shared" si="1"/>
        <v>-3.1485233742548413E-2</v>
      </c>
    </row>
    <row r="41" spans="2:7" x14ac:dyDescent="0.3">
      <c r="B41" s="37">
        <v>44621</v>
      </c>
      <c r="C41" s="38">
        <v>431.07208300000002</v>
      </c>
      <c r="D41" s="11">
        <f t="shared" si="0"/>
        <v>-4.470869357093521E-2</v>
      </c>
      <c r="F41" s="34">
        <v>17464.75</v>
      </c>
      <c r="G41" s="11">
        <f t="shared" si="1"/>
        <v>3.9946027627954406E-2</v>
      </c>
    </row>
    <row r="42" spans="2:7" x14ac:dyDescent="0.3">
      <c r="B42" s="37">
        <v>44652</v>
      </c>
      <c r="C42" s="38">
        <v>434.89831500000003</v>
      </c>
      <c r="D42" s="11">
        <f t="shared" si="0"/>
        <v>8.8760839564736571E-3</v>
      </c>
      <c r="F42" s="34">
        <v>17102.550781000002</v>
      </c>
      <c r="G42" s="11">
        <f t="shared" si="1"/>
        <v>-2.0738872242660134E-2</v>
      </c>
    </row>
    <row r="43" spans="2:7" x14ac:dyDescent="0.3">
      <c r="B43" s="37">
        <v>44682</v>
      </c>
      <c r="C43" s="38">
        <v>440.811554</v>
      </c>
      <c r="D43" s="11">
        <f t="shared" si="0"/>
        <v>1.3596831250082042E-2</v>
      </c>
      <c r="F43" s="34">
        <v>16584.550781000002</v>
      </c>
      <c r="G43" s="11">
        <f t="shared" si="1"/>
        <v>-3.0287879663861039E-2</v>
      </c>
    </row>
    <row r="44" spans="2:7" x14ac:dyDescent="0.3">
      <c r="B44" s="37">
        <v>44713</v>
      </c>
      <c r="C44" s="38">
        <v>409.25756799999999</v>
      </c>
      <c r="D44" s="11">
        <f t="shared" si="0"/>
        <v>-7.1581576557315008E-2</v>
      </c>
      <c r="F44" s="34">
        <v>15780.25</v>
      </c>
      <c r="G44" s="11">
        <f t="shared" si="1"/>
        <v>-4.8496989253483114E-2</v>
      </c>
    </row>
    <row r="45" spans="2:7" x14ac:dyDescent="0.3">
      <c r="B45" s="37">
        <v>44743</v>
      </c>
      <c r="C45" s="38">
        <v>446.82421900000003</v>
      </c>
      <c r="D45" s="11">
        <f t="shared" si="0"/>
        <v>9.1792196253289715E-2</v>
      </c>
      <c r="F45" s="34">
        <v>17158.25</v>
      </c>
      <c r="G45" s="11">
        <f t="shared" si="1"/>
        <v>8.7324345305048956E-2</v>
      </c>
    </row>
    <row r="46" spans="2:7" x14ac:dyDescent="0.3">
      <c r="B46" s="37">
        <v>44774</v>
      </c>
      <c r="C46" s="38">
        <v>468.19149800000002</v>
      </c>
      <c r="D46" s="11">
        <f t="shared" si="0"/>
        <v>4.7820324170924078E-2</v>
      </c>
      <c r="F46" s="34">
        <v>17759.300781000002</v>
      </c>
      <c r="G46" s="11">
        <f t="shared" si="1"/>
        <v>3.5029841679658613E-2</v>
      </c>
    </row>
    <row r="47" spans="2:7" x14ac:dyDescent="0.3">
      <c r="B47" s="37">
        <v>44805</v>
      </c>
      <c r="C47" s="38">
        <v>402.10205100000002</v>
      </c>
      <c r="D47" s="11">
        <f t="shared" si="0"/>
        <v>-0.14115900712062912</v>
      </c>
      <c r="F47" s="34">
        <v>17094.349609000001</v>
      </c>
      <c r="G47" s="11">
        <f t="shared" si="1"/>
        <v>-3.7442418493829788E-2</v>
      </c>
    </row>
    <row r="48" spans="2:7" x14ac:dyDescent="0.3">
      <c r="B48" s="37">
        <v>44835</v>
      </c>
      <c r="C48" s="38">
        <v>410.201752</v>
      </c>
      <c r="D48" s="11">
        <f t="shared" si="0"/>
        <v>2.0143396383720535E-2</v>
      </c>
      <c r="F48" s="34">
        <v>18012.199218999998</v>
      </c>
      <c r="G48" s="11">
        <f t="shared" si="1"/>
        <v>5.3693157738903263E-2</v>
      </c>
    </row>
    <row r="49" spans="2:7" x14ac:dyDescent="0.3">
      <c r="B49" s="37">
        <v>44866</v>
      </c>
      <c r="C49" s="38">
        <v>436.687164</v>
      </c>
      <c r="D49" s="11">
        <f t="shared" si="0"/>
        <v>6.456679395167475E-2</v>
      </c>
      <c r="F49" s="34">
        <v>18758.349609000001</v>
      </c>
      <c r="G49" s="11">
        <f t="shared" si="1"/>
        <v>4.1424724484111497E-2</v>
      </c>
    </row>
    <row r="50" spans="2:7" x14ac:dyDescent="0.3">
      <c r="B50" s="37">
        <v>44896</v>
      </c>
      <c r="C50" s="38">
        <v>385.55487099999999</v>
      </c>
      <c r="D50" s="11">
        <f t="shared" si="0"/>
        <v>-0.11709135787650493</v>
      </c>
      <c r="F50" s="34">
        <v>18105.300781000002</v>
      </c>
      <c r="G50" s="11">
        <f t="shared" si="1"/>
        <v>-3.4813767821379904E-2</v>
      </c>
    </row>
    <row r="51" spans="2:7" x14ac:dyDescent="0.3">
      <c r="B51" s="37">
        <v>44927</v>
      </c>
      <c r="C51" s="38">
        <v>449.30877700000002</v>
      </c>
      <c r="D51" s="11">
        <f t="shared" si="0"/>
        <v>0.1653562457521125</v>
      </c>
      <c r="F51" s="34">
        <v>17662.150390999999</v>
      </c>
      <c r="G51" s="11">
        <f t="shared" si="1"/>
        <v>-2.4476278818027275E-2</v>
      </c>
    </row>
    <row r="52" spans="2:7" x14ac:dyDescent="0.3">
      <c r="B52" s="37">
        <v>44958</v>
      </c>
      <c r="C52" s="38">
        <v>418.10266100000001</v>
      </c>
      <c r="D52" s="11">
        <f t="shared" si="0"/>
        <v>-6.9453608737316097E-2</v>
      </c>
      <c r="F52" s="34">
        <v>17303.949218999998</v>
      </c>
      <c r="G52" s="11">
        <f t="shared" si="1"/>
        <v>-2.0280722566065723E-2</v>
      </c>
    </row>
    <row r="53" spans="2:7" x14ac:dyDescent="0.3">
      <c r="B53" s="37">
        <v>44986</v>
      </c>
      <c r="C53" s="38">
        <v>418.20202599999999</v>
      </c>
      <c r="D53" s="11">
        <f t="shared" si="0"/>
        <v>2.3765694234589851E-4</v>
      </c>
      <c r="F53" s="34">
        <v>17359.75</v>
      </c>
      <c r="G53" s="11">
        <f t="shared" si="1"/>
        <v>3.2247425309555044E-3</v>
      </c>
    </row>
    <row r="54" spans="2:7" x14ac:dyDescent="0.3">
      <c r="B54" s="37">
        <v>45017</v>
      </c>
      <c r="C54" s="38">
        <v>481.95599399999998</v>
      </c>
      <c r="D54" s="11">
        <f t="shared" si="0"/>
        <v>0.15244777412914767</v>
      </c>
      <c r="F54" s="34">
        <v>18065</v>
      </c>
      <c r="G54" s="11">
        <f t="shared" si="1"/>
        <v>4.0625585045867663E-2</v>
      </c>
    </row>
    <row r="55" spans="2:7" x14ac:dyDescent="0.3">
      <c r="B55" s="37">
        <v>45047</v>
      </c>
      <c r="C55" s="38">
        <v>523.05071999999996</v>
      </c>
      <c r="D55" s="11">
        <f t="shared" si="0"/>
        <v>8.5266552364944737E-2</v>
      </c>
      <c r="F55" s="34">
        <v>18534.400390999999</v>
      </c>
      <c r="G55" s="11">
        <f t="shared" si="1"/>
        <v>2.5983968502629295E-2</v>
      </c>
    </row>
    <row r="56" spans="2:7" x14ac:dyDescent="0.3">
      <c r="B56" s="37">
        <v>45078</v>
      </c>
      <c r="C56" s="38">
        <v>591.873108</v>
      </c>
      <c r="D56" s="11">
        <f t="shared" si="0"/>
        <v>0.13157880367701247</v>
      </c>
      <c r="F56" s="34">
        <v>19189.050781000002</v>
      </c>
      <c r="G56" s="11">
        <f t="shared" si="1"/>
        <v>3.5320829171138879E-2</v>
      </c>
    </row>
    <row r="57" spans="2:7" x14ac:dyDescent="0.3">
      <c r="B57" s="37">
        <v>45108</v>
      </c>
      <c r="C57" s="38">
        <v>640.32214399999998</v>
      </c>
      <c r="D57" s="11">
        <f t="shared" si="0"/>
        <v>8.1857133471926469E-2</v>
      </c>
      <c r="F57" s="34">
        <v>19753.800781000002</v>
      </c>
      <c r="G57" s="11">
        <f t="shared" si="1"/>
        <v>2.9430846082245221E-2</v>
      </c>
    </row>
    <row r="58" spans="2:7" x14ac:dyDescent="0.3">
      <c r="B58" s="37">
        <v>45139</v>
      </c>
      <c r="C58" s="38">
        <v>599.15106200000002</v>
      </c>
      <c r="D58" s="11">
        <f t="shared" si="0"/>
        <v>-6.4297451502785985E-2</v>
      </c>
      <c r="F58" s="34">
        <v>19253.800781000002</v>
      </c>
      <c r="G58" s="11">
        <f t="shared" si="1"/>
        <v>-2.5311584618233018E-2</v>
      </c>
    </row>
    <row r="59" spans="2:7" x14ac:dyDescent="0.3">
      <c r="B59" s="37">
        <v>45170</v>
      </c>
      <c r="C59" s="38">
        <v>628.26122999999995</v>
      </c>
      <c r="D59" s="11">
        <f t="shared" si="0"/>
        <v>4.8585690398058379E-2</v>
      </c>
      <c r="F59" s="34">
        <v>19638.300781000002</v>
      </c>
      <c r="G59" s="11">
        <f t="shared" si="1"/>
        <v>1.9970083017553097E-2</v>
      </c>
    </row>
    <row r="60" spans="2:7" x14ac:dyDescent="0.3">
      <c r="B60" s="37">
        <v>45200</v>
      </c>
      <c r="C60" s="38">
        <v>626.716003</v>
      </c>
      <c r="D60" s="11">
        <f t="shared" si="0"/>
        <v>-2.4595294540138424E-3</v>
      </c>
      <c r="F60" s="34">
        <v>19079.599609000001</v>
      </c>
      <c r="G60" s="11">
        <f t="shared" si="1"/>
        <v>-2.8449567924967445E-2</v>
      </c>
    </row>
    <row r="61" spans="2:7" x14ac:dyDescent="0.3">
      <c r="B61" s="37">
        <v>45231</v>
      </c>
      <c r="C61" s="38">
        <v>704.22680700000001</v>
      </c>
      <c r="D61" s="11">
        <f t="shared" si="0"/>
        <v>0.12367771626856006</v>
      </c>
      <c r="F61" s="34">
        <v>20133.150390999999</v>
      </c>
      <c r="G61" s="11">
        <f t="shared" si="1"/>
        <v>5.5218704982835654E-2</v>
      </c>
    </row>
    <row r="62" spans="2:7" x14ac:dyDescent="0.3">
      <c r="B62" s="37">
        <v>45261</v>
      </c>
      <c r="C62" s="38">
        <v>777.55053699999996</v>
      </c>
      <c r="D62" s="11">
        <f t="shared" si="0"/>
        <v>0.10411948149539829</v>
      </c>
      <c r="F62" s="34">
        <v>21731.400390999999</v>
      </c>
      <c r="G62" s="11">
        <f t="shared" si="1"/>
        <v>7.9383999471560829E-2</v>
      </c>
    </row>
    <row r="63" spans="2:7" x14ac:dyDescent="0.3">
      <c r="B63" s="37">
        <v>45292</v>
      </c>
      <c r="C63" s="38">
        <v>881.47985800000004</v>
      </c>
      <c r="D63" s="11">
        <f t="shared" si="0"/>
        <v>0.13366246443734386</v>
      </c>
      <c r="F63" s="34">
        <v>21725.699218999998</v>
      </c>
      <c r="G63" s="11">
        <f t="shared" si="1"/>
        <v>-2.6234719794504535E-4</v>
      </c>
    </row>
    <row r="64" spans="2:7" x14ac:dyDescent="0.3">
      <c r="B64" s="37">
        <v>45323</v>
      </c>
      <c r="C64" s="38">
        <v>947.276794</v>
      </c>
      <c r="D64" s="11">
        <f t="shared" si="0"/>
        <v>7.4643720333312347E-2</v>
      </c>
      <c r="F64" s="34">
        <v>21982.800781000002</v>
      </c>
      <c r="G64" s="11">
        <f t="shared" si="1"/>
        <v>1.1833983312037999E-2</v>
      </c>
    </row>
    <row r="65" spans="2:7" x14ac:dyDescent="0.3">
      <c r="B65" s="37">
        <v>45352</v>
      </c>
      <c r="C65" s="38">
        <v>989.74572799999999</v>
      </c>
      <c r="D65" s="11">
        <f t="shared" si="0"/>
        <v>4.483265532207259E-2</v>
      </c>
      <c r="F65" s="34">
        <v>22326.900390999999</v>
      </c>
      <c r="G65" s="11">
        <f t="shared" si="1"/>
        <v>1.5653128708576824E-2</v>
      </c>
    </row>
    <row r="66" spans="2:7" x14ac:dyDescent="0.3">
      <c r="B66" s="37">
        <v>45383</v>
      </c>
      <c r="C66" s="38">
        <v>1004.799316</v>
      </c>
      <c r="D66" s="11">
        <f t="shared" si="0"/>
        <v>1.5209550871635669E-2</v>
      </c>
      <c r="F66" s="34">
        <v>22604.849609000001</v>
      </c>
      <c r="G66" s="11">
        <f t="shared" si="1"/>
        <v>1.2449073231501684E-2</v>
      </c>
    </row>
    <row r="67" spans="2:7" x14ac:dyDescent="0.3">
      <c r="B67" s="37">
        <v>45413</v>
      </c>
      <c r="C67" s="38">
        <v>920.16046100000005</v>
      </c>
      <c r="D67" s="11">
        <f t="shared" si="0"/>
        <v>-8.4234586600773431E-2</v>
      </c>
      <c r="F67" s="34">
        <v>22530.699218999998</v>
      </c>
      <c r="G67" s="11">
        <f t="shared" si="1"/>
        <v>-3.2802868093614324E-3</v>
      </c>
    </row>
    <row r="68" spans="2:7" x14ac:dyDescent="0.3">
      <c r="B68" s="37">
        <v>45444</v>
      </c>
      <c r="C68" s="38">
        <v>986.70507799999996</v>
      </c>
      <c r="D68" s="11">
        <f t="shared" si="0"/>
        <v>7.2318492067874107E-2</v>
      </c>
      <c r="F68" s="34">
        <v>24010.599609000001</v>
      </c>
      <c r="G68" s="11">
        <f t="shared" si="1"/>
        <v>6.5683731144571489E-2</v>
      </c>
    </row>
    <row r="69" spans="2:7" x14ac:dyDescent="0.3">
      <c r="B69" s="37">
        <v>45474</v>
      </c>
      <c r="C69" s="38">
        <v>1156.650024</v>
      </c>
      <c r="D69" s="11">
        <f t="shared" si="0"/>
        <v>0.17223479415396303</v>
      </c>
      <c r="F69" s="34">
        <v>24951.150390999999</v>
      </c>
      <c r="G69" s="11">
        <f t="shared" si="1"/>
        <v>3.9172315448859019E-2</v>
      </c>
    </row>
    <row r="70" spans="2:7" x14ac:dyDescent="0.3">
      <c r="B70" s="37">
        <v>45505</v>
      </c>
      <c r="C70" s="38">
        <v>1068.099976</v>
      </c>
      <c r="D70" s="11">
        <f t="shared" si="0"/>
        <v>-7.6557339007153336E-2</v>
      </c>
      <c r="F70" s="34">
        <v>24367.5</v>
      </c>
      <c r="G70" s="11">
        <f t="shared" si="1"/>
        <v>-2.3391722700309869E-2</v>
      </c>
    </row>
    <row r="71" spans="2:7" x14ac:dyDescent="0.3">
      <c r="B71" s="37"/>
      <c r="C71" s="38"/>
      <c r="D71" s="11"/>
      <c r="F71" s="34"/>
      <c r="G71" s="11"/>
    </row>
    <row r="72" spans="2:7" x14ac:dyDescent="0.3">
      <c r="B72" s="37"/>
      <c r="C72" s="38"/>
      <c r="D72" s="11"/>
      <c r="F72" s="34"/>
      <c r="G72" s="11"/>
    </row>
    <row r="73" spans="2:7" x14ac:dyDescent="0.3">
      <c r="B73" s="37"/>
      <c r="C73" s="38"/>
      <c r="D73" s="11"/>
      <c r="F73" s="34"/>
      <c r="G73" s="11"/>
    </row>
    <row r="74" spans="2:7" x14ac:dyDescent="0.3">
      <c r="B74" s="37"/>
      <c r="C74" s="38"/>
      <c r="D74" s="11"/>
      <c r="F74" s="34"/>
      <c r="G74" s="11"/>
    </row>
    <row r="75" spans="2:7" x14ac:dyDescent="0.3">
      <c r="B75" s="37"/>
      <c r="C75" s="38"/>
      <c r="D75" s="11"/>
      <c r="F75" s="34"/>
      <c r="G75" s="11"/>
    </row>
    <row r="76" spans="2:7" x14ac:dyDescent="0.3">
      <c r="B76" s="37"/>
      <c r="C76" s="38"/>
      <c r="D76" s="11"/>
      <c r="F76" s="34"/>
      <c r="G76" s="11"/>
    </row>
    <row r="77" spans="2:7" x14ac:dyDescent="0.3">
      <c r="B77" s="37"/>
      <c r="C77" s="38"/>
      <c r="D77" s="11"/>
      <c r="F77" s="34"/>
      <c r="G77" s="11"/>
    </row>
    <row r="78" spans="2:7" x14ac:dyDescent="0.3">
      <c r="B78" s="37"/>
      <c r="C78" s="38"/>
      <c r="D78" s="11"/>
      <c r="F78" s="34"/>
      <c r="G78" s="11"/>
    </row>
    <row r="79" spans="2:7" x14ac:dyDescent="0.3">
      <c r="B79" s="37"/>
      <c r="C79" s="38"/>
      <c r="D79" s="11"/>
      <c r="F79" s="34"/>
      <c r="G79" s="11"/>
    </row>
    <row r="80" spans="2:7" x14ac:dyDescent="0.3">
      <c r="B80" s="37"/>
      <c r="C80" s="38"/>
      <c r="D80" s="11"/>
      <c r="F80" s="34"/>
      <c r="G80" s="11"/>
    </row>
    <row r="81" spans="2:7" x14ac:dyDescent="0.3">
      <c r="B81" s="37"/>
      <c r="C81" s="38"/>
      <c r="D81" s="11"/>
      <c r="F81" s="34"/>
      <c r="G81" s="11"/>
    </row>
    <row r="82" spans="2:7" x14ac:dyDescent="0.3">
      <c r="B82" s="37"/>
      <c r="C82" s="38"/>
      <c r="D82" s="11"/>
      <c r="F82" s="34"/>
      <c r="G82" s="11"/>
    </row>
    <row r="83" spans="2:7" x14ac:dyDescent="0.3">
      <c r="B83" s="37"/>
      <c r="C83" s="38"/>
      <c r="D83" s="11"/>
      <c r="F83" s="34"/>
      <c r="G83" s="11"/>
    </row>
    <row r="84" spans="2:7" x14ac:dyDescent="0.3">
      <c r="B84" s="37"/>
      <c r="C84" s="38"/>
      <c r="D84" s="11"/>
      <c r="F84" s="34"/>
      <c r="G84" s="11"/>
    </row>
    <row r="85" spans="2:7" x14ac:dyDescent="0.3">
      <c r="B85" s="37"/>
      <c r="C85" s="38"/>
      <c r="D85" s="11"/>
      <c r="F85" s="34"/>
      <c r="G85" s="11"/>
    </row>
    <row r="86" spans="2:7" x14ac:dyDescent="0.3">
      <c r="B86" s="37"/>
      <c r="C86" s="38"/>
      <c r="D86" s="11"/>
      <c r="F86" s="34"/>
      <c r="G86" s="11"/>
    </row>
    <row r="87" spans="2:7" x14ac:dyDescent="0.3">
      <c r="B87" s="37"/>
      <c r="C87" s="38"/>
      <c r="D87" s="11"/>
      <c r="F87" s="34"/>
      <c r="G87" s="11"/>
    </row>
    <row r="88" spans="2:7" x14ac:dyDescent="0.3">
      <c r="B88" s="37"/>
      <c r="C88" s="38"/>
      <c r="D88" s="11"/>
      <c r="F88" s="34"/>
      <c r="G88" s="11"/>
    </row>
    <row r="89" spans="2:7" x14ac:dyDescent="0.3">
      <c r="B89" s="37"/>
      <c r="C89" s="38"/>
      <c r="D89" s="11"/>
      <c r="F89" s="34"/>
      <c r="G89" s="11"/>
    </row>
    <row r="90" spans="2:7" x14ac:dyDescent="0.3">
      <c r="B90" s="37"/>
      <c r="C90" s="38"/>
      <c r="D90" s="11"/>
      <c r="F90" s="34"/>
      <c r="G90" s="11"/>
    </row>
    <row r="91" spans="2:7" x14ac:dyDescent="0.3">
      <c r="B91" s="37"/>
      <c r="C91" s="38"/>
      <c r="D91" s="11"/>
      <c r="F91" s="34"/>
      <c r="G91" s="11"/>
    </row>
    <row r="92" spans="2:7" x14ac:dyDescent="0.3">
      <c r="B92" s="37"/>
      <c r="C92" s="38"/>
      <c r="D92" s="11"/>
      <c r="F92" s="34"/>
      <c r="G92" s="11"/>
    </row>
    <row r="93" spans="2:7" x14ac:dyDescent="0.3">
      <c r="B93" s="37"/>
      <c r="C93" s="38"/>
      <c r="D93" s="11"/>
      <c r="F93" s="34"/>
      <c r="G93" s="11"/>
    </row>
    <row r="94" spans="2:7" x14ac:dyDescent="0.3">
      <c r="B94" s="37"/>
      <c r="C94" s="38"/>
      <c r="D94" s="11"/>
      <c r="F94" s="34"/>
      <c r="G94" s="11"/>
    </row>
    <row r="95" spans="2:7" x14ac:dyDescent="0.3">
      <c r="B95" s="37"/>
      <c r="C95" s="38"/>
      <c r="D95" s="11"/>
      <c r="F95" s="34"/>
      <c r="G95" s="11"/>
    </row>
    <row r="96" spans="2:7" x14ac:dyDescent="0.3">
      <c r="B96" s="37"/>
      <c r="C96" s="38"/>
      <c r="D96" s="11"/>
      <c r="F96" s="34"/>
      <c r="G96" s="11"/>
    </row>
    <row r="97" spans="2:7" x14ac:dyDescent="0.3">
      <c r="B97" s="37"/>
      <c r="C97" s="38"/>
      <c r="D97" s="11"/>
      <c r="F97" s="34"/>
      <c r="G97" s="11"/>
    </row>
    <row r="98" spans="2:7" x14ac:dyDescent="0.3">
      <c r="B98" s="37"/>
      <c r="C98" s="38"/>
      <c r="D98" s="11"/>
      <c r="F98" s="34"/>
      <c r="G98" s="11"/>
    </row>
    <row r="99" spans="2:7" x14ac:dyDescent="0.3">
      <c r="B99" s="37"/>
      <c r="C99" s="38"/>
      <c r="D99" s="11"/>
      <c r="F99" s="34"/>
      <c r="G99" s="11"/>
    </row>
    <row r="100" spans="2:7" x14ac:dyDescent="0.3">
      <c r="B100" s="37"/>
      <c r="C100" s="38"/>
      <c r="D100" s="11"/>
      <c r="F100" s="34"/>
      <c r="G100" s="11"/>
    </row>
    <row r="101" spans="2:7" x14ac:dyDescent="0.3">
      <c r="B101" s="37"/>
      <c r="C101" s="38"/>
      <c r="D101" s="11"/>
      <c r="F101" s="34"/>
      <c r="G101" s="11"/>
    </row>
    <row r="102" spans="2:7" x14ac:dyDescent="0.3">
      <c r="B102" s="37"/>
      <c r="C102" s="38"/>
      <c r="D102" s="11"/>
      <c r="F102" s="34"/>
      <c r="G102" s="11"/>
    </row>
    <row r="103" spans="2:7" x14ac:dyDescent="0.3">
      <c r="B103" s="37"/>
      <c r="C103" s="38"/>
      <c r="D103" s="11"/>
      <c r="F103" s="34"/>
      <c r="G103" s="11"/>
    </row>
    <row r="104" spans="2:7" x14ac:dyDescent="0.3">
      <c r="B104" s="37"/>
      <c r="C104" s="38"/>
      <c r="D104" s="11"/>
      <c r="F104" s="34"/>
      <c r="G104" s="11"/>
    </row>
    <row r="105" spans="2:7" x14ac:dyDescent="0.3">
      <c r="B105" s="37"/>
      <c r="C105" s="38"/>
      <c r="D105" s="11"/>
      <c r="F105" s="34"/>
      <c r="G105" s="11"/>
    </row>
    <row r="106" spans="2:7" x14ac:dyDescent="0.3">
      <c r="B106" s="37"/>
      <c r="C106" s="38"/>
      <c r="D106" s="11"/>
      <c r="F106" s="34"/>
      <c r="G106" s="11"/>
    </row>
    <row r="107" spans="2:7" x14ac:dyDescent="0.3">
      <c r="B107" s="37"/>
      <c r="C107" s="38"/>
      <c r="D107" s="11"/>
      <c r="F107" s="34"/>
      <c r="G107" s="11"/>
    </row>
    <row r="108" spans="2:7" x14ac:dyDescent="0.3">
      <c r="B108" s="37"/>
      <c r="C108" s="38"/>
      <c r="D108" s="11"/>
      <c r="F108" s="34"/>
      <c r="G108" s="11"/>
    </row>
    <row r="109" spans="2:7" x14ac:dyDescent="0.3">
      <c r="B109" s="37"/>
      <c r="C109" s="38"/>
      <c r="D109" s="11"/>
      <c r="F109" s="34"/>
      <c r="G109" s="11"/>
    </row>
    <row r="110" spans="2:7" x14ac:dyDescent="0.3">
      <c r="B110" s="37"/>
      <c r="C110" s="38"/>
      <c r="D110" s="11"/>
      <c r="F110" s="34"/>
      <c r="G110" s="11"/>
    </row>
    <row r="111" spans="2:7" x14ac:dyDescent="0.3">
      <c r="B111" s="37"/>
      <c r="C111" s="38"/>
      <c r="D111" s="11"/>
      <c r="F111" s="34"/>
      <c r="G111" s="11"/>
    </row>
    <row r="112" spans="2:7" x14ac:dyDescent="0.3">
      <c r="B112" s="37"/>
      <c r="C112" s="38"/>
      <c r="D112" s="11"/>
      <c r="F112" s="34"/>
      <c r="G112" s="11"/>
    </row>
    <row r="113" spans="2:7" x14ac:dyDescent="0.3">
      <c r="B113" s="37"/>
      <c r="C113" s="38"/>
      <c r="D113" s="11"/>
      <c r="F113" s="34"/>
      <c r="G113" s="11"/>
    </row>
    <row r="114" spans="2:7" x14ac:dyDescent="0.3">
      <c r="B114" s="37"/>
      <c r="C114" s="38"/>
      <c r="D114" s="11"/>
      <c r="F114" s="34"/>
      <c r="G114" s="11"/>
    </row>
  </sheetData>
  <mergeCells count="3">
    <mergeCell ref="B8:D8"/>
    <mergeCell ref="F8:G8"/>
    <mergeCell ref="I8:J8"/>
  </mergeCells>
  <printOptions horizontalCentered="1" verticalCentered="1"/>
  <pageMargins left="0.70866141732283472" right="0.70866141732283472" top="0.74803149606299213" bottom="0.74803149606299213" header="0.31496062992125984" footer="0.31496062992125984"/>
  <pageSetup scale="38"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E036-95A2-49CD-911E-0470A328F88B}">
  <sheetPr>
    <pageSetUpPr fitToPage="1"/>
  </sheetPr>
  <dimension ref="A1:M70"/>
  <sheetViews>
    <sheetView showGridLines="0" workbookViewId="0">
      <pane ySplit="4" topLeftCell="A5" activePane="bottomLeft" state="frozen"/>
      <selection pane="bottomLeft" activeCell="M78" sqref="M78"/>
    </sheetView>
  </sheetViews>
  <sheetFormatPr defaultRowHeight="14.4" x14ac:dyDescent="0.3"/>
  <cols>
    <col min="1" max="1" width="1.88671875" customWidth="1"/>
    <col min="2" max="2" width="29.21875" bestFit="1" customWidth="1"/>
    <col min="7" max="8" width="10.5546875" bestFit="1" customWidth="1"/>
    <col min="9" max="9" width="10.6640625" bestFit="1" customWidth="1"/>
    <col min="10" max="10" width="13.5546875" bestFit="1" customWidth="1"/>
    <col min="11" max="11" width="10.5546875" bestFit="1" customWidth="1"/>
    <col min="13" max="13" width="21" bestFit="1" customWidth="1"/>
  </cols>
  <sheetData>
    <row r="1" spans="2:11" x14ac:dyDescent="0.3">
      <c r="B1" s="217"/>
      <c r="C1" s="217"/>
      <c r="D1" s="217"/>
      <c r="E1" s="217"/>
      <c r="F1" s="217"/>
      <c r="G1" s="217"/>
      <c r="H1" s="217"/>
      <c r="I1" s="217"/>
      <c r="J1" s="217"/>
      <c r="K1" s="217"/>
    </row>
    <row r="2" spans="2:11" x14ac:dyDescent="0.3">
      <c r="B2" s="217"/>
      <c r="C2" s="217"/>
      <c r="D2" s="217"/>
      <c r="E2" s="217"/>
      <c r="F2" s="217"/>
      <c r="G2" s="217"/>
      <c r="H2" s="217"/>
      <c r="I2" s="217"/>
      <c r="J2" s="217"/>
      <c r="K2" s="217"/>
    </row>
    <row r="3" spans="2:11" x14ac:dyDescent="0.3">
      <c r="B3" s="217"/>
      <c r="C3" s="217"/>
      <c r="D3" s="217"/>
      <c r="E3" s="217"/>
      <c r="F3" s="217"/>
      <c r="G3" s="217"/>
      <c r="H3" s="217"/>
      <c r="I3" s="217"/>
      <c r="J3" s="217"/>
      <c r="K3" s="217"/>
    </row>
    <row r="4" spans="2:11" x14ac:dyDescent="0.3">
      <c r="B4" s="217"/>
      <c r="C4" s="217"/>
      <c r="D4" s="217"/>
      <c r="E4" s="217"/>
      <c r="F4" s="217"/>
      <c r="G4" s="217"/>
      <c r="H4" s="217"/>
      <c r="I4" s="217"/>
      <c r="J4" s="217"/>
      <c r="K4" s="217"/>
    </row>
    <row r="6" spans="2:11" x14ac:dyDescent="0.3">
      <c r="B6" s="230" t="s">
        <v>208</v>
      </c>
      <c r="C6" s="231"/>
      <c r="D6" s="231"/>
      <c r="E6" s="231"/>
      <c r="F6" s="231"/>
      <c r="G6" s="232">
        <f>'Raw FS'!J$2</f>
        <v>43891</v>
      </c>
      <c r="H6" s="232">
        <f>'Raw FS'!K$2</f>
        <v>44256</v>
      </c>
      <c r="I6" s="232">
        <f>'Raw FS'!L$2</f>
        <v>44621</v>
      </c>
      <c r="J6" s="232">
        <f>'Raw FS'!M$2</f>
        <v>44986</v>
      </c>
      <c r="K6" s="232">
        <f>'Raw FS'!N$2</f>
        <v>45352</v>
      </c>
    </row>
    <row r="8" spans="2:11" x14ac:dyDescent="0.3">
      <c r="B8" s="1" t="s">
        <v>209</v>
      </c>
    </row>
    <row r="9" spans="2:11" x14ac:dyDescent="0.3">
      <c r="B9" s="81" t="str">
        <f>'Raw FS'!B36</f>
        <v>Inventories</v>
      </c>
      <c r="C9" s="81"/>
      <c r="D9" s="81"/>
      <c r="E9" s="81"/>
      <c r="F9" s="81"/>
      <c r="G9" s="82">
        <f>'Raw FS'!J36</f>
        <v>37457</v>
      </c>
      <c r="H9" s="82">
        <f>'Raw FS'!K36</f>
        <v>36089</v>
      </c>
      <c r="I9" s="82">
        <f>'Raw FS'!L36</f>
        <v>35240</v>
      </c>
      <c r="J9" s="82">
        <f>'Raw FS'!M36</f>
        <v>40755</v>
      </c>
      <c r="K9" s="82">
        <f>'Raw FS'!N36</f>
        <v>47788</v>
      </c>
    </row>
    <row r="10" spans="2:11" x14ac:dyDescent="0.3">
      <c r="B10" s="81" t="str">
        <f>'Raw FS'!B37</f>
        <v xml:space="preserve">Trade receivables </v>
      </c>
      <c r="C10" s="81"/>
      <c r="D10" s="81"/>
      <c r="E10" s="81"/>
      <c r="F10" s="81"/>
      <c r="G10" s="82">
        <f>'Raw FS'!J37</f>
        <v>11173</v>
      </c>
      <c r="H10" s="82">
        <f>'Raw FS'!K37</f>
        <v>12679</v>
      </c>
      <c r="I10" s="82">
        <f>'Raw FS'!L37</f>
        <v>12442</v>
      </c>
      <c r="J10" s="82">
        <f>'Raw FS'!M37</f>
        <v>15738</v>
      </c>
      <c r="K10" s="82">
        <f>'Raw FS'!N37</f>
        <v>16952</v>
      </c>
    </row>
    <row r="11" spans="2:11" x14ac:dyDescent="0.3">
      <c r="B11" s="81" t="str">
        <f>'Raw FS'!B39</f>
        <v>Short term loans</v>
      </c>
      <c r="C11" s="81"/>
      <c r="D11" s="81"/>
      <c r="E11" s="81"/>
      <c r="F11" s="81"/>
      <c r="G11" s="82">
        <f>'Raw FS'!J39</f>
        <v>39</v>
      </c>
      <c r="H11" s="82">
        <f>'Raw FS'!K39</f>
        <v>142</v>
      </c>
      <c r="I11" s="82">
        <f>'Raw FS'!L39</f>
        <v>47</v>
      </c>
      <c r="J11" s="82">
        <f>'Raw FS'!M39</f>
        <v>119</v>
      </c>
      <c r="K11" s="82">
        <f>'Raw FS'!N39</f>
        <v>168</v>
      </c>
    </row>
    <row r="12" spans="2:11" x14ac:dyDescent="0.3">
      <c r="B12" s="81" t="str">
        <f>'Raw FS'!B40</f>
        <v>Other asset items</v>
      </c>
      <c r="G12" s="82">
        <f>'Raw FS'!J40</f>
        <v>58746</v>
      </c>
      <c r="H12" s="82">
        <f>'Raw FS'!K40</f>
        <v>61576</v>
      </c>
      <c r="I12" s="82">
        <f>'Raw FS'!L40</f>
        <v>62177</v>
      </c>
      <c r="J12" s="82">
        <f>'Raw FS'!M40</f>
        <v>68313</v>
      </c>
      <c r="K12" s="82">
        <f>'Raw FS'!N40</f>
        <v>78851</v>
      </c>
    </row>
    <row r="13" spans="2:11" x14ac:dyDescent="0.3">
      <c r="B13" s="85" t="s">
        <v>134</v>
      </c>
      <c r="C13" s="2"/>
      <c r="D13" s="2"/>
      <c r="E13" s="2"/>
      <c r="F13" s="2"/>
      <c r="G13" s="90">
        <f>SUM(G9:G12)</f>
        <v>107415</v>
      </c>
      <c r="H13" s="90">
        <f t="shared" ref="H13:K13" si="0">SUM(H9:H12)</f>
        <v>110486</v>
      </c>
      <c r="I13" s="90">
        <f t="shared" si="0"/>
        <v>109906</v>
      </c>
      <c r="J13" s="90">
        <f t="shared" si="0"/>
        <v>124925</v>
      </c>
      <c r="K13" s="90">
        <f t="shared" si="0"/>
        <v>143759</v>
      </c>
    </row>
    <row r="14" spans="2:11" x14ac:dyDescent="0.3">
      <c r="G14" s="83"/>
      <c r="H14" s="83"/>
      <c r="I14" s="83"/>
      <c r="J14" s="83"/>
      <c r="K14" s="83"/>
    </row>
    <row r="15" spans="2:11" x14ac:dyDescent="0.3">
      <c r="B15" s="1" t="s">
        <v>210</v>
      </c>
      <c r="G15" s="83"/>
      <c r="H15" s="83"/>
      <c r="I15" s="83"/>
      <c r="J15" s="83"/>
      <c r="K15" s="83"/>
    </row>
    <row r="16" spans="2:11" x14ac:dyDescent="0.3">
      <c r="B16" s="81" t="str">
        <f>'Raw FS'!B13</f>
        <v>Trade Payables</v>
      </c>
      <c r="C16" s="81"/>
      <c r="D16" s="81"/>
      <c r="E16" s="81"/>
      <c r="F16" s="81"/>
      <c r="G16" s="82">
        <f>'Raw FS'!J13</f>
        <v>66398</v>
      </c>
      <c r="H16" s="82">
        <f>'Raw FS'!K13</f>
        <v>76040</v>
      </c>
      <c r="I16" s="82">
        <f>'Raw FS'!L13</f>
        <v>69750</v>
      </c>
      <c r="J16" s="82">
        <f>'Raw FS'!M13</f>
        <v>79252</v>
      </c>
      <c r="K16" s="82">
        <f>'Raw FS'!N13</f>
        <v>93979</v>
      </c>
    </row>
    <row r="17" spans="1:11" x14ac:dyDescent="0.3">
      <c r="B17" s="81" t="str">
        <f>'Raw FS'!B14</f>
        <v>Advance from Customers</v>
      </c>
      <c r="C17" s="81"/>
      <c r="D17" s="81"/>
      <c r="E17" s="81"/>
      <c r="F17" s="81"/>
      <c r="G17" s="82">
        <f>'Raw FS'!J14</f>
        <v>0</v>
      </c>
      <c r="H17" s="82">
        <f>'Raw FS'!K14</f>
        <v>0</v>
      </c>
      <c r="I17" s="82">
        <f>'Raw FS'!L14</f>
        <v>0</v>
      </c>
      <c r="J17" s="82">
        <f>'Raw FS'!M14</f>
        <v>0</v>
      </c>
      <c r="K17" s="82">
        <f>'Raw FS'!N14</f>
        <v>0</v>
      </c>
    </row>
    <row r="18" spans="1:11" x14ac:dyDescent="0.3">
      <c r="B18" s="81" t="str">
        <f>'Raw FS'!B15</f>
        <v>Other liability items</v>
      </c>
      <c r="C18" s="81"/>
      <c r="D18" s="81"/>
      <c r="E18" s="81"/>
      <c r="F18" s="81"/>
      <c r="G18" s="82">
        <f>'Raw FS'!J15</f>
        <v>65969</v>
      </c>
      <c r="H18" s="82">
        <f>'Raw FS'!K15</f>
        <v>66579</v>
      </c>
      <c r="I18" s="82">
        <f>'Raw FS'!L15</f>
        <v>64030</v>
      </c>
      <c r="J18" s="82">
        <f>'Raw FS'!M15</f>
        <v>68710</v>
      </c>
      <c r="K18" s="82">
        <f>'Raw FS'!N15</f>
        <v>75186</v>
      </c>
    </row>
    <row r="19" spans="1:11" x14ac:dyDescent="0.3">
      <c r="B19" s="85" t="s">
        <v>211</v>
      </c>
      <c r="C19" s="2"/>
      <c r="D19" s="2"/>
      <c r="E19" s="2"/>
      <c r="F19" s="2"/>
      <c r="G19" s="90">
        <f>SUM(G16:G18)</f>
        <v>132367</v>
      </c>
      <c r="H19" s="90">
        <f>SUM(H16:H18)</f>
        <v>142619</v>
      </c>
      <c r="I19" s="90">
        <f>SUM(I16:I18)</f>
        <v>133780</v>
      </c>
      <c r="J19" s="90">
        <f>SUM(J16:J18)</f>
        <v>147962</v>
      </c>
      <c r="K19" s="90">
        <f>SUM(K16:K18)</f>
        <v>169165</v>
      </c>
    </row>
    <row r="20" spans="1:11" x14ac:dyDescent="0.3">
      <c r="G20" s="83"/>
      <c r="H20" s="83"/>
      <c r="I20" s="83"/>
      <c r="J20" s="83"/>
      <c r="K20" s="83"/>
    </row>
    <row r="21" spans="1:11" ht="15" thickBot="1" x14ac:dyDescent="0.35">
      <c r="A21" t="s">
        <v>91</v>
      </c>
      <c r="B21" s="86" t="s">
        <v>212</v>
      </c>
      <c r="C21" s="86"/>
      <c r="D21" s="86"/>
      <c r="E21" s="86"/>
      <c r="F21" s="86"/>
      <c r="G21" s="91">
        <f>G13-G19</f>
        <v>-24952</v>
      </c>
      <c r="H21" s="91">
        <f t="shared" ref="H21:K21" si="1">H13-H19</f>
        <v>-32133</v>
      </c>
      <c r="I21" s="91">
        <f t="shared" si="1"/>
        <v>-23874</v>
      </c>
      <c r="J21" s="91">
        <f t="shared" si="1"/>
        <v>-23037</v>
      </c>
      <c r="K21" s="91">
        <f t="shared" si="1"/>
        <v>-25406</v>
      </c>
    </row>
    <row r="22" spans="1:11" x14ac:dyDescent="0.3">
      <c r="G22" s="83"/>
      <c r="H22" s="83"/>
      <c r="I22" s="83"/>
      <c r="J22" s="83"/>
      <c r="K22" s="83"/>
    </row>
    <row r="23" spans="1:11" x14ac:dyDescent="0.3">
      <c r="B23" s="1" t="s">
        <v>213</v>
      </c>
      <c r="G23" s="83"/>
      <c r="H23" s="83"/>
      <c r="I23" s="83"/>
      <c r="J23" s="83"/>
      <c r="K23" s="83"/>
    </row>
    <row r="24" spans="1:11" s="174" customFormat="1" x14ac:dyDescent="0.3">
      <c r="B24" s="81" t="str">
        <f>'Raw FS'!B19</f>
        <v>Land</v>
      </c>
      <c r="C24" s="81"/>
      <c r="D24" s="81"/>
      <c r="E24" s="81"/>
      <c r="F24" s="81"/>
      <c r="G24" s="82">
        <f>'Raw FS'!J19</f>
        <v>7675</v>
      </c>
      <c r="H24" s="82">
        <f>'Raw FS'!K19</f>
        <v>7819</v>
      </c>
      <c r="I24" s="82">
        <f>'Raw FS'!L19</f>
        <v>7760</v>
      </c>
      <c r="J24" s="82">
        <f>'Raw FS'!M19</f>
        <v>8045</v>
      </c>
      <c r="K24" s="82">
        <f>'Raw FS'!N19</f>
        <v>7930</v>
      </c>
    </row>
    <row r="25" spans="1:11" x14ac:dyDescent="0.3">
      <c r="B25" s="81" t="str">
        <f>'Raw FS'!B20</f>
        <v>Building</v>
      </c>
      <c r="C25" s="81"/>
      <c r="D25" s="81"/>
      <c r="E25" s="81"/>
      <c r="F25" s="81"/>
      <c r="G25" s="82">
        <f>'Raw FS'!J20</f>
        <v>32665</v>
      </c>
      <c r="H25" s="82">
        <f>'Raw FS'!K20</f>
        <v>35537</v>
      </c>
      <c r="I25" s="82">
        <f>'Raw FS'!L20</f>
        <v>36466</v>
      </c>
      <c r="J25" s="82">
        <f>'Raw FS'!M20</f>
        <v>38674</v>
      </c>
      <c r="K25" s="82">
        <f>'Raw FS'!N20</f>
        <v>40584</v>
      </c>
    </row>
    <row r="26" spans="1:11" x14ac:dyDescent="0.3">
      <c r="B26" s="81" t="str">
        <f>'Raw FS'!B21</f>
        <v>Plant Machinery</v>
      </c>
      <c r="C26" s="81"/>
      <c r="D26" s="81"/>
      <c r="E26" s="81"/>
      <c r="F26" s="81"/>
      <c r="G26" s="82">
        <f>'Raw FS'!J21</f>
        <v>124158</v>
      </c>
      <c r="H26" s="82">
        <f>'Raw FS'!K21</f>
        <v>138868</v>
      </c>
      <c r="I26" s="82">
        <f>'Raw FS'!L21</f>
        <v>148585</v>
      </c>
      <c r="J26" s="82">
        <f>'Raw FS'!M21</f>
        <v>153672</v>
      </c>
      <c r="K26" s="82">
        <f>'Raw FS'!N21</f>
        <v>151878</v>
      </c>
    </row>
    <row r="27" spans="1:11" x14ac:dyDescent="0.3">
      <c r="B27" s="81" t="str">
        <f>'Raw FS'!B22</f>
        <v>Equipments</v>
      </c>
      <c r="C27" s="81"/>
      <c r="D27" s="81"/>
      <c r="E27" s="81"/>
      <c r="F27" s="81"/>
      <c r="G27" s="82">
        <f>'Raw FS'!J22</f>
        <v>0</v>
      </c>
      <c r="H27" s="82">
        <f>'Raw FS'!K22</f>
        <v>0</v>
      </c>
      <c r="I27" s="82">
        <f>'Raw FS'!L22</f>
        <v>0</v>
      </c>
      <c r="J27" s="82">
        <f>'Raw FS'!M22</f>
        <v>0</v>
      </c>
      <c r="K27" s="82">
        <f>'Raw FS'!N22</f>
        <v>0</v>
      </c>
    </row>
    <row r="28" spans="1:11" x14ac:dyDescent="0.3">
      <c r="B28" s="81" t="str">
        <f>'Raw FS'!B23</f>
        <v>Computers</v>
      </c>
      <c r="C28" s="81"/>
      <c r="D28" s="81"/>
      <c r="E28" s="81"/>
      <c r="F28" s="81"/>
      <c r="G28" s="82">
        <f>'Raw FS'!J23</f>
        <v>3054</v>
      </c>
      <c r="H28" s="82">
        <f>'Raw FS'!K23</f>
        <v>3172</v>
      </c>
      <c r="I28" s="82">
        <f>'Raw FS'!L23</f>
        <v>3383</v>
      </c>
      <c r="J28" s="82">
        <f>'Raw FS'!M23</f>
        <v>3499</v>
      </c>
      <c r="K28" s="82">
        <f>'Raw FS'!N23</f>
        <v>3667</v>
      </c>
    </row>
    <row r="29" spans="1:11" x14ac:dyDescent="0.3">
      <c r="B29" s="81" t="str">
        <f>'Raw FS'!B24</f>
        <v>Furniture n fittings</v>
      </c>
      <c r="C29" s="81"/>
      <c r="D29" s="81"/>
      <c r="E29" s="81"/>
      <c r="F29" s="81"/>
      <c r="G29" s="82">
        <f>'Raw FS'!J24</f>
        <v>1890</v>
      </c>
      <c r="H29" s="82">
        <f>'Raw FS'!K24</f>
        <v>1956</v>
      </c>
      <c r="I29" s="82">
        <f>'Raw FS'!L24</f>
        <v>1984</v>
      </c>
      <c r="J29" s="82">
        <f>'Raw FS'!M24</f>
        <v>2084</v>
      </c>
      <c r="K29" s="82">
        <f>'Raw FS'!N24</f>
        <v>2029</v>
      </c>
    </row>
    <row r="30" spans="1:11" x14ac:dyDescent="0.3">
      <c r="B30" s="81" t="str">
        <f>'Raw FS'!B25</f>
        <v>Vehicles</v>
      </c>
      <c r="C30" s="81"/>
      <c r="D30" s="81"/>
      <c r="E30" s="81"/>
      <c r="F30" s="81"/>
      <c r="G30" s="82">
        <f>'Raw FS'!J25</f>
        <v>601</v>
      </c>
      <c r="H30" s="82">
        <f>'Raw FS'!K25</f>
        <v>845</v>
      </c>
      <c r="I30" s="82">
        <f>'Raw FS'!L25</f>
        <v>725</v>
      </c>
      <c r="J30" s="82">
        <f>'Raw FS'!M25</f>
        <v>788</v>
      </c>
      <c r="K30" s="82">
        <f>'Raw FS'!N25</f>
        <v>956</v>
      </c>
    </row>
    <row r="31" spans="1:11" x14ac:dyDescent="0.3">
      <c r="B31" s="81" t="str">
        <f>'Raw FS'!B26</f>
        <v>Intangible Assets</v>
      </c>
      <c r="C31" s="81"/>
      <c r="D31" s="81"/>
      <c r="E31" s="81"/>
      <c r="F31" s="81"/>
      <c r="G31" s="82">
        <f>'Raw FS'!J26</f>
        <v>91157</v>
      </c>
      <c r="H31" s="82">
        <f>'Raw FS'!K26</f>
        <v>114809</v>
      </c>
      <c r="I31" s="82">
        <f>'Raw FS'!L26</f>
        <v>114323</v>
      </c>
      <c r="J31" s="82">
        <f>'Raw FS'!M26</f>
        <v>112538</v>
      </c>
      <c r="K31" s="82">
        <f>'Raw FS'!N26</f>
        <v>116714</v>
      </c>
    </row>
    <row r="32" spans="1:11" x14ac:dyDescent="0.3">
      <c r="B32" s="81" t="str">
        <f>'Raw FS'!B27</f>
        <v>Other fixed assets</v>
      </c>
      <c r="C32" s="81"/>
      <c r="D32" s="81"/>
      <c r="E32" s="81"/>
      <c r="F32" s="81"/>
      <c r="G32" s="82">
        <f>'Raw FS'!J27</f>
        <v>9380</v>
      </c>
      <c r="H32" s="82">
        <f>'Raw FS'!K27</f>
        <v>10686</v>
      </c>
      <c r="I32" s="82">
        <f>'Raw FS'!L27</f>
        <v>10870</v>
      </c>
      <c r="J32" s="82">
        <f>'Raw FS'!M27</f>
        <v>11841</v>
      </c>
      <c r="K32" s="82">
        <f>'Raw FS'!N27</f>
        <v>10724</v>
      </c>
    </row>
    <row r="33" spans="1:11" ht="5.25" customHeight="1" x14ac:dyDescent="0.3">
      <c r="B33" s="81"/>
      <c r="C33" s="81"/>
      <c r="D33" s="81"/>
      <c r="E33" s="81"/>
      <c r="F33" s="81"/>
      <c r="G33" s="82"/>
      <c r="H33" s="82"/>
      <c r="I33" s="82"/>
      <c r="J33" s="82"/>
      <c r="K33" s="82"/>
    </row>
    <row r="34" spans="1:11" x14ac:dyDescent="0.3">
      <c r="B34" s="85" t="s">
        <v>199</v>
      </c>
      <c r="C34" s="2"/>
      <c r="D34" s="2"/>
      <c r="E34" s="2"/>
      <c r="F34" s="2"/>
      <c r="G34" s="90">
        <f>SUM(G24:G33)</f>
        <v>270580</v>
      </c>
      <c r="H34" s="90">
        <f t="shared" ref="H34:K34" si="2">SUM(H24:H33)</f>
        <v>313692</v>
      </c>
      <c r="I34" s="90">
        <f t="shared" si="2"/>
        <v>324096</v>
      </c>
      <c r="J34" s="90">
        <f t="shared" si="2"/>
        <v>331141</v>
      </c>
      <c r="K34" s="90">
        <f t="shared" si="2"/>
        <v>334482</v>
      </c>
    </row>
    <row r="35" spans="1:11" x14ac:dyDescent="0.3">
      <c r="B35" t="s">
        <v>200</v>
      </c>
      <c r="G35" s="83">
        <f>-'Raw FS'!J29</f>
        <v>-143471</v>
      </c>
      <c r="H35" s="83">
        <f>-'Raw FS'!K29</f>
        <v>-174985</v>
      </c>
      <c r="I35" s="83">
        <f>-'Raw FS'!L29</f>
        <v>-185241</v>
      </c>
      <c r="J35" s="83">
        <f>-'Raw FS'!M29</f>
        <v>-199062</v>
      </c>
      <c r="K35" s="83">
        <f>-'Raw FS'!N29</f>
        <v>-213197</v>
      </c>
    </row>
    <row r="36" spans="1:11" ht="15" thickBot="1" x14ac:dyDescent="0.35">
      <c r="A36" t="s">
        <v>91</v>
      </c>
      <c r="B36" s="86" t="s">
        <v>214</v>
      </c>
      <c r="C36" s="86"/>
      <c r="D36" s="86"/>
      <c r="E36" s="86"/>
      <c r="F36" s="86"/>
      <c r="G36" s="91">
        <f>SUM(G34:G35)</f>
        <v>127109</v>
      </c>
      <c r="H36" s="91">
        <f t="shared" ref="H36:K36" si="3">SUM(H34:H35)</f>
        <v>138707</v>
      </c>
      <c r="I36" s="91">
        <f t="shared" si="3"/>
        <v>138855</v>
      </c>
      <c r="J36" s="91">
        <f t="shared" si="3"/>
        <v>132079</v>
      </c>
      <c r="K36" s="91">
        <f t="shared" si="3"/>
        <v>121285</v>
      </c>
    </row>
    <row r="37" spans="1:11" x14ac:dyDescent="0.3">
      <c r="G37" s="83"/>
      <c r="H37" s="83"/>
      <c r="I37" s="83"/>
      <c r="J37" s="83"/>
      <c r="K37" s="83"/>
    </row>
    <row r="38" spans="1:11" x14ac:dyDescent="0.3">
      <c r="A38" t="s">
        <v>91</v>
      </c>
      <c r="B38" s="1" t="s">
        <v>215</v>
      </c>
      <c r="C38" s="1"/>
      <c r="D38" s="1"/>
      <c r="E38" s="1"/>
      <c r="F38" s="1"/>
      <c r="G38" s="84">
        <f>G36+G21</f>
        <v>102157</v>
      </c>
      <c r="H38" s="84">
        <f t="shared" ref="H38:K38" si="4">H36+H21</f>
        <v>106574</v>
      </c>
      <c r="I38" s="84">
        <f t="shared" si="4"/>
        <v>114981</v>
      </c>
      <c r="J38" s="84">
        <f t="shared" si="4"/>
        <v>109042</v>
      </c>
      <c r="K38" s="84">
        <f t="shared" si="4"/>
        <v>95879</v>
      </c>
    </row>
    <row r="39" spans="1:11" x14ac:dyDescent="0.3">
      <c r="B39" s="1" t="s">
        <v>216</v>
      </c>
      <c r="C39" s="1"/>
      <c r="D39" s="1"/>
      <c r="E39" s="1"/>
      <c r="F39" s="1"/>
      <c r="G39" s="84">
        <f>(HistoricalFS!H31+HistoricalFS!H25)</f>
        <v>-3438.3600000000388</v>
      </c>
      <c r="H39" s="84">
        <f>(HistoricalFS!I31+HistoricalFS!I25)</f>
        <v>8740.7199999999921</v>
      </c>
      <c r="I39" s="84">
        <f>(HistoricalFS!J31+HistoricalFS!J25)</f>
        <v>-115.59999999998763</v>
      </c>
      <c r="J39" s="84">
        <f>(HistoricalFS!K31+HistoricalFS!K25)</f>
        <v>6955.4399999999623</v>
      </c>
      <c r="K39" s="84">
        <f>(HistoricalFS!L31+HistoricalFS!L25)</f>
        <v>32268.210000000043</v>
      </c>
    </row>
    <row r="41" spans="1:11" ht="15" thickBot="1" x14ac:dyDescent="0.35">
      <c r="A41" t="s">
        <v>91</v>
      </c>
      <c r="B41" s="86" t="s">
        <v>207</v>
      </c>
      <c r="C41" s="87"/>
      <c r="D41" s="87"/>
      <c r="E41" s="87"/>
      <c r="F41" s="87"/>
      <c r="G41" s="88">
        <f>G39/G38</f>
        <v>-3.3657605450434516E-2</v>
      </c>
      <c r="H41" s="88">
        <f t="shared" ref="H41:K41" si="5">H39/H38</f>
        <v>8.2015500966464538E-2</v>
      </c>
      <c r="I41" s="88">
        <f t="shared" si="5"/>
        <v>-1.005383498143064E-3</v>
      </c>
      <c r="J41" s="88">
        <f t="shared" si="5"/>
        <v>6.3786797747656526E-2</v>
      </c>
      <c r="K41" s="88">
        <f t="shared" si="5"/>
        <v>0.33655138247165745</v>
      </c>
    </row>
    <row r="44" spans="1:11" x14ac:dyDescent="0.3">
      <c r="A44" t="s">
        <v>91</v>
      </c>
      <c r="B44" s="230" t="s">
        <v>217</v>
      </c>
      <c r="C44" s="231"/>
      <c r="D44" s="231"/>
      <c r="E44" s="231"/>
      <c r="F44" s="231"/>
      <c r="G44" s="232">
        <f>'Raw FS'!J$2</f>
        <v>43891</v>
      </c>
      <c r="H44" s="232">
        <f>'Raw FS'!K$2</f>
        <v>44256</v>
      </c>
      <c r="I44" s="232">
        <f>'Raw FS'!L$2</f>
        <v>44621</v>
      </c>
      <c r="J44" s="232">
        <f>'Raw FS'!M$2</f>
        <v>44986</v>
      </c>
      <c r="K44" s="232">
        <f>'Raw FS'!N$2</f>
        <v>45352</v>
      </c>
    </row>
    <row r="46" spans="1:11" x14ac:dyDescent="0.3">
      <c r="B46" s="81" t="s">
        <v>218</v>
      </c>
      <c r="C46" s="81"/>
      <c r="D46" s="81"/>
      <c r="E46" s="81"/>
      <c r="F46" s="81"/>
      <c r="G46" s="82">
        <f>-SUM('Raw FS'!J59:J60)</f>
        <v>29531</v>
      </c>
      <c r="H46" s="82">
        <f>-SUM('Raw FS'!K59:K60)</f>
        <v>19854</v>
      </c>
      <c r="I46" s="82">
        <f>-SUM('Raw FS'!L59:L60)</f>
        <v>14938</v>
      </c>
      <c r="J46" s="82">
        <f>-SUM('Raw FS'!M59:M60)</f>
        <v>18945</v>
      </c>
      <c r="K46" s="82">
        <f>-SUM('Raw FS'!N59:N60)</f>
        <v>31183</v>
      </c>
    </row>
    <row r="47" spans="1:11" x14ac:dyDescent="0.3">
      <c r="B47" s="81" t="s">
        <v>236</v>
      </c>
      <c r="C47" s="81"/>
      <c r="D47" s="81"/>
      <c r="E47" s="81"/>
      <c r="F47" s="81"/>
      <c r="G47" s="82"/>
      <c r="H47" s="82">
        <f>H21-G21</f>
        <v>-7181</v>
      </c>
      <c r="I47" s="82">
        <f t="shared" ref="I47:K47" si="6">I21-H21</f>
        <v>8259</v>
      </c>
      <c r="J47" s="82">
        <f t="shared" si="6"/>
        <v>837</v>
      </c>
      <c r="K47" s="82">
        <f t="shared" si="6"/>
        <v>-2369</v>
      </c>
    </row>
    <row r="48" spans="1:11" x14ac:dyDescent="0.3">
      <c r="B48" s="81"/>
      <c r="C48" s="81"/>
      <c r="D48" s="81"/>
      <c r="E48" s="81"/>
      <c r="F48" s="81"/>
      <c r="G48" s="82"/>
      <c r="H48" s="82"/>
      <c r="I48" s="82"/>
      <c r="J48" s="82"/>
      <c r="K48" s="82"/>
    </row>
    <row r="49" spans="1:11" x14ac:dyDescent="0.3">
      <c r="B49" s="81" t="s">
        <v>216</v>
      </c>
      <c r="C49" s="81"/>
      <c r="D49" s="81"/>
      <c r="E49" s="81"/>
      <c r="F49" s="81"/>
      <c r="G49" s="82">
        <f>G39</f>
        <v>-3438.3600000000388</v>
      </c>
      <c r="H49" s="82">
        <f t="shared" ref="H49:K49" si="7">H39</f>
        <v>8740.7199999999921</v>
      </c>
      <c r="I49" s="82">
        <f t="shared" si="7"/>
        <v>-115.59999999998763</v>
      </c>
      <c r="J49" s="82">
        <f t="shared" si="7"/>
        <v>6955.4399999999623</v>
      </c>
      <c r="K49" s="82">
        <f t="shared" si="7"/>
        <v>32268.210000000043</v>
      </c>
    </row>
    <row r="50" spans="1:11" x14ac:dyDescent="0.3">
      <c r="B50" s="81" t="s">
        <v>237</v>
      </c>
      <c r="C50" s="81"/>
      <c r="D50" s="81"/>
      <c r="E50" s="81"/>
      <c r="F50" s="81"/>
      <c r="G50" s="92">
        <v>0.25</v>
      </c>
      <c r="H50" s="92">
        <v>0.25</v>
      </c>
      <c r="I50" s="92">
        <v>0.25</v>
      </c>
      <c r="J50" s="92">
        <v>0.25</v>
      </c>
      <c r="K50" s="92">
        <v>0.25</v>
      </c>
    </row>
    <row r="51" spans="1:11" x14ac:dyDescent="0.3">
      <c r="B51" s="81" t="s">
        <v>239</v>
      </c>
      <c r="C51" s="81"/>
      <c r="D51" s="81"/>
      <c r="E51" s="81"/>
      <c r="F51" s="81"/>
      <c r="G51" s="93">
        <f>G49*(1-G50)</f>
        <v>-2578.7700000000291</v>
      </c>
      <c r="H51" s="93">
        <f t="shared" ref="H51:K51" si="8">H49*(1-H50)</f>
        <v>6555.5399999999936</v>
      </c>
      <c r="I51" s="93">
        <f t="shared" si="8"/>
        <v>-86.699999999990723</v>
      </c>
      <c r="J51" s="93">
        <f t="shared" si="8"/>
        <v>5216.5799999999717</v>
      </c>
      <c r="K51" s="93">
        <f t="shared" si="8"/>
        <v>24201.15750000003</v>
      </c>
    </row>
    <row r="52" spans="1:11" x14ac:dyDescent="0.3">
      <c r="B52" s="81"/>
      <c r="C52" s="81"/>
      <c r="D52" s="81"/>
      <c r="E52" s="81"/>
      <c r="F52" s="81"/>
      <c r="G52" s="82"/>
      <c r="H52" s="82"/>
      <c r="I52" s="82"/>
      <c r="J52" s="82"/>
      <c r="K52" s="82"/>
    </row>
    <row r="53" spans="1:11" x14ac:dyDescent="0.3">
      <c r="B53" s="81" t="s">
        <v>238</v>
      </c>
      <c r="C53" s="81"/>
      <c r="D53" s="81"/>
      <c r="E53" s="81"/>
      <c r="F53" s="81"/>
      <c r="G53" s="82"/>
      <c r="H53" s="82">
        <f>SUM(H46:H47)</f>
        <v>12673</v>
      </c>
      <c r="I53" s="82">
        <f t="shared" ref="I53:K53" si="9">SUM(I46:I47)</f>
        <v>23197</v>
      </c>
      <c r="J53" s="82">
        <f t="shared" si="9"/>
        <v>19782</v>
      </c>
      <c r="K53" s="82">
        <f t="shared" si="9"/>
        <v>28814</v>
      </c>
    </row>
    <row r="54" spans="1:11" ht="3.75" customHeight="1" x14ac:dyDescent="0.3">
      <c r="H54" s="80"/>
      <c r="I54" s="80"/>
      <c r="J54" s="80"/>
      <c r="K54" s="80"/>
    </row>
    <row r="55" spans="1:11" ht="15" thickBot="1" x14ac:dyDescent="0.35">
      <c r="B55" s="86" t="s">
        <v>240</v>
      </c>
      <c r="C55" s="86"/>
      <c r="D55" s="86"/>
      <c r="E55" s="86"/>
      <c r="F55" s="86"/>
      <c r="G55" s="86"/>
      <c r="H55" s="88">
        <f>H53/H51</f>
        <v>1.9331740787181548</v>
      </c>
      <c r="I55" s="88">
        <f t="shared" ref="I55:K55" si="10">I53/I51</f>
        <v>-267.55478662055918</v>
      </c>
      <c r="J55" s="88">
        <f t="shared" si="10"/>
        <v>3.7921396777199061</v>
      </c>
      <c r="K55" s="88">
        <f t="shared" si="10"/>
        <v>1.1906042097366609</v>
      </c>
    </row>
    <row r="56" spans="1:11" x14ac:dyDescent="0.3">
      <c r="H56" s="11"/>
      <c r="I56" s="11"/>
      <c r="J56" s="11"/>
      <c r="K56" s="11"/>
    </row>
    <row r="57" spans="1:11" x14ac:dyDescent="0.3">
      <c r="J57" s="53" t="s">
        <v>241</v>
      </c>
      <c r="K57" s="54">
        <f>AVERAGE(H55:K55)</f>
        <v>-65.159717163596127</v>
      </c>
    </row>
    <row r="58" spans="1:11" x14ac:dyDescent="0.3">
      <c r="J58" s="53" t="s">
        <v>242</v>
      </c>
      <c r="K58" s="54">
        <f>MEDIAN(H55:K55)</f>
        <v>1.5618891442274079</v>
      </c>
    </row>
    <row r="60" spans="1:11" x14ac:dyDescent="0.3">
      <c r="A60" t="s">
        <v>91</v>
      </c>
      <c r="B60" s="230" t="s">
        <v>243</v>
      </c>
      <c r="C60" s="231"/>
      <c r="D60" s="231"/>
      <c r="E60" s="231"/>
      <c r="F60" s="231"/>
      <c r="G60" s="232">
        <f>'Raw FS'!J$2</f>
        <v>43891</v>
      </c>
      <c r="H60" s="232">
        <f>'Raw FS'!K$2</f>
        <v>44256</v>
      </c>
      <c r="I60" s="232">
        <f>'Raw FS'!L$2</f>
        <v>44621</v>
      </c>
      <c r="J60" s="232">
        <f>'Raw FS'!M$2</f>
        <v>44986</v>
      </c>
      <c r="K60" s="232">
        <f>'Raw FS'!N$2</f>
        <v>45352</v>
      </c>
    </row>
    <row r="62" spans="1:11" x14ac:dyDescent="0.3">
      <c r="B62" s="81" t="s">
        <v>240</v>
      </c>
      <c r="C62" s="81"/>
      <c r="D62" s="81"/>
      <c r="E62" s="81"/>
      <c r="F62" s="81"/>
      <c r="G62" s="81"/>
      <c r="H62" s="94">
        <f>H55</f>
        <v>1.9331740787181548</v>
      </c>
      <c r="I62" s="94">
        <f t="shared" ref="I62:K62" si="11">I55</f>
        <v>-267.55478662055918</v>
      </c>
      <c r="J62" s="94">
        <f t="shared" si="11"/>
        <v>3.7921396777199061</v>
      </c>
      <c r="K62" s="94">
        <f t="shared" si="11"/>
        <v>1.1906042097366609</v>
      </c>
    </row>
    <row r="63" spans="1:11" x14ac:dyDescent="0.3">
      <c r="B63" s="81" t="s">
        <v>207</v>
      </c>
      <c r="C63" s="81"/>
      <c r="D63" s="81"/>
      <c r="E63" s="81"/>
      <c r="F63" s="81"/>
      <c r="G63" s="81"/>
      <c r="H63" s="94">
        <f>H41</f>
        <v>8.2015500966464538E-2</v>
      </c>
      <c r="I63" s="94">
        <f t="shared" ref="I63:K63" si="12">I41</f>
        <v>-1.005383498143064E-3</v>
      </c>
      <c r="J63" s="94">
        <f t="shared" si="12"/>
        <v>6.3786797747656526E-2</v>
      </c>
      <c r="K63" s="94">
        <f t="shared" si="12"/>
        <v>0.33655138247165745</v>
      </c>
    </row>
    <row r="64" spans="1:11" ht="4.5" customHeight="1" x14ac:dyDescent="0.3"/>
    <row r="65" spans="2:13" ht="15" thickBot="1" x14ac:dyDescent="0.35">
      <c r="B65" s="86" t="s">
        <v>244</v>
      </c>
      <c r="C65" s="86"/>
      <c r="D65" s="86"/>
      <c r="E65" s="86"/>
      <c r="F65" s="86"/>
      <c r="G65" s="86"/>
      <c r="H65" s="95">
        <f>H62*H63</f>
        <v>0.15855024052145303</v>
      </c>
      <c r="I65" s="95">
        <f t="shared" ref="I65:K65" si="13">I62*I63</f>
        <v>0.26899516731749884</v>
      </c>
      <c r="J65" s="95">
        <f>J62*J63</f>
        <v>0.24188844665358306</v>
      </c>
      <c r="K65" s="95">
        <f t="shared" si="13"/>
        <v>0.40069949276344841</v>
      </c>
      <c r="M65" s="89"/>
    </row>
    <row r="67" spans="2:13" x14ac:dyDescent="0.3">
      <c r="J67" s="53" t="s">
        <v>241</v>
      </c>
      <c r="K67" s="54">
        <f>AVERAGE(H65:K65)</f>
        <v>0.26753333681399583</v>
      </c>
    </row>
    <row r="68" spans="2:13" x14ac:dyDescent="0.3">
      <c r="J68" s="53" t="s">
        <v>242</v>
      </c>
      <c r="K68" s="54">
        <f>MEDIAN(H65:K65)</f>
        <v>0.25544180698554098</v>
      </c>
    </row>
    <row r="70" spans="2:13" x14ac:dyDescent="0.3">
      <c r="B70" s="228"/>
      <c r="C70" s="228"/>
      <c r="D70" s="228"/>
      <c r="E70" s="228"/>
      <c r="F70" s="228"/>
      <c r="G70" s="228"/>
      <c r="H70" s="228"/>
      <c r="I70" s="228"/>
      <c r="J70" s="228"/>
      <c r="K70" s="228"/>
    </row>
  </sheetData>
  <printOptions horizontalCentered="1" verticalCentered="1"/>
  <pageMargins left="0.70866141732283472" right="0.70866141732283472" top="0.74803149606299213" bottom="0.74803149606299213" header="0.31496062992125984" footer="0.31496062992125984"/>
  <pageSetup scale="69" orientation="portrait" r:id="rId1"/>
  <ignoredErrors>
    <ignoredError sqref="G46:K46" formulaRange="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0A8FA-361B-479D-97F8-15023F88244B}">
  <sheetPr>
    <pageSetUpPr fitToPage="1"/>
  </sheetPr>
  <dimension ref="B1:O51"/>
  <sheetViews>
    <sheetView showGridLines="0" zoomScale="90" zoomScaleNormal="90" workbookViewId="0">
      <pane ySplit="4" topLeftCell="A5" activePane="bottomLeft" state="frozen"/>
      <selection pane="bottomLeft" activeCell="R20" sqref="R20"/>
    </sheetView>
  </sheetViews>
  <sheetFormatPr defaultRowHeight="14.4" x14ac:dyDescent="0.3"/>
  <cols>
    <col min="1" max="1" width="1.88671875" customWidth="1"/>
    <col min="2" max="2" width="4.6640625" bestFit="1" customWidth="1"/>
    <col min="4" max="4" width="18.5546875" customWidth="1"/>
    <col min="5" max="5" width="13" customWidth="1"/>
    <col min="6" max="10" width="10.88671875" bestFit="1" customWidth="1"/>
    <col min="11" max="11" width="12.6640625" customWidth="1"/>
  </cols>
  <sheetData>
    <row r="1" spans="2:11" x14ac:dyDescent="0.3">
      <c r="B1" s="217"/>
      <c r="C1" s="217"/>
      <c r="D1" s="217"/>
      <c r="E1" s="217"/>
      <c r="F1" s="217"/>
      <c r="G1" s="217"/>
      <c r="H1" s="217"/>
      <c r="I1" s="217"/>
      <c r="J1" s="217"/>
      <c r="K1" s="217"/>
    </row>
    <row r="2" spans="2:11" x14ac:dyDescent="0.3">
      <c r="B2" s="217"/>
      <c r="C2" s="217"/>
      <c r="D2" s="217"/>
      <c r="E2" s="217"/>
      <c r="F2" s="217"/>
      <c r="G2" s="217"/>
      <c r="H2" s="217"/>
      <c r="I2" s="217"/>
      <c r="J2" s="217"/>
      <c r="K2" s="217"/>
    </row>
    <row r="3" spans="2:11" x14ac:dyDescent="0.3">
      <c r="B3" s="217"/>
      <c r="C3" s="217"/>
      <c r="D3" s="217"/>
      <c r="E3" s="217"/>
      <c r="F3" s="217"/>
      <c r="G3" s="217"/>
      <c r="H3" s="217"/>
      <c r="I3" s="217"/>
      <c r="J3" s="217"/>
      <c r="K3" s="217"/>
    </row>
    <row r="4" spans="2:11" x14ac:dyDescent="0.3">
      <c r="B4" s="217"/>
      <c r="C4" s="217"/>
      <c r="D4" s="217"/>
      <c r="E4" s="217"/>
      <c r="F4" s="217"/>
      <c r="G4" s="217"/>
      <c r="H4" s="217"/>
      <c r="I4" s="217"/>
      <c r="J4" s="217"/>
      <c r="K4" s="217"/>
    </row>
    <row r="5" spans="2:11" ht="10.199999999999999" customHeight="1" x14ac:dyDescent="0.3"/>
    <row r="6" spans="2:11" x14ac:dyDescent="0.3">
      <c r="B6" s="230" t="s">
        <v>254</v>
      </c>
      <c r="C6" s="231"/>
      <c r="D6" s="231"/>
      <c r="E6" s="231"/>
      <c r="F6" s="233">
        <f>'Raw FS'!N2</f>
        <v>45352</v>
      </c>
      <c r="G6" s="234">
        <f>F6+366</f>
        <v>45718</v>
      </c>
      <c r="H6" s="234">
        <f t="shared" ref="H6:K6" si="0">G6+366</f>
        <v>46084</v>
      </c>
      <c r="I6" s="234">
        <f t="shared" si="0"/>
        <v>46450</v>
      </c>
      <c r="J6" s="234">
        <f t="shared" si="0"/>
        <v>46816</v>
      </c>
      <c r="K6" s="234">
        <f t="shared" si="0"/>
        <v>47182</v>
      </c>
    </row>
    <row r="8" spans="2:11" x14ac:dyDescent="0.3">
      <c r="B8" t="s">
        <v>216</v>
      </c>
      <c r="F8" s="96">
        <f>'Data Sheet'!K34-'Data Sheet'!K26</f>
        <v>37533.209999999992</v>
      </c>
      <c r="G8" s="96">
        <f>F8*(1+$E$23)</f>
        <v>47120.760984367764</v>
      </c>
      <c r="H8" s="96">
        <f t="shared" ref="H8:K8" si="1">G8*(1+$E$23)</f>
        <v>59157.373316748439</v>
      </c>
      <c r="I8" s="96">
        <f t="shared" si="1"/>
        <v>74268.639653296879</v>
      </c>
      <c r="J8" s="96">
        <f t="shared" si="1"/>
        <v>93239.955168693021</v>
      </c>
      <c r="K8" s="96">
        <f t="shared" si="1"/>
        <v>117057.33780023479</v>
      </c>
    </row>
    <row r="10" spans="2:11" x14ac:dyDescent="0.3">
      <c r="B10" t="s">
        <v>31</v>
      </c>
      <c r="F10" s="182">
        <v>0.25</v>
      </c>
      <c r="G10" s="182">
        <f>F10</f>
        <v>0.25</v>
      </c>
      <c r="H10" s="182">
        <f t="shared" ref="H10:K10" si="2">G10</f>
        <v>0.25</v>
      </c>
      <c r="I10" s="182">
        <f t="shared" si="2"/>
        <v>0.25</v>
      </c>
      <c r="J10" s="182">
        <f t="shared" si="2"/>
        <v>0.25</v>
      </c>
      <c r="K10" s="182">
        <f t="shared" si="2"/>
        <v>0.25</v>
      </c>
    </row>
    <row r="12" spans="2:11" x14ac:dyDescent="0.3">
      <c r="B12" t="s">
        <v>245</v>
      </c>
      <c r="F12" s="96">
        <f>F8*(1-F10)</f>
        <v>28149.907499999994</v>
      </c>
      <c r="G12" s="96">
        <f t="shared" ref="G12:K12" si="3">G8*(1-G10)</f>
        <v>35340.570738275826</v>
      </c>
      <c r="H12" s="96">
        <f t="shared" si="3"/>
        <v>44368.029987561327</v>
      </c>
      <c r="I12" s="96">
        <f t="shared" si="3"/>
        <v>55701.479739972659</v>
      </c>
      <c r="J12" s="96">
        <f t="shared" si="3"/>
        <v>69929.966376519762</v>
      </c>
      <c r="K12" s="96">
        <f t="shared" si="3"/>
        <v>87793.003350176092</v>
      </c>
    </row>
    <row r="14" spans="2:11" x14ac:dyDescent="0.3">
      <c r="B14" t="s">
        <v>246</v>
      </c>
      <c r="F14" s="182">
        <v>0.85499999999999998</v>
      </c>
      <c r="G14" s="182">
        <v>0.85499999999999998</v>
      </c>
      <c r="H14" s="182">
        <v>0.85499999999999998</v>
      </c>
      <c r="I14" s="182">
        <v>0.85499999999999998</v>
      </c>
      <c r="J14" s="182">
        <v>0.85499999999999998</v>
      </c>
      <c r="K14" s="182">
        <v>0.85499999999999998</v>
      </c>
    </row>
    <row r="16" spans="2:11" ht="15" thickBot="1" x14ac:dyDescent="0.35">
      <c r="B16" s="86" t="s">
        <v>247</v>
      </c>
      <c r="C16" s="86"/>
      <c r="D16" s="86"/>
      <c r="E16" s="86"/>
      <c r="F16" s="98">
        <f>F12*(1-F14)</f>
        <v>4081.7365874999996</v>
      </c>
      <c r="G16" s="98">
        <f t="shared" ref="G16:K16" si="4">G12*(1-G14)</f>
        <v>5124.3827570499952</v>
      </c>
      <c r="H16" s="98">
        <f t="shared" si="4"/>
        <v>6433.3643481963936</v>
      </c>
      <c r="I16" s="98">
        <f t="shared" si="4"/>
        <v>8076.714562296037</v>
      </c>
      <c r="J16" s="98">
        <f t="shared" si="4"/>
        <v>10139.845124595367</v>
      </c>
      <c r="K16" s="98">
        <f t="shared" si="4"/>
        <v>12729.985485775534</v>
      </c>
    </row>
    <row r="17" spans="2:15" s="174" customFormat="1" x14ac:dyDescent="0.3">
      <c r="B17" s="178"/>
      <c r="C17" s="178"/>
      <c r="D17" s="178"/>
      <c r="E17" s="178"/>
      <c r="F17" s="183"/>
      <c r="G17" s="183"/>
      <c r="H17" s="183"/>
      <c r="I17" s="183"/>
      <c r="J17" s="183"/>
      <c r="K17" s="183"/>
    </row>
    <row r="18" spans="2:15" x14ac:dyDescent="0.3">
      <c r="B18" t="s">
        <v>358</v>
      </c>
      <c r="F18">
        <v>0</v>
      </c>
      <c r="G18">
        <v>0.5</v>
      </c>
      <c r="H18">
        <v>1.5</v>
      </c>
      <c r="I18">
        <v>2.5</v>
      </c>
      <c r="J18">
        <v>3.5</v>
      </c>
      <c r="K18">
        <v>4.5</v>
      </c>
    </row>
    <row r="19" spans="2:15" x14ac:dyDescent="0.3">
      <c r="B19" t="s">
        <v>255</v>
      </c>
      <c r="F19" s="6">
        <f t="shared" ref="F19:K19" si="5">1/(1+$E$30)^F18</f>
        <v>1</v>
      </c>
      <c r="G19" s="6">
        <f t="shared" si="5"/>
        <v>0.93840874225881654</v>
      </c>
      <c r="H19" s="6">
        <f t="shared" si="5"/>
        <v>0.82637303047582633</v>
      </c>
      <c r="I19" s="6">
        <f t="shared" si="5"/>
        <v>0.72771315392270353</v>
      </c>
      <c r="J19" s="6">
        <f t="shared" si="5"/>
        <v>0.64083218457311431</v>
      </c>
      <c r="K19" s="6">
        <f t="shared" si="5"/>
        <v>0.56432385009268393</v>
      </c>
    </row>
    <row r="21" spans="2:15" ht="15" thickBot="1" x14ac:dyDescent="0.35">
      <c r="B21" s="86" t="s">
        <v>256</v>
      </c>
      <c r="C21" s="86"/>
      <c r="D21" s="86"/>
      <c r="E21" s="86"/>
      <c r="F21" s="98">
        <f>F19*F16</f>
        <v>4081.7365874999996</v>
      </c>
      <c r="G21" s="98">
        <f t="shared" ref="G21:K21" si="6">G19*G16</f>
        <v>4808.7655778960525</v>
      </c>
      <c r="H21" s="98">
        <f t="shared" si="6"/>
        <v>5316.3587925741931</v>
      </c>
      <c r="I21" s="98">
        <f t="shared" si="6"/>
        <v>5877.5314274618768</v>
      </c>
      <c r="J21" s="98">
        <f t="shared" si="6"/>
        <v>6497.9391024274919</v>
      </c>
      <c r="K21" s="98">
        <f t="shared" si="6"/>
        <v>7183.8344209568349</v>
      </c>
    </row>
    <row r="23" spans="2:15" x14ac:dyDescent="0.3">
      <c r="B23" s="43" t="s">
        <v>248</v>
      </c>
      <c r="C23" s="43"/>
      <c r="D23" s="99"/>
      <c r="E23" s="99">
        <f>'Intrisic Growth'!K68</f>
        <v>0.25544180698554098</v>
      </c>
    </row>
    <row r="24" spans="2:15" x14ac:dyDescent="0.3">
      <c r="B24" s="43" t="s">
        <v>249</v>
      </c>
      <c r="C24" s="43"/>
      <c r="D24" s="99"/>
      <c r="E24" s="184">
        <v>7.1999999999999995E-2</v>
      </c>
    </row>
    <row r="25" spans="2:15" x14ac:dyDescent="0.3">
      <c r="B25" s="43" t="s">
        <v>88</v>
      </c>
      <c r="C25" s="43"/>
      <c r="D25" s="99"/>
      <c r="E25" s="99">
        <f>WACC!J47</f>
        <v>0.13557522771342148</v>
      </c>
    </row>
    <row r="27" spans="2:15" x14ac:dyDescent="0.3">
      <c r="B27" s="230" t="s">
        <v>250</v>
      </c>
      <c r="C27" s="231"/>
      <c r="D27" s="231"/>
      <c r="E27" s="231"/>
      <c r="G27" s="230" t="s">
        <v>265</v>
      </c>
      <c r="H27" s="231"/>
      <c r="I27" s="231"/>
      <c r="J27" s="231"/>
      <c r="K27" s="231"/>
    </row>
    <row r="28" spans="2:15" x14ac:dyDescent="0.3">
      <c r="G28" s="103">
        <f>E46</f>
        <v>323.52188987839173</v>
      </c>
      <c r="H28" s="102">
        <v>0.1</v>
      </c>
      <c r="I28" s="102">
        <v>0.12</v>
      </c>
      <c r="J28" s="102">
        <v>0.1356</v>
      </c>
      <c r="K28" s="102">
        <v>0.15</v>
      </c>
      <c r="L28" s="101"/>
      <c r="M28" s="13"/>
      <c r="N28" s="101"/>
      <c r="O28" s="101"/>
    </row>
    <row r="29" spans="2:15" x14ac:dyDescent="0.3">
      <c r="B29" t="s">
        <v>251</v>
      </c>
      <c r="E29" s="96">
        <f>K16*(1+E23)</f>
        <v>15981.755981161745</v>
      </c>
      <c r="G29" s="104">
        <v>0.05</v>
      </c>
      <c r="H29" s="34">
        <f t="dataTable" ref="H29:K33" dt2D="1" dtr="1" r1="E30" r2="E31"/>
        <v>511.31534276596125</v>
      </c>
      <c r="I29" s="34">
        <v>313.65271107413901</v>
      </c>
      <c r="J29" s="34">
        <v>224.13172912179482</v>
      </c>
      <c r="K29" s="34">
        <v>166.61463427138548</v>
      </c>
    </row>
    <row r="30" spans="2:15" x14ac:dyDescent="0.3">
      <c r="B30" t="s">
        <v>88</v>
      </c>
      <c r="E30" s="13">
        <f>WACC!J47</f>
        <v>0.13557522771342148</v>
      </c>
      <c r="G30" s="104">
        <v>0.06</v>
      </c>
      <c r="H30" s="34">
        <v>652.96787409193496</v>
      </c>
      <c r="I30" s="34">
        <v>375.85280295393352</v>
      </c>
      <c r="J30" s="34">
        <v>262.06424349968046</v>
      </c>
      <c r="K30" s="34">
        <v>192.38607081866914</v>
      </c>
    </row>
    <row r="31" spans="2:15" x14ac:dyDescent="0.3">
      <c r="B31" t="s">
        <v>252</v>
      </c>
      <c r="E31" s="13">
        <f>E24</f>
        <v>7.1999999999999995E-2</v>
      </c>
      <c r="G31" s="104">
        <v>6.8000000000000005E-2</v>
      </c>
      <c r="H31" s="34">
        <v>830.03353824940257</v>
      </c>
      <c r="I31" s="193">
        <v>442.83751728601987</v>
      </c>
      <c r="J31" s="34">
        <v>300.49055392272209</v>
      </c>
      <c r="K31" s="34">
        <v>217.52893574284838</v>
      </c>
    </row>
    <row r="32" spans="2:15" x14ac:dyDescent="0.3">
      <c r="G32" s="104">
        <v>7.1999999999999995E-2</v>
      </c>
      <c r="H32" s="34">
        <v>956.50901264759307</v>
      </c>
      <c r="I32" s="34">
        <v>484.70296374357383</v>
      </c>
      <c r="J32" s="105">
        <v>323.328832759058</v>
      </c>
      <c r="K32" s="34">
        <v>232.03443473756704</v>
      </c>
    </row>
    <row r="33" spans="2:11" ht="15" thickBot="1" x14ac:dyDescent="0.35">
      <c r="B33" s="86" t="s">
        <v>253</v>
      </c>
      <c r="C33" s="86"/>
      <c r="D33" s="86"/>
      <c r="E33" s="86">
        <f>E29/(E30-E31)</f>
        <v>251383.38557280236</v>
      </c>
      <c r="G33" s="104">
        <v>0.08</v>
      </c>
      <c r="H33" s="34">
        <v>1361.2305307218046</v>
      </c>
      <c r="I33" s="34">
        <v>593.55312453321415</v>
      </c>
      <c r="J33" s="34">
        <v>378.86364028914136</v>
      </c>
      <c r="K33" s="34">
        <v>266.01874666805099</v>
      </c>
    </row>
    <row r="34" spans="2:11" x14ac:dyDescent="0.3">
      <c r="J34" s="101"/>
    </row>
    <row r="36" spans="2:11" x14ac:dyDescent="0.3">
      <c r="B36" s="230" t="s">
        <v>257</v>
      </c>
      <c r="C36" s="231"/>
      <c r="D36" s="231"/>
      <c r="E36" s="231"/>
    </row>
    <row r="38" spans="2:11" x14ac:dyDescent="0.3">
      <c r="B38" t="s">
        <v>256</v>
      </c>
      <c r="E38" s="96">
        <f>SUM(G21:K21)</f>
        <v>29684.429321316449</v>
      </c>
    </row>
    <row r="39" spans="2:11" x14ac:dyDescent="0.3">
      <c r="B39" t="s">
        <v>258</v>
      </c>
      <c r="E39" s="100">
        <f>E33*K19</f>
        <v>141861.63999577748</v>
      </c>
    </row>
    <row r="40" spans="2:11" x14ac:dyDescent="0.3">
      <c r="B40" s="1" t="s">
        <v>259</v>
      </c>
      <c r="C40" s="1"/>
      <c r="D40" s="1"/>
      <c r="E40" s="97">
        <f>SUM(E38:E39)</f>
        <v>171546.06931709393</v>
      </c>
    </row>
    <row r="42" spans="2:11" x14ac:dyDescent="0.3">
      <c r="B42" t="s">
        <v>260</v>
      </c>
      <c r="E42">
        <f>'Raw FS'!N38</f>
        <v>45807</v>
      </c>
    </row>
    <row r="43" spans="2:11" x14ac:dyDescent="0.3">
      <c r="B43" t="s">
        <v>261</v>
      </c>
      <c r="E43">
        <f>SUM('Raw FS'!N7:N8)</f>
        <v>98501</v>
      </c>
    </row>
    <row r="44" spans="2:11" x14ac:dyDescent="0.3">
      <c r="B44" s="1" t="s">
        <v>262</v>
      </c>
      <c r="C44" s="1"/>
      <c r="D44" s="1"/>
      <c r="E44" s="97">
        <f>E40+E42-E43</f>
        <v>118852.06931709393</v>
      </c>
    </row>
    <row r="45" spans="2:11" x14ac:dyDescent="0.3">
      <c r="B45" t="s">
        <v>263</v>
      </c>
      <c r="E45" s="96">
        <f>'Data Sheet'!B6</f>
        <v>367.36948267014975</v>
      </c>
    </row>
    <row r="46" spans="2:11" ht="15" thickBot="1" x14ac:dyDescent="0.35">
      <c r="B46" s="86" t="s">
        <v>264</v>
      </c>
      <c r="C46" s="86"/>
      <c r="D46" s="86"/>
      <c r="E46" s="187">
        <f>E44/E45</f>
        <v>323.52188987839173</v>
      </c>
    </row>
    <row r="48" spans="2:11" x14ac:dyDescent="0.3">
      <c r="B48" s="185" t="s">
        <v>359</v>
      </c>
      <c r="C48" s="1"/>
      <c r="E48" s="186">
        <v>1077.6500000000001</v>
      </c>
    </row>
    <row r="49" spans="2:11" x14ac:dyDescent="0.3">
      <c r="B49" t="s">
        <v>360</v>
      </c>
      <c r="E49" s="188">
        <f>E48/E46</f>
        <v>3.3309956256903566</v>
      </c>
    </row>
    <row r="51" spans="2:11" x14ac:dyDescent="0.3">
      <c r="B51" s="228"/>
      <c r="C51" s="228"/>
      <c r="D51" s="228"/>
      <c r="E51" s="228"/>
      <c r="F51" s="228"/>
      <c r="G51" s="228"/>
      <c r="H51" s="228"/>
      <c r="I51" s="228"/>
      <c r="J51" s="228"/>
      <c r="K51" s="228"/>
    </row>
  </sheetData>
  <printOptions horizontalCentered="1" verticalCentered="1"/>
  <pageMargins left="0.70866141732283472" right="0.70866141732283472" top="0.74803149606299213" bottom="0.74803149606299213" header="0.31496062992125984" footer="0.31496062992125984"/>
  <pageSetup scale="79" orientation="portrait" r:id="rId1"/>
  <ignoredErrors>
    <ignoredError sqref="E43" formulaRange="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3CAC8-4F1A-4621-991D-D792AC8F20B6}">
  <sheetPr>
    <pageSetUpPr fitToPage="1"/>
  </sheetPr>
  <dimension ref="B1:Q40"/>
  <sheetViews>
    <sheetView showGridLines="0" zoomScale="82" zoomScaleNormal="90" workbookViewId="0">
      <pane ySplit="4" topLeftCell="A5" activePane="bottomLeft" state="frozen"/>
      <selection activeCell="M12" sqref="M12"/>
      <selection pane="bottomLeft" activeCell="U26" sqref="U26"/>
    </sheetView>
  </sheetViews>
  <sheetFormatPr defaultRowHeight="14.4" x14ac:dyDescent="0.3"/>
  <cols>
    <col min="1" max="1" width="1.88671875" customWidth="1"/>
    <col min="2" max="2" width="16.109375" customWidth="1"/>
    <col min="3" max="3" width="13" customWidth="1"/>
    <col min="5" max="5" width="13.88671875" customWidth="1"/>
    <col min="6" max="8" width="11" customWidth="1"/>
    <col min="10" max="10" width="1.88671875" customWidth="1"/>
    <col min="13" max="13" width="11.5546875" bestFit="1" customWidth="1"/>
    <col min="14" max="14" width="1.88671875" customWidth="1"/>
    <col min="15" max="15" width="12.33203125" bestFit="1" customWidth="1"/>
    <col min="16" max="17" width="12.44140625" bestFit="1" customWidth="1"/>
  </cols>
  <sheetData>
    <row r="1" spans="2:17" x14ac:dyDescent="0.3">
      <c r="B1" s="217"/>
      <c r="C1" s="217"/>
      <c r="D1" s="217"/>
      <c r="E1" s="217"/>
      <c r="F1" s="217"/>
      <c r="G1" s="217"/>
      <c r="H1" s="217"/>
      <c r="I1" s="217"/>
      <c r="J1" s="217"/>
      <c r="K1" s="217"/>
      <c r="L1" s="217"/>
      <c r="M1" s="217"/>
      <c r="N1" s="217"/>
      <c r="O1" s="217"/>
      <c r="P1" s="217"/>
      <c r="Q1" s="217"/>
    </row>
    <row r="2" spans="2:17" x14ac:dyDescent="0.3">
      <c r="B2" s="217"/>
      <c r="C2" s="217"/>
      <c r="D2" s="217"/>
      <c r="E2" s="217"/>
      <c r="F2" s="217"/>
      <c r="G2" s="217"/>
      <c r="H2" s="217"/>
      <c r="I2" s="217"/>
      <c r="J2" s="217"/>
      <c r="K2" s="217"/>
      <c r="L2" s="217"/>
      <c r="M2" s="217"/>
      <c r="N2" s="217"/>
      <c r="O2" s="217"/>
      <c r="P2" s="217"/>
      <c r="Q2" s="217"/>
    </row>
    <row r="3" spans="2:17" x14ac:dyDescent="0.3">
      <c r="B3" s="217"/>
      <c r="C3" s="217"/>
      <c r="D3" s="217"/>
      <c r="E3" s="217"/>
      <c r="F3" s="217"/>
      <c r="G3" s="217"/>
      <c r="H3" s="217"/>
      <c r="I3" s="217"/>
      <c r="J3" s="217"/>
      <c r="K3" s="217"/>
      <c r="L3" s="217"/>
      <c r="M3" s="217"/>
      <c r="N3" s="217"/>
      <c r="O3" s="217"/>
      <c r="P3" s="217"/>
      <c r="Q3" s="217"/>
    </row>
    <row r="4" spans="2:17" x14ac:dyDescent="0.3">
      <c r="B4" s="217"/>
      <c r="C4" s="217"/>
      <c r="D4" s="217"/>
      <c r="E4" s="217"/>
      <c r="F4" s="217"/>
      <c r="G4" s="217"/>
      <c r="H4" s="217"/>
      <c r="I4" s="217"/>
      <c r="J4" s="217"/>
      <c r="K4" s="217"/>
      <c r="L4" s="217"/>
      <c r="M4" s="217"/>
      <c r="N4" s="217"/>
      <c r="O4" s="217"/>
      <c r="P4" s="217"/>
      <c r="Q4" s="217"/>
    </row>
    <row r="6" spans="2:17" x14ac:dyDescent="0.3">
      <c r="B6" s="68" t="s">
        <v>266</v>
      </c>
    </row>
    <row r="7" spans="2:17" ht="15.6" x14ac:dyDescent="0.3">
      <c r="B7" s="235" t="s">
        <v>267</v>
      </c>
      <c r="C7" s="106"/>
      <c r="D7" s="107"/>
      <c r="E7" s="106"/>
      <c r="F7" s="106"/>
      <c r="G7" s="106"/>
      <c r="H7" s="106"/>
      <c r="I7" s="106"/>
      <c r="J7" s="106"/>
      <c r="K7" s="106"/>
    </row>
    <row r="8" spans="2:17" ht="4.5" customHeight="1" x14ac:dyDescent="0.3"/>
    <row r="9" spans="2:17" x14ac:dyDescent="0.3">
      <c r="B9" s="230"/>
      <c r="C9" s="230"/>
      <c r="D9" s="236" t="s">
        <v>268</v>
      </c>
      <c r="E9" s="236"/>
      <c r="F9" s="236"/>
      <c r="G9" s="236"/>
      <c r="H9" s="236"/>
      <c r="I9" s="236"/>
      <c r="J9" s="230"/>
      <c r="K9" s="236" t="s">
        <v>269</v>
      </c>
      <c r="L9" s="236"/>
      <c r="M9" s="236"/>
      <c r="N9" s="230"/>
      <c r="O9" s="236" t="s">
        <v>270</v>
      </c>
      <c r="P9" s="236"/>
      <c r="Q9" s="236"/>
    </row>
    <row r="10" spans="2:17" ht="33.75" customHeight="1" x14ac:dyDescent="0.3">
      <c r="B10" s="237" t="s">
        <v>271</v>
      </c>
      <c r="C10" s="237" t="s">
        <v>272</v>
      </c>
      <c r="D10" s="238" t="s">
        <v>273</v>
      </c>
      <c r="E10" s="238" t="s">
        <v>274</v>
      </c>
      <c r="F10" s="238" t="s">
        <v>275</v>
      </c>
      <c r="G10" s="238" t="s">
        <v>276</v>
      </c>
      <c r="H10" s="238" t="s">
        <v>277</v>
      </c>
      <c r="I10" s="238"/>
      <c r="J10" s="239"/>
      <c r="K10" s="239" t="s">
        <v>278</v>
      </c>
      <c r="L10" s="239" t="s">
        <v>102</v>
      </c>
      <c r="M10" s="239" t="s">
        <v>279</v>
      </c>
      <c r="N10" s="239"/>
      <c r="O10" s="239" t="s">
        <v>280</v>
      </c>
      <c r="P10" s="239" t="s">
        <v>281</v>
      </c>
      <c r="Q10" s="239" t="s">
        <v>282</v>
      </c>
    </row>
    <row r="11" spans="2:17" s="6" customFormat="1" ht="4.5" customHeight="1" x14ac:dyDescent="0.3">
      <c r="B11" s="108"/>
      <c r="C11" s="108"/>
      <c r="D11" s="109"/>
      <c r="E11" s="109"/>
      <c r="F11" s="109"/>
      <c r="G11" s="109"/>
      <c r="H11" s="109"/>
      <c r="I11" s="109"/>
      <c r="J11" s="110"/>
      <c r="K11" s="110"/>
      <c r="L11" s="110"/>
      <c r="M11" s="110"/>
      <c r="N11" s="110"/>
      <c r="O11" s="110"/>
      <c r="P11" s="110"/>
      <c r="Q11" s="110"/>
    </row>
    <row r="12" spans="2:17" s="6" customFormat="1" x14ac:dyDescent="0.3">
      <c r="B12" s="111" t="str">
        <f>'Relative Data'!C3</f>
        <v>Tata Motors</v>
      </c>
      <c r="C12" s="112"/>
      <c r="D12" s="113">
        <f>'Relative Data'!D3</f>
        <v>1076.1500000000001</v>
      </c>
      <c r="E12" s="113">
        <f>'Relative Data'!E3</f>
        <v>332.4</v>
      </c>
      <c r="F12" s="114">
        <f>E12*D12</f>
        <v>357712.26</v>
      </c>
      <c r="G12" s="113">
        <f>'Relative Data'!H3</f>
        <v>61455.81</v>
      </c>
      <c r="H12" s="114">
        <f>+F12+G12</f>
        <v>419168.07</v>
      </c>
      <c r="I12" s="113"/>
      <c r="J12" s="115"/>
      <c r="K12" s="115">
        <f>'Relative Data'!I3</f>
        <v>443739.38</v>
      </c>
      <c r="L12" s="115">
        <f>'Relative Data'!L3</f>
        <v>68839.11</v>
      </c>
      <c r="M12" s="115">
        <f>'Relative Data'!M3</f>
        <v>34198.51</v>
      </c>
      <c r="N12" s="116"/>
      <c r="O12" s="117">
        <f>$H12/K12</f>
        <v>0.94462670858736941</v>
      </c>
      <c r="P12" s="117">
        <f t="shared" ref="P12:P19" si="0">$H12/L12</f>
        <v>6.0890977527164427</v>
      </c>
      <c r="Q12" s="117">
        <f>F12/M12</f>
        <v>10.459878515175076</v>
      </c>
    </row>
    <row r="13" spans="2:17" x14ac:dyDescent="0.3">
      <c r="B13" s="192" t="str">
        <f>'Relative Data'!C4</f>
        <v>Maruti Suzuki</v>
      </c>
      <c r="C13" s="118"/>
      <c r="D13" s="189">
        <f>'Relative Data'!D4</f>
        <v>12273.25</v>
      </c>
      <c r="E13" s="189">
        <f>'Relative Data'!E4</f>
        <v>31.44</v>
      </c>
      <c r="F13" s="190">
        <f t="shared" ref="F13:F19" si="1">E13*D13</f>
        <v>385870.98000000004</v>
      </c>
      <c r="G13" s="189">
        <f>'Relative Data'!H4</f>
        <v>-2708.8</v>
      </c>
      <c r="H13" s="119">
        <f>+F13+G13</f>
        <v>383162.18000000005</v>
      </c>
      <c r="I13" s="119"/>
      <c r="J13" s="119"/>
      <c r="K13" s="191">
        <f>'Relative Data'!I4</f>
        <v>145102.70000000001</v>
      </c>
      <c r="L13" s="191">
        <f>'Relative Data'!L4</f>
        <v>24468.9</v>
      </c>
      <c r="M13" s="191">
        <f>'Relative Data'!M4</f>
        <v>14704.8</v>
      </c>
      <c r="N13" s="120"/>
      <c r="O13" s="121">
        <f t="shared" ref="O13:O19" si="2">$H13/K13</f>
        <v>2.6406275003842108</v>
      </c>
      <c r="P13" s="121">
        <f t="shared" si="0"/>
        <v>15.659150186563354</v>
      </c>
      <c r="Q13" s="121">
        <f t="shared" ref="Q13:Q19" si="3">F13/M13</f>
        <v>26.241157989228011</v>
      </c>
    </row>
    <row r="14" spans="2:17" x14ac:dyDescent="0.3">
      <c r="B14" s="192" t="str">
        <f>'Relative Data'!C5</f>
        <v>M &amp; M</v>
      </c>
      <c r="C14" s="118"/>
      <c r="D14" s="189">
        <f>'Relative Data'!D5</f>
        <v>2717.65</v>
      </c>
      <c r="E14" s="189">
        <f>'Relative Data'!E5</f>
        <v>124.35</v>
      </c>
      <c r="F14" s="190">
        <f t="shared" si="1"/>
        <v>337939.77749999997</v>
      </c>
      <c r="G14" s="189">
        <f>'Relative Data'!H5</f>
        <v>96634.5</v>
      </c>
      <c r="H14" s="119">
        <f t="shared" ref="H14:H19" si="4">+F14+G14</f>
        <v>434574.27749999997</v>
      </c>
      <c r="I14" s="119"/>
      <c r="J14" s="119"/>
      <c r="K14" s="191">
        <f>'Relative Data'!I5</f>
        <v>142404.35999999999</v>
      </c>
      <c r="L14" s="191">
        <f>'Relative Data'!L5</f>
        <v>28851.88</v>
      </c>
      <c r="M14" s="191">
        <f>'Relative Data'!M5</f>
        <v>12131.73</v>
      </c>
      <c r="N14" s="120"/>
      <c r="O14" s="121">
        <f t="shared" si="2"/>
        <v>3.0516922199573102</v>
      </c>
      <c r="P14" s="121">
        <f t="shared" si="0"/>
        <v>15.062251662629956</v>
      </c>
      <c r="Q14" s="121">
        <f t="shared" si="3"/>
        <v>27.855860417269422</v>
      </c>
    </row>
    <row r="15" spans="2:17" x14ac:dyDescent="0.3">
      <c r="B15" s="192" t="str">
        <f>'Relative Data'!C6</f>
        <v>Eicher Motors</v>
      </c>
      <c r="C15" s="118"/>
      <c r="D15" s="189">
        <f>'Relative Data'!D6</f>
        <v>4808.8</v>
      </c>
      <c r="E15" s="189">
        <f>'Relative Data'!E6</f>
        <v>27.4</v>
      </c>
      <c r="F15" s="190">
        <f t="shared" si="1"/>
        <v>131761.12</v>
      </c>
      <c r="G15" s="189">
        <f>'Relative Data'!H6</f>
        <v>273.13</v>
      </c>
      <c r="H15" s="119">
        <f t="shared" si="4"/>
        <v>132034.25</v>
      </c>
      <c r="I15" s="119"/>
      <c r="J15" s="119"/>
      <c r="K15" s="191">
        <f>'Relative Data'!I6</f>
        <v>16942.46</v>
      </c>
      <c r="L15" s="191">
        <f>'Relative Data'!L6</f>
        <v>6107.95</v>
      </c>
      <c r="M15" s="191">
        <f>'Relative Data'!M6</f>
        <v>4184.13</v>
      </c>
      <c r="N15" s="120"/>
      <c r="O15" s="121">
        <f t="shared" si="2"/>
        <v>7.7930979326496868</v>
      </c>
      <c r="P15" s="121">
        <f t="shared" si="0"/>
        <v>21.61678631946889</v>
      </c>
      <c r="Q15" s="121">
        <f t="shared" si="3"/>
        <v>31.490685040856761</v>
      </c>
    </row>
    <row r="16" spans="2:17" x14ac:dyDescent="0.3">
      <c r="B16" s="192" t="str">
        <f>'Relative Data'!C7</f>
        <v>Ashok Leyland</v>
      </c>
      <c r="C16" s="118"/>
      <c r="D16" s="189">
        <f>'Relative Data'!D7</f>
        <v>252.05</v>
      </c>
      <c r="E16" s="189">
        <f>'Relative Data'!E7</f>
        <v>293.64</v>
      </c>
      <c r="F16" s="190">
        <f t="shared" si="1"/>
        <v>74011.962</v>
      </c>
      <c r="G16" s="189">
        <f>'Relative Data'!H7</f>
        <v>33722.129999999997</v>
      </c>
      <c r="H16" s="119">
        <f t="shared" si="4"/>
        <v>107734.092</v>
      </c>
      <c r="I16" s="119"/>
      <c r="J16" s="119"/>
      <c r="K16" s="191">
        <f>'Relative Data'!I7</f>
        <v>46823.81</v>
      </c>
      <c r="L16" s="191">
        <f>'Relative Data'!L7</f>
        <v>8445.0400000000009</v>
      </c>
      <c r="M16" s="191">
        <f>'Relative Data'!M7</f>
        <v>2662.5</v>
      </c>
      <c r="N16" s="120"/>
      <c r="O16" s="121">
        <f t="shared" si="2"/>
        <v>2.3008399359214895</v>
      </c>
      <c r="P16" s="121">
        <f t="shared" si="0"/>
        <v>12.757084868751361</v>
      </c>
      <c r="Q16" s="121">
        <f t="shared" si="3"/>
        <v>27.797920000000001</v>
      </c>
    </row>
    <row r="17" spans="2:17" x14ac:dyDescent="0.3">
      <c r="B17" s="192" t="str">
        <f>'Relative Data'!C8</f>
        <v>Olectra Greentec</v>
      </c>
      <c r="C17" s="118"/>
      <c r="D17" s="189">
        <f>'Relative Data'!D8</f>
        <v>1542.95</v>
      </c>
      <c r="E17" s="189">
        <f>'Relative Data'!E8</f>
        <v>8.2100000000000009</v>
      </c>
      <c r="F17" s="190">
        <f t="shared" si="1"/>
        <v>12667.619500000003</v>
      </c>
      <c r="G17" s="189">
        <f>'Relative Data'!H8</f>
        <v>-53.789999999999992</v>
      </c>
      <c r="H17" s="119">
        <f t="shared" si="4"/>
        <v>12613.829500000002</v>
      </c>
      <c r="I17" s="119"/>
      <c r="J17" s="119"/>
      <c r="K17" s="191">
        <f>'Relative Data'!I8</f>
        <v>1154.1400000000001</v>
      </c>
      <c r="L17" s="191">
        <f>'Relative Data'!L8</f>
        <v>185.5</v>
      </c>
      <c r="M17" s="191">
        <f>'Relative Data'!M8</f>
        <v>78.650000000000006</v>
      </c>
      <c r="N17" s="120"/>
      <c r="O17" s="121">
        <f t="shared" si="2"/>
        <v>10.929202263156983</v>
      </c>
      <c r="P17" s="121">
        <f t="shared" si="0"/>
        <v>67.999080862533702</v>
      </c>
      <c r="Q17" s="121">
        <f t="shared" si="3"/>
        <v>161.06318499682138</v>
      </c>
    </row>
    <row r="18" spans="2:17" x14ac:dyDescent="0.3">
      <c r="B18" s="192" t="str">
        <f>'Relative Data'!C9</f>
        <v>Force Motors</v>
      </c>
      <c r="C18" s="118"/>
      <c r="D18" s="189">
        <f>'Relative Data'!D9</f>
        <v>8334</v>
      </c>
      <c r="E18" s="189">
        <f>'Relative Data'!E9</f>
        <v>1.32</v>
      </c>
      <c r="F18" s="190">
        <f t="shared" si="1"/>
        <v>11000.880000000001</v>
      </c>
      <c r="G18" s="189">
        <f>'Relative Data'!H9</f>
        <v>75.740000000000009</v>
      </c>
      <c r="H18" s="119">
        <f t="shared" si="4"/>
        <v>11076.62</v>
      </c>
      <c r="I18" s="119"/>
      <c r="J18" s="119"/>
      <c r="K18" s="191">
        <f>'Relative Data'!I9</f>
        <v>7389.48</v>
      </c>
      <c r="L18" s="191">
        <f>'Relative Data'!L9</f>
        <v>1005.52</v>
      </c>
      <c r="M18" s="191">
        <f>'Relative Data'!M9</f>
        <v>435.35</v>
      </c>
      <c r="N18" s="120"/>
      <c r="O18" s="121">
        <f t="shared" si="2"/>
        <v>1.4989715108505608</v>
      </c>
      <c r="P18" s="121">
        <f t="shared" si="0"/>
        <v>11.015812713819717</v>
      </c>
      <c r="Q18" s="121">
        <f t="shared" si="3"/>
        <v>25.269047892500289</v>
      </c>
    </row>
    <row r="19" spans="2:17" x14ac:dyDescent="0.3">
      <c r="B19" s="192" t="str">
        <f>'Relative Data'!C10</f>
        <v>SML ISUZU</v>
      </c>
      <c r="C19" s="118"/>
      <c r="D19" s="189">
        <f>'Relative Data'!D10</f>
        <v>2037.55</v>
      </c>
      <c r="E19" s="189">
        <f>'Relative Data'!E10</f>
        <v>1.45</v>
      </c>
      <c r="F19" s="190">
        <f t="shared" si="1"/>
        <v>2954.4474999999998</v>
      </c>
      <c r="G19" s="189">
        <f>'Relative Data'!H10</f>
        <v>372.58</v>
      </c>
      <c r="H19" s="119">
        <f t="shared" si="4"/>
        <v>3327.0274999999997</v>
      </c>
      <c r="I19" s="119"/>
      <c r="J19" s="119"/>
      <c r="K19" s="191">
        <f>'Relative Data'!I10</f>
        <v>2310.42</v>
      </c>
      <c r="L19" s="191">
        <f>'Relative Data'!L10</f>
        <v>217.55</v>
      </c>
      <c r="M19" s="191">
        <f>'Relative Data'!M10</f>
        <v>122.48</v>
      </c>
      <c r="N19" s="120"/>
      <c r="O19" s="121">
        <f t="shared" si="2"/>
        <v>1.4400098250534532</v>
      </c>
      <c r="P19" s="121">
        <f t="shared" si="0"/>
        <v>15.29316249138129</v>
      </c>
      <c r="Q19" s="121">
        <f t="shared" si="3"/>
        <v>24.121877041149574</v>
      </c>
    </row>
    <row r="20" spans="2:17" ht="6.75" customHeight="1" x14ac:dyDescent="0.3"/>
    <row r="21" spans="2:17" x14ac:dyDescent="0.3">
      <c r="B21" s="122" t="s">
        <v>283</v>
      </c>
      <c r="C21" s="122"/>
      <c r="D21" s="122"/>
      <c r="E21" s="122"/>
      <c r="F21" s="122"/>
      <c r="G21" s="122"/>
      <c r="H21" s="122"/>
      <c r="I21" s="122"/>
      <c r="J21" s="122"/>
      <c r="K21" s="122"/>
      <c r="L21" s="122"/>
      <c r="M21" s="122"/>
      <c r="N21" s="122"/>
      <c r="O21" s="123">
        <f>MAX(O12:O19)</f>
        <v>10.929202263156983</v>
      </c>
      <c r="P21" s="123">
        <f>MAX(P12:P19)</f>
        <v>67.999080862533702</v>
      </c>
      <c r="Q21" s="123">
        <f>MAX(Q12:Q19)</f>
        <v>161.06318499682138</v>
      </c>
    </row>
    <row r="22" spans="2:17" x14ac:dyDescent="0.3">
      <c r="B22" s="122" t="s">
        <v>284</v>
      </c>
      <c r="C22" s="122"/>
      <c r="D22" s="122"/>
      <c r="E22" s="122"/>
      <c r="F22" s="122"/>
      <c r="G22" s="122"/>
      <c r="H22" s="122"/>
      <c r="I22" s="122"/>
      <c r="J22" s="122"/>
      <c r="K22" s="122"/>
      <c r="L22" s="122"/>
      <c r="M22" s="122"/>
      <c r="N22" s="122"/>
      <c r="O22" s="123">
        <f>QUARTILE(O12:O19,3)</f>
        <v>4.2370436481304043</v>
      </c>
      <c r="P22" s="123">
        <f>QUARTILE(P12:P19,3)</f>
        <v>17.148559219789739</v>
      </c>
      <c r="Q22" s="123">
        <f>QUARTILE(Q12:Q19,3)</f>
        <v>28.764566573166256</v>
      </c>
    </row>
    <row r="23" spans="2:17" x14ac:dyDescent="0.3">
      <c r="B23" s="124" t="s">
        <v>7</v>
      </c>
      <c r="C23" s="124"/>
      <c r="D23" s="124"/>
      <c r="E23" s="124"/>
      <c r="F23" s="124"/>
      <c r="G23" s="124"/>
      <c r="H23" s="124"/>
      <c r="I23" s="124"/>
      <c r="J23" s="124"/>
      <c r="K23" s="124"/>
      <c r="L23" s="124"/>
      <c r="M23" s="124"/>
      <c r="N23" s="124"/>
      <c r="O23" s="125">
        <f>AVERAGE(O12:O19)</f>
        <v>3.8248834870701329</v>
      </c>
      <c r="P23" s="125">
        <f>AVERAGE(P12:P19)</f>
        <v>20.686553357233088</v>
      </c>
      <c r="Q23" s="125">
        <f>AVERAGE(Q12:Q19)</f>
        <v>41.787451486625059</v>
      </c>
    </row>
    <row r="24" spans="2:17" x14ac:dyDescent="0.3">
      <c r="B24" s="124" t="s">
        <v>17</v>
      </c>
      <c r="C24" s="124"/>
      <c r="D24" s="124"/>
      <c r="E24" s="124"/>
      <c r="F24" s="124"/>
      <c r="G24" s="124"/>
      <c r="H24" s="124"/>
      <c r="I24" s="124"/>
      <c r="J24" s="124"/>
      <c r="K24" s="124"/>
      <c r="L24" s="124"/>
      <c r="M24" s="124"/>
      <c r="N24" s="124"/>
      <c r="O24" s="125">
        <f>MEDIAN(O12:O19)</f>
        <v>2.4707337181528501</v>
      </c>
      <c r="P24" s="125">
        <f>MEDIAN(P12:P19)</f>
        <v>15.177707077005623</v>
      </c>
      <c r="Q24" s="125">
        <f>MEDIAN(Q12:Q19)</f>
        <v>27.019538994614006</v>
      </c>
    </row>
    <row r="25" spans="2:17" x14ac:dyDescent="0.3">
      <c r="B25" s="122" t="s">
        <v>285</v>
      </c>
      <c r="C25" s="122"/>
      <c r="D25" s="122"/>
      <c r="E25" s="122"/>
      <c r="F25" s="122"/>
      <c r="G25" s="122"/>
      <c r="H25" s="122"/>
      <c r="I25" s="122"/>
      <c r="J25" s="122"/>
      <c r="K25" s="122"/>
      <c r="L25" s="122"/>
      <c r="M25" s="122"/>
      <c r="N25" s="122"/>
      <c r="O25" s="123">
        <f>QUARTILE(O12:O19,1)</f>
        <v>1.484231089401284</v>
      </c>
      <c r="P25" s="123">
        <f>QUARTILE(P12:P19,1)</f>
        <v>12.321766830018451</v>
      </c>
      <c r="Q25" s="123">
        <f>QUARTILE(Q12:Q19,1)</f>
        <v>24.982255179662609</v>
      </c>
    </row>
    <row r="26" spans="2:17" x14ac:dyDescent="0.3">
      <c r="B26" s="122" t="s">
        <v>286</v>
      </c>
      <c r="C26" s="122"/>
      <c r="D26" s="122"/>
      <c r="E26" s="122"/>
      <c r="F26" s="122"/>
      <c r="G26" s="122"/>
      <c r="H26" s="122"/>
      <c r="I26" s="122"/>
      <c r="J26" s="122"/>
      <c r="K26" s="122"/>
      <c r="L26" s="122"/>
      <c r="M26" s="122"/>
      <c r="N26" s="122"/>
      <c r="O26" s="123">
        <f>MIN(O12:O19)</f>
        <v>0.94462670858736941</v>
      </c>
      <c r="P26" s="123">
        <f>MIN(P12:P19)</f>
        <v>6.0890977527164427</v>
      </c>
      <c r="Q26" s="123">
        <f>MIN(Q12:Q19)</f>
        <v>10.459878515175076</v>
      </c>
    </row>
    <row r="28" spans="2:17" x14ac:dyDescent="0.3">
      <c r="B28" s="240" t="s">
        <v>287</v>
      </c>
      <c r="C28" s="231"/>
      <c r="D28" s="231"/>
      <c r="E28" s="231"/>
      <c r="F28" s="231"/>
      <c r="G28" s="231"/>
      <c r="H28" s="231"/>
      <c r="I28" s="231"/>
      <c r="J28" s="231"/>
      <c r="K28" s="231"/>
      <c r="L28" s="231"/>
      <c r="M28" s="231"/>
      <c r="N28" s="231"/>
      <c r="O28" s="239" t="s">
        <v>280</v>
      </c>
      <c r="P28" s="241" t="s">
        <v>281</v>
      </c>
      <c r="Q28" s="239" t="s">
        <v>282</v>
      </c>
    </row>
    <row r="29" spans="2:17" ht="3.75" customHeight="1" x14ac:dyDescent="0.3"/>
    <row r="30" spans="2:17" x14ac:dyDescent="0.3">
      <c r="B30" s="81" t="s">
        <v>288</v>
      </c>
      <c r="C30" s="81"/>
      <c r="D30" s="81"/>
      <c r="E30" s="81"/>
      <c r="F30" s="81"/>
      <c r="G30" s="81"/>
      <c r="H30" s="81"/>
      <c r="I30" s="81"/>
      <c r="J30" s="81"/>
      <c r="K30" s="81"/>
      <c r="L30" s="81"/>
      <c r="M30" s="81"/>
      <c r="N30" s="81"/>
      <c r="O30" s="126">
        <f>O$24*K12</f>
        <v>1096361.8482382405</v>
      </c>
      <c r="P30" s="126">
        <f>P$24*L12</f>
        <v>1044819.8470217686</v>
      </c>
      <c r="Q30" s="126">
        <f>+Q32+Q31</f>
        <v>985483.78450269718</v>
      </c>
    </row>
    <row r="31" spans="2:17" x14ac:dyDescent="0.3">
      <c r="B31" s="81" t="s">
        <v>276</v>
      </c>
      <c r="C31" s="81"/>
      <c r="D31" s="81"/>
      <c r="E31" s="81"/>
      <c r="F31" s="81"/>
      <c r="G31" s="81"/>
      <c r="H31" s="81"/>
      <c r="I31" s="81"/>
      <c r="J31" s="81"/>
      <c r="K31" s="81"/>
      <c r="L31" s="81"/>
      <c r="M31" s="81"/>
      <c r="N31" s="81"/>
      <c r="O31" s="126">
        <f>$G$12</f>
        <v>61455.81</v>
      </c>
      <c r="P31" s="126">
        <f t="shared" ref="P31:Q31" si="5">$G$12</f>
        <v>61455.81</v>
      </c>
      <c r="Q31" s="126">
        <f t="shared" si="5"/>
        <v>61455.81</v>
      </c>
    </row>
    <row r="32" spans="2:17" x14ac:dyDescent="0.3">
      <c r="B32" s="81" t="s">
        <v>289</v>
      </c>
      <c r="C32" s="81"/>
      <c r="D32" s="81"/>
      <c r="E32" s="81"/>
      <c r="F32" s="81"/>
      <c r="G32" s="81"/>
      <c r="H32" s="81"/>
      <c r="I32" s="81"/>
      <c r="J32" s="81"/>
      <c r="K32" s="81"/>
      <c r="L32" s="81"/>
      <c r="M32" s="81"/>
      <c r="N32" s="81"/>
      <c r="O32" s="126">
        <f>O30-O31</f>
        <v>1034906.0382382404</v>
      </c>
      <c r="P32" s="126">
        <f t="shared" ref="P32" si="6">P30-P31</f>
        <v>983364.03702176851</v>
      </c>
      <c r="Q32" s="126">
        <f>Q24*M12</f>
        <v>924027.97450269712</v>
      </c>
    </row>
    <row r="33" spans="2:17" x14ac:dyDescent="0.3">
      <c r="B33" s="81" t="s">
        <v>274</v>
      </c>
      <c r="C33" s="81"/>
      <c r="D33" s="81"/>
      <c r="E33" s="81"/>
      <c r="F33" s="81"/>
      <c r="G33" s="81"/>
      <c r="H33" s="81"/>
      <c r="I33" s="81"/>
      <c r="J33" s="81"/>
      <c r="K33" s="81"/>
      <c r="L33" s="81"/>
      <c r="M33" s="81"/>
      <c r="N33" s="81"/>
      <c r="O33" s="127">
        <f>$E$12</f>
        <v>332.4</v>
      </c>
      <c r="P33" s="127">
        <f t="shared" ref="P33:Q33" si="7">$E$12</f>
        <v>332.4</v>
      </c>
      <c r="Q33" s="127">
        <f t="shared" si="7"/>
        <v>332.4</v>
      </c>
    </row>
    <row r="34" spans="2:17" ht="5.25" customHeight="1" x14ac:dyDescent="0.3">
      <c r="O34" s="6"/>
      <c r="P34" s="6"/>
      <c r="Q34" s="6"/>
    </row>
    <row r="35" spans="2:17" x14ac:dyDescent="0.3">
      <c r="B35" s="128" t="s">
        <v>290</v>
      </c>
      <c r="C35" s="128"/>
      <c r="D35" s="128"/>
      <c r="E35" s="128"/>
      <c r="F35" s="128"/>
      <c r="G35" s="128"/>
      <c r="H35" s="128"/>
      <c r="I35" s="128"/>
      <c r="J35" s="128"/>
      <c r="K35" s="128"/>
      <c r="L35" s="128"/>
      <c r="M35" s="128"/>
      <c r="N35" s="128"/>
      <c r="O35" s="129">
        <f>O32/O33</f>
        <v>3113.4357347720834</v>
      </c>
      <c r="P35" s="129">
        <f t="shared" ref="P35:Q35" si="8">P32/P33</f>
        <v>2958.3755626406996</v>
      </c>
      <c r="Q35" s="129">
        <f t="shared" si="8"/>
        <v>2779.8675526555271</v>
      </c>
    </row>
    <row r="36" spans="2:17" ht="3.75" customHeight="1" x14ac:dyDescent="0.3">
      <c r="B36" s="1"/>
      <c r="C36" s="1"/>
      <c r="D36" s="1"/>
      <c r="E36" s="1"/>
      <c r="F36" s="1"/>
      <c r="G36" s="1"/>
      <c r="H36" s="1"/>
      <c r="I36" s="1"/>
      <c r="J36" s="1"/>
      <c r="K36" s="1"/>
      <c r="L36" s="1"/>
      <c r="M36" s="1"/>
      <c r="N36" s="1"/>
      <c r="O36" s="130"/>
      <c r="P36" s="130"/>
      <c r="Q36" s="130"/>
    </row>
    <row r="37" spans="2:17" x14ac:dyDescent="0.3">
      <c r="B37" s="68" t="s">
        <v>291</v>
      </c>
    </row>
    <row r="38" spans="2:17" x14ac:dyDescent="0.3">
      <c r="O38" t="str">
        <f>IF(O35&gt;$D$12,"Undervalued","Overvalued")</f>
        <v>Undervalued</v>
      </c>
      <c r="P38" t="str">
        <f t="shared" ref="P38:Q38" si="9">IF(P35&gt;$D$12,"Undervalued","Overvalued")</f>
        <v>Undervalued</v>
      </c>
      <c r="Q38" t="str">
        <f t="shared" si="9"/>
        <v>Undervalued</v>
      </c>
    </row>
    <row r="39" spans="2:17" s="174" customFormat="1" x14ac:dyDescent="0.3"/>
    <row r="40" spans="2:17" x14ac:dyDescent="0.3">
      <c r="B40" s="228"/>
      <c r="C40" s="228"/>
      <c r="D40" s="228"/>
      <c r="E40" s="228"/>
      <c r="F40" s="228"/>
      <c r="G40" s="228"/>
      <c r="H40" s="228"/>
      <c r="I40" s="228"/>
      <c r="J40" s="228"/>
      <c r="K40" s="228"/>
      <c r="L40" s="228"/>
      <c r="M40" s="228"/>
      <c r="N40" s="228"/>
      <c r="O40" s="228"/>
      <c r="P40" s="228"/>
      <c r="Q40" s="228"/>
    </row>
  </sheetData>
  <mergeCells count="3">
    <mergeCell ref="D9:I9"/>
    <mergeCell ref="K9:M9"/>
    <mergeCell ref="O9:Q9"/>
  </mergeCells>
  <printOptions horizontalCentered="1" verticalCentered="1"/>
  <pageMargins left="0.70866141732283472" right="0.70866141732283472" top="0.74803149606299213" bottom="0.74803149606299213" header="0.31496062992125984" footer="0.31496062992125984"/>
  <pageSetup scale="73"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5E0A3-763D-4381-89F9-9BD585A6A412}">
  <sheetPr>
    <pageSetUpPr fitToPage="1"/>
  </sheetPr>
  <dimension ref="A1:Q27"/>
  <sheetViews>
    <sheetView showGridLines="0" topLeftCell="B1" zoomScale="94" zoomScaleNormal="160" workbookViewId="0">
      <selection activeCell="M31" sqref="M31"/>
    </sheetView>
  </sheetViews>
  <sheetFormatPr defaultRowHeight="14.4" x14ac:dyDescent="0.3"/>
  <cols>
    <col min="1" max="1" width="1.88671875" style="132" customWidth="1"/>
  </cols>
  <sheetData>
    <row r="1" spans="2:17" x14ac:dyDescent="0.3">
      <c r="B1" s="217"/>
      <c r="C1" s="217"/>
      <c r="D1" s="217"/>
      <c r="E1" s="217"/>
      <c r="F1" s="217"/>
      <c r="G1" s="217"/>
      <c r="H1" s="217"/>
      <c r="I1" s="217"/>
      <c r="J1" s="217"/>
      <c r="K1" s="217"/>
      <c r="L1" s="217"/>
      <c r="M1" s="217"/>
      <c r="N1" s="217"/>
      <c r="O1" s="217"/>
      <c r="P1" s="217"/>
      <c r="Q1" s="217"/>
    </row>
    <row r="2" spans="2:17" x14ac:dyDescent="0.3">
      <c r="B2" s="217"/>
      <c r="C2" s="217"/>
      <c r="D2" s="217"/>
      <c r="E2" s="217"/>
      <c r="F2" s="217"/>
      <c r="G2" s="217"/>
      <c r="H2" s="217"/>
      <c r="I2" s="217"/>
      <c r="J2" s="217"/>
      <c r="K2" s="217"/>
      <c r="L2" s="217"/>
      <c r="M2" s="217"/>
      <c r="N2" s="217"/>
      <c r="O2" s="217"/>
      <c r="P2" s="217"/>
      <c r="Q2" s="217"/>
    </row>
    <row r="3" spans="2:17" x14ac:dyDescent="0.3">
      <c r="B3" s="217"/>
      <c r="C3" s="217"/>
      <c r="D3" s="217"/>
      <c r="E3" s="217"/>
      <c r="F3" s="217"/>
      <c r="G3" s="217"/>
      <c r="H3" s="217"/>
      <c r="I3" s="217"/>
      <c r="J3" s="217"/>
      <c r="K3" s="217"/>
      <c r="L3" s="217"/>
      <c r="M3" s="217"/>
      <c r="N3" s="217"/>
      <c r="O3" s="217"/>
      <c r="P3" s="217"/>
      <c r="Q3" s="217"/>
    </row>
    <row r="4" spans="2:17" x14ac:dyDescent="0.3">
      <c r="B4" s="217"/>
      <c r="C4" s="217"/>
      <c r="D4" s="217"/>
      <c r="E4" s="217"/>
      <c r="F4" s="217"/>
      <c r="G4" s="217"/>
      <c r="H4" s="217"/>
      <c r="I4" s="217"/>
      <c r="J4" s="217"/>
      <c r="K4" s="217"/>
      <c r="L4" s="217"/>
      <c r="M4" s="217"/>
      <c r="N4" s="217"/>
      <c r="O4" s="217"/>
      <c r="P4" s="217"/>
      <c r="Q4" s="217"/>
    </row>
    <row r="6" spans="2:17" x14ac:dyDescent="0.3">
      <c r="L6" s="230" t="s">
        <v>299</v>
      </c>
      <c r="M6" s="228"/>
      <c r="N6" s="228"/>
      <c r="O6" s="228"/>
      <c r="P6" s="228"/>
      <c r="Q6" s="228"/>
    </row>
    <row r="7" spans="2:17" x14ac:dyDescent="0.3">
      <c r="N7" s="133" t="s">
        <v>294</v>
      </c>
      <c r="O7" s="133" t="s">
        <v>286</v>
      </c>
      <c r="P7" s="133" t="s">
        <v>293</v>
      </c>
      <c r="Q7" s="133" t="s">
        <v>283</v>
      </c>
    </row>
    <row r="8" spans="2:17" x14ac:dyDescent="0.3">
      <c r="L8" t="s">
        <v>292</v>
      </c>
      <c r="N8" s="100">
        <f>MIN(Comps_Val!O35:Q35)</f>
        <v>2779.8675526555271</v>
      </c>
      <c r="O8" s="100">
        <f>N8</f>
        <v>2779.8675526555271</v>
      </c>
      <c r="P8" s="100">
        <f>MAX(Comps_Val!O35:Q35)</f>
        <v>3113.4357347720834</v>
      </c>
      <c r="Q8" s="100">
        <f>P8</f>
        <v>3113.4357347720834</v>
      </c>
    </row>
    <row r="9" spans="2:17" x14ac:dyDescent="0.3">
      <c r="L9" t="s">
        <v>296</v>
      </c>
      <c r="N9" s="100">
        <f>MIN(DCF!K29:K33)</f>
        <v>166.61463427138548</v>
      </c>
      <c r="O9" s="100">
        <f>N9</f>
        <v>166.61463427138548</v>
      </c>
      <c r="P9" s="100">
        <v>203.9</v>
      </c>
      <c r="Q9" s="100">
        <f>P9</f>
        <v>203.9</v>
      </c>
    </row>
    <row r="10" spans="2:17" x14ac:dyDescent="0.3">
      <c r="L10" t="s">
        <v>295</v>
      </c>
      <c r="N10" s="100">
        <f>MIN(DCF!J29:J33)</f>
        <v>224.13172912179482</v>
      </c>
      <c r="O10" s="100">
        <v>229.2</v>
      </c>
      <c r="P10" s="100">
        <f>MAX(DCF!J29:J33)</f>
        <v>378.86364028914136</v>
      </c>
      <c r="Q10" s="100">
        <f>P10</f>
        <v>378.86364028914136</v>
      </c>
    </row>
    <row r="11" spans="2:17" x14ac:dyDescent="0.3">
      <c r="L11" t="s">
        <v>297</v>
      </c>
      <c r="N11" s="100">
        <f>MIN(DCF!H29:H33)</f>
        <v>511.31534276596125</v>
      </c>
      <c r="O11" s="100">
        <f>N11</f>
        <v>511.31534276596125</v>
      </c>
      <c r="P11" s="100">
        <f>MAX(DCF!H29:H33)</f>
        <v>1361.2305307218046</v>
      </c>
      <c r="Q11" s="100">
        <f>P11</f>
        <v>1361.2305307218046</v>
      </c>
    </row>
    <row r="12" spans="2:17" x14ac:dyDescent="0.3">
      <c r="L12" t="s">
        <v>298</v>
      </c>
      <c r="N12" s="100">
        <v>593</v>
      </c>
      <c r="O12" s="100">
        <v>593</v>
      </c>
      <c r="P12" s="100">
        <v>1179</v>
      </c>
      <c r="Q12" s="100">
        <v>1179</v>
      </c>
    </row>
    <row r="27" spans="2:11" x14ac:dyDescent="0.3">
      <c r="B27" s="228"/>
      <c r="C27" s="228"/>
      <c r="D27" s="228"/>
      <c r="E27" s="228"/>
      <c r="F27" s="228"/>
      <c r="G27" s="228"/>
      <c r="H27" s="228"/>
      <c r="I27" s="228"/>
      <c r="J27" s="228"/>
      <c r="K27" s="228"/>
    </row>
  </sheetData>
  <printOptions horizontalCentered="1" verticalCentered="1"/>
  <pageMargins left="0.70866141732283472" right="0.70866141732283472" top="0.74803149606299213" bottom="0.74803149606299213" header="0.31496062992125984" footer="0.31496062992125984"/>
  <pageSetup scale="84"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C859E-F9B7-4648-B8EC-8C0798408161}">
  <sheetPr>
    <pageSetUpPr fitToPage="1"/>
  </sheetPr>
  <dimension ref="A1:N10006"/>
  <sheetViews>
    <sheetView showGridLines="0" zoomScale="89" zoomScaleNormal="89" workbookViewId="0">
      <pane ySplit="4" topLeftCell="A12" activePane="bottomLeft" state="frozen"/>
      <selection pane="bottomLeft" activeCell="R34" sqref="R34"/>
    </sheetView>
  </sheetViews>
  <sheetFormatPr defaultRowHeight="14.4" x14ac:dyDescent="0.3"/>
  <cols>
    <col min="1" max="1" width="1.88671875" style="1" customWidth="1"/>
    <col min="2" max="2" width="10.44140625" style="174" bestFit="1" customWidth="1"/>
    <col min="3" max="3" width="11.5546875" style="174" bestFit="1" customWidth="1"/>
    <col min="4" max="4" width="12.6640625" style="174" bestFit="1" customWidth="1"/>
    <col min="5" max="5" width="16.5546875" style="174" bestFit="1" customWidth="1"/>
    <col min="6" max="6" width="1.109375" style="174" customWidth="1"/>
    <col min="7" max="7" width="11" style="174" bestFit="1" customWidth="1"/>
    <col min="8" max="8" width="16.5546875" style="174" customWidth="1"/>
    <col min="9" max="9" width="1.109375" style="174" customWidth="1"/>
    <col min="10" max="10" width="12" style="174" bestFit="1" customWidth="1"/>
    <col min="11" max="11" width="11.109375" style="174" bestFit="1" customWidth="1"/>
    <col min="12" max="13" width="10.5546875" style="174" bestFit="1" customWidth="1"/>
    <col min="14" max="14" width="11.109375" style="174" bestFit="1" customWidth="1"/>
    <col min="15" max="16384" width="8.88671875" style="174"/>
  </cols>
  <sheetData>
    <row r="1" spans="1:14" x14ac:dyDescent="0.3">
      <c r="B1" s="217"/>
      <c r="C1" s="217"/>
      <c r="D1" s="217"/>
      <c r="E1" s="217"/>
      <c r="F1" s="217"/>
      <c r="G1" s="217"/>
      <c r="H1" s="217"/>
      <c r="I1" s="217"/>
      <c r="J1" s="217"/>
      <c r="K1" s="217"/>
      <c r="L1" s="217"/>
      <c r="M1" s="217"/>
      <c r="N1" s="217"/>
    </row>
    <row r="2" spans="1:14" x14ac:dyDescent="0.3">
      <c r="B2" s="217"/>
      <c r="C2" s="217"/>
      <c r="D2" s="217"/>
      <c r="E2" s="217"/>
      <c r="F2" s="217"/>
      <c r="G2" s="217"/>
      <c r="H2" s="217"/>
      <c r="I2" s="217"/>
      <c r="J2" s="217"/>
      <c r="K2" s="217"/>
      <c r="L2" s="217"/>
      <c r="M2" s="217"/>
      <c r="N2" s="217"/>
    </row>
    <row r="3" spans="1:14" x14ac:dyDescent="0.3">
      <c r="B3" s="217"/>
      <c r="C3" s="217"/>
      <c r="D3" s="217"/>
      <c r="E3" s="217"/>
      <c r="F3" s="217"/>
      <c r="G3" s="217"/>
      <c r="H3" s="217"/>
      <c r="I3" s="217"/>
      <c r="J3" s="217"/>
      <c r="K3" s="217"/>
      <c r="L3" s="217"/>
      <c r="M3" s="217"/>
      <c r="N3" s="217"/>
    </row>
    <row r="4" spans="1:14" x14ac:dyDescent="0.3">
      <c r="B4" s="217"/>
      <c r="C4" s="217"/>
      <c r="D4" s="217"/>
      <c r="E4" s="217"/>
      <c r="F4" s="217"/>
      <c r="G4" s="217"/>
      <c r="H4" s="217"/>
      <c r="I4" s="217"/>
      <c r="J4" s="217"/>
      <c r="K4" s="217"/>
      <c r="L4" s="217"/>
      <c r="M4" s="217"/>
      <c r="N4" s="217"/>
    </row>
    <row r="6" spans="1:14" x14ac:dyDescent="0.3">
      <c r="A6" s="1" t="s">
        <v>91</v>
      </c>
      <c r="B6" s="242" t="s">
        <v>41</v>
      </c>
      <c r="C6" s="243" t="s">
        <v>370</v>
      </c>
      <c r="D6" s="239" t="s">
        <v>44</v>
      </c>
      <c r="E6" s="239" t="s">
        <v>371</v>
      </c>
      <c r="F6" s="230"/>
      <c r="G6" s="239" t="s">
        <v>372</v>
      </c>
      <c r="H6" s="230" t="s">
        <v>373</v>
      </c>
      <c r="I6" s="231"/>
      <c r="J6" s="230" t="s">
        <v>385</v>
      </c>
      <c r="K6" s="230"/>
      <c r="L6" s="230"/>
      <c r="M6" s="230"/>
      <c r="N6" s="230"/>
    </row>
    <row r="7" spans="1:14" x14ac:dyDescent="0.3">
      <c r="B7" s="208">
        <v>45516</v>
      </c>
      <c r="C7" s="209">
        <v>1076.150024</v>
      </c>
      <c r="D7" s="174">
        <v>7.5367926045155726E-3</v>
      </c>
      <c r="E7" s="174">
        <v>7.5367926045155726E-3</v>
      </c>
      <c r="G7" s="174">
        <v>1</v>
      </c>
      <c r="H7" s="174">
        <f ca="1">_xlfn.NORM.INV(RAND(),N$9,N$10)</f>
        <v>-2.5040358481537791E-2</v>
      </c>
      <c r="J7" s="194"/>
      <c r="K7" s="194"/>
      <c r="L7" s="194"/>
      <c r="M7" s="194"/>
      <c r="N7" s="194"/>
    </row>
    <row r="8" spans="1:14" x14ac:dyDescent="0.3">
      <c r="B8" s="210">
        <v>45513</v>
      </c>
      <c r="C8" s="211">
        <v>1068.099976</v>
      </c>
      <c r="D8" s="174">
        <v>2.5293953443724471E-2</v>
      </c>
      <c r="E8" s="174">
        <v>2.5293953443724471E-2</v>
      </c>
      <c r="G8" s="174">
        <v>2</v>
      </c>
      <c r="H8" s="174">
        <f t="shared" ref="H8:H71" ca="1" si="0">_xlfn.NORM.INV(RAND(),N$9,N$10)</f>
        <v>3.3674266649897283E-2</v>
      </c>
      <c r="J8" s="195" t="s">
        <v>374</v>
      </c>
      <c r="K8" s="196"/>
      <c r="L8" s="196"/>
      <c r="M8" s="196"/>
      <c r="N8" s="196"/>
    </row>
    <row r="9" spans="1:14" x14ac:dyDescent="0.3">
      <c r="B9" s="208">
        <v>45512</v>
      </c>
      <c r="C9" s="209">
        <v>1041.75</v>
      </c>
      <c r="D9" s="174">
        <v>1.6044036100499648E-2</v>
      </c>
      <c r="E9" s="174">
        <v>1.6044036100499648E-2</v>
      </c>
      <c r="G9" s="174">
        <v>3</v>
      </c>
      <c r="H9" s="174">
        <f t="shared" ca="1" si="0"/>
        <v>6.3401916868909516E-2</v>
      </c>
      <c r="J9" s="137" t="s">
        <v>312</v>
      </c>
      <c r="K9" s="137"/>
      <c r="L9" s="137"/>
      <c r="M9" s="137"/>
      <c r="N9" s="138">
        <f>AVERAGE(E7:E8496)</f>
        <v>9.1004919698321372E-4</v>
      </c>
    </row>
    <row r="10" spans="1:14" x14ac:dyDescent="0.3">
      <c r="B10" s="210">
        <v>45511</v>
      </c>
      <c r="C10" s="211">
        <v>1025.3000489999999</v>
      </c>
      <c r="D10" s="174">
        <v>1.1393389889025839E-2</v>
      </c>
      <c r="E10" s="174">
        <v>1.1393389889025839E-2</v>
      </c>
      <c r="G10" s="174">
        <v>4</v>
      </c>
      <c r="H10" s="174">
        <f t="shared" ca="1" si="0"/>
        <v>1.8050203761972854E-2</v>
      </c>
      <c r="J10" s="81" t="s">
        <v>375</v>
      </c>
      <c r="K10" s="81"/>
      <c r="L10" s="81"/>
      <c r="M10" s="81"/>
      <c r="N10" s="197">
        <f>_xlfn.STDEV.S(E7:E8496)</f>
        <v>2.8887280295556577E-2</v>
      </c>
    </row>
    <row r="11" spans="1:14" x14ac:dyDescent="0.3">
      <c r="B11" s="208">
        <v>45510</v>
      </c>
      <c r="C11" s="209">
        <v>1013.75</v>
      </c>
      <c r="D11" s="174">
        <v>-2.6563155768844784E-3</v>
      </c>
      <c r="E11" s="174">
        <v>-2.6563155768844784E-3</v>
      </c>
      <c r="G11" s="174">
        <v>5</v>
      </c>
      <c r="H11" s="174">
        <f t="shared" ca="1" si="0"/>
        <v>3.9960111834339854E-2</v>
      </c>
      <c r="J11" s="81" t="s">
        <v>376</v>
      </c>
      <c r="K11" s="81"/>
      <c r="L11" s="81"/>
      <c r="M11" s="81"/>
      <c r="N11" s="197">
        <f>MIN(E7:E8496)</f>
        <v>-0.40512828710658266</v>
      </c>
    </row>
    <row r="12" spans="1:14" x14ac:dyDescent="0.3">
      <c r="B12" s="210">
        <v>45509</v>
      </c>
      <c r="C12" s="211">
        <v>1016.450012</v>
      </c>
      <c r="D12" s="174">
        <v>-7.3131819855775618E-2</v>
      </c>
      <c r="E12" s="174">
        <v>-7.3131819855775618E-2</v>
      </c>
      <c r="G12" s="174">
        <v>6</v>
      </c>
      <c r="H12" s="174">
        <f t="shared" ca="1" si="0"/>
        <v>4.4576105133811907E-3</v>
      </c>
      <c r="J12" s="81" t="s">
        <v>377</v>
      </c>
      <c r="K12" s="81"/>
      <c r="L12" s="81"/>
      <c r="M12" s="81"/>
      <c r="N12" s="197">
        <f>MAX(E7:E8496)</f>
        <v>0.67241396598467085</v>
      </c>
    </row>
    <row r="13" spans="1:14" x14ac:dyDescent="0.3">
      <c r="B13" s="208">
        <v>45506</v>
      </c>
      <c r="C13" s="209">
        <v>1096.650024</v>
      </c>
      <c r="D13" s="174">
        <v>-4.1724920481127144E-2</v>
      </c>
      <c r="E13" s="174">
        <v>-4.1724920481127144E-2</v>
      </c>
      <c r="G13" s="174">
        <v>7</v>
      </c>
      <c r="H13" s="174">
        <f t="shared" ca="1" si="0"/>
        <v>-3.5909582522140937E-2</v>
      </c>
      <c r="J13" s="81" t="s">
        <v>378</v>
      </c>
      <c r="K13" s="81"/>
      <c r="L13" s="81"/>
      <c r="M13" s="81"/>
      <c r="N13" s="198">
        <v>1076</v>
      </c>
    </row>
    <row r="14" spans="1:14" x14ac:dyDescent="0.3">
      <c r="B14" s="210">
        <v>45505</v>
      </c>
      <c r="C14" s="211">
        <v>1144.400024</v>
      </c>
      <c r="D14" s="174">
        <v>-1.0590930485296043E-2</v>
      </c>
      <c r="E14" s="174">
        <v>-1.0590930485296043E-2</v>
      </c>
      <c r="G14" s="174">
        <v>8</v>
      </c>
      <c r="H14" s="174">
        <f t="shared" ca="1" si="0"/>
        <v>6.2298988908754398E-2</v>
      </c>
      <c r="J14" s="134"/>
      <c r="K14" s="134"/>
      <c r="L14" s="134"/>
      <c r="M14" s="134"/>
      <c r="N14" s="199"/>
    </row>
    <row r="15" spans="1:14" x14ac:dyDescent="0.3">
      <c r="B15" s="208">
        <v>45504</v>
      </c>
      <c r="C15" s="209">
        <v>1156.650024</v>
      </c>
      <c r="D15" s="174">
        <v>-4.4755795562369059E-3</v>
      </c>
      <c r="E15" s="174">
        <v>-4.4755795562369059E-3</v>
      </c>
      <c r="G15" s="174">
        <v>9</v>
      </c>
      <c r="H15" s="174">
        <f t="shared" ca="1" si="0"/>
        <v>-2.3862405670751683E-2</v>
      </c>
      <c r="J15" s="195" t="s">
        <v>379</v>
      </c>
      <c r="K15" s="196"/>
      <c r="L15" s="196"/>
      <c r="M15" s="196"/>
      <c r="N15" s="196"/>
    </row>
    <row r="16" spans="1:14" x14ac:dyDescent="0.3">
      <c r="B16" s="210">
        <v>45503</v>
      </c>
      <c r="C16" s="211">
        <v>1161.849976</v>
      </c>
      <c r="D16" s="174">
        <v>3.3674355871886094E-2</v>
      </c>
      <c r="E16" s="174">
        <v>3.3674355871886094E-2</v>
      </c>
      <c r="G16" s="174">
        <v>10</v>
      </c>
      <c r="H16" s="174">
        <f t="shared" ca="1" si="0"/>
        <v>-1.411642189647839E-2</v>
      </c>
      <c r="J16" s="137" t="s">
        <v>312</v>
      </c>
      <c r="K16" s="137"/>
      <c r="L16" s="137"/>
      <c r="M16" s="137"/>
      <c r="N16" s="138">
        <f ca="1">-AVERAGE(H7:H10006)</f>
        <v>-1.0781582055657917E-3</v>
      </c>
    </row>
    <row r="17" spans="2:14" x14ac:dyDescent="0.3">
      <c r="B17" s="208">
        <v>45502</v>
      </c>
      <c r="C17" s="209">
        <v>1124</v>
      </c>
      <c r="D17" s="174">
        <v>5.0969782261004407E-3</v>
      </c>
      <c r="E17" s="174">
        <v>5.0969782261004407E-3</v>
      </c>
      <c r="G17" s="174">
        <v>11</v>
      </c>
      <c r="H17" s="174">
        <f t="shared" ca="1" si="0"/>
        <v>1.6455880262366336E-2</v>
      </c>
      <c r="J17" s="81" t="s">
        <v>375</v>
      </c>
      <c r="K17" s="81"/>
      <c r="L17" s="81"/>
      <c r="M17" s="81"/>
      <c r="N17" s="197">
        <f ca="1">_xlfn.STDEV.S(H7:H10006)</f>
        <v>2.8908677630950664E-2</v>
      </c>
    </row>
    <row r="18" spans="2:14" x14ac:dyDescent="0.3">
      <c r="B18" s="210">
        <v>45499</v>
      </c>
      <c r="C18" s="211">
        <v>1118.3000489999999</v>
      </c>
      <c r="D18" s="174">
        <v>2.5069984168320375E-2</v>
      </c>
      <c r="E18" s="174">
        <v>2.5069984168320375E-2</v>
      </c>
      <c r="G18" s="174">
        <v>12</v>
      </c>
      <c r="H18" s="174">
        <f t="shared" ca="1" si="0"/>
        <v>3.5263420507219756E-2</v>
      </c>
      <c r="J18" s="81" t="s">
        <v>376</v>
      </c>
      <c r="K18" s="81"/>
      <c r="L18" s="81"/>
      <c r="M18" s="81"/>
      <c r="N18" s="197">
        <f ca="1">MIN(H7:H10006)</f>
        <v>-0.11460637430857762</v>
      </c>
    </row>
    <row r="19" spans="2:14" x14ac:dyDescent="0.3">
      <c r="B19" s="208">
        <v>45498</v>
      </c>
      <c r="C19" s="209">
        <v>1090.9499510000001</v>
      </c>
      <c r="D19" s="174">
        <v>6.1545200949416019E-2</v>
      </c>
      <c r="E19" s="174">
        <v>6.1545200949416019E-2</v>
      </c>
      <c r="G19" s="174">
        <v>13</v>
      </c>
      <c r="H19" s="174">
        <f t="shared" ca="1" si="0"/>
        <v>7.5097361866723654E-3</v>
      </c>
      <c r="J19" s="81" t="s">
        <v>377</v>
      </c>
      <c r="K19" s="81"/>
      <c r="L19" s="81"/>
      <c r="M19" s="81"/>
      <c r="N19" s="197">
        <f ca="1">MAX(H7:H10006)</f>
        <v>0.10099427658337548</v>
      </c>
    </row>
    <row r="20" spans="2:14" x14ac:dyDescent="0.3">
      <c r="B20" s="210">
        <v>45497</v>
      </c>
      <c r="C20" s="211">
        <v>1027.6999510000001</v>
      </c>
      <c r="D20" s="174">
        <v>2.5853427141386699E-2</v>
      </c>
      <c r="E20" s="174">
        <v>2.5853427141386699E-2</v>
      </c>
      <c r="G20" s="174">
        <v>14</v>
      </c>
      <c r="H20" s="174">
        <f t="shared" ca="1" si="0"/>
        <v>1.0811902644773089E-3</v>
      </c>
      <c r="J20" s="81" t="s">
        <v>378</v>
      </c>
      <c r="K20" s="81"/>
      <c r="L20" s="81"/>
      <c r="M20" s="81"/>
      <c r="N20" s="198">
        <v>1076</v>
      </c>
    </row>
    <row r="21" spans="2:14" x14ac:dyDescent="0.3">
      <c r="B21" s="208">
        <v>45496</v>
      </c>
      <c r="C21" s="209">
        <v>1001.799988</v>
      </c>
      <c r="D21" s="174">
        <v>-1.3457967080705024E-3</v>
      </c>
      <c r="E21" s="174">
        <v>-1.3457967080705024E-3</v>
      </c>
      <c r="G21" s="174">
        <v>15</v>
      </c>
      <c r="H21" s="174">
        <f t="shared" ca="1" si="0"/>
        <v>2.4389186351739707E-2</v>
      </c>
      <c r="J21" s="134"/>
      <c r="K21" s="134"/>
      <c r="L21" s="134"/>
      <c r="M21" s="134"/>
      <c r="N21" s="199"/>
    </row>
    <row r="22" spans="2:14" x14ac:dyDescent="0.3">
      <c r="B22" s="210">
        <v>45495</v>
      </c>
      <c r="C22" s="211">
        <v>1003.150024</v>
      </c>
      <c r="D22" s="174">
        <v>1.3282852525252556E-2</v>
      </c>
      <c r="E22" s="174">
        <v>1.3282852525252556E-2</v>
      </c>
      <c r="G22" s="174">
        <v>16</v>
      </c>
      <c r="H22" s="174">
        <f t="shared" ca="1" si="0"/>
        <v>2.0231528143531557E-2</v>
      </c>
      <c r="J22" s="200" t="s">
        <v>380</v>
      </c>
      <c r="K22" s="195" t="s">
        <v>381</v>
      </c>
      <c r="L22" s="201" t="s">
        <v>382</v>
      </c>
      <c r="M22" s="201" t="s">
        <v>383</v>
      </c>
      <c r="N22" s="201" t="s">
        <v>384</v>
      </c>
    </row>
    <row r="23" spans="2:14" x14ac:dyDescent="0.3">
      <c r="B23" s="208">
        <v>45492</v>
      </c>
      <c r="C23" s="209">
        <v>990</v>
      </c>
      <c r="D23" s="174">
        <v>-3.3722168120261291E-2</v>
      </c>
      <c r="E23" s="174">
        <v>-3.3722168120261291E-2</v>
      </c>
      <c r="G23" s="174">
        <v>17</v>
      </c>
      <c r="H23" s="174">
        <f t="shared" ca="1" si="0"/>
        <v>-2.5106715788256954E-4</v>
      </c>
      <c r="J23" s="202">
        <v>0.05</v>
      </c>
      <c r="K23" s="203">
        <f>100%-J23</f>
        <v>0.95</v>
      </c>
      <c r="L23" s="138">
        <f ca="1">_xlfn.PERCENTILE.INC($H$7:$H$10006,J23)</f>
        <v>-4.5849567374875021E-2</v>
      </c>
      <c r="M23" s="204">
        <f ca="1">$N$13*(1+L23)</f>
        <v>1026.6658655046344</v>
      </c>
      <c r="N23" s="204">
        <f ca="1">$N$20-M23</f>
        <v>49.334134495365561</v>
      </c>
    </row>
    <row r="24" spans="2:14" x14ac:dyDescent="0.3">
      <c r="B24" s="210">
        <v>45491</v>
      </c>
      <c r="C24" s="211">
        <v>1024.5500489999999</v>
      </c>
      <c r="D24" s="174">
        <v>3.3296037997252339E-3</v>
      </c>
      <c r="E24" s="174">
        <v>3.3296037997252339E-3</v>
      </c>
      <c r="G24" s="174">
        <v>18</v>
      </c>
      <c r="H24" s="174">
        <f t="shared" ca="1" si="0"/>
        <v>-1.21962437378657E-2</v>
      </c>
      <c r="J24" s="205">
        <v>0.01</v>
      </c>
      <c r="K24" s="206">
        <f t="shared" ref="K24:K26" si="1">100%-J24</f>
        <v>0.99</v>
      </c>
      <c r="L24" s="138">
        <f t="shared" ref="L24:L26" ca="1" si="2">_xlfn.PERCENTILE.INC($H$7:$H$10006,J24)</f>
        <v>-6.5689652803560067E-2</v>
      </c>
      <c r="M24" s="204">
        <f t="shared" ref="M24:M26" ca="1" si="3">$N$13*(1+L24)</f>
        <v>1005.3179335833694</v>
      </c>
      <c r="N24" s="204">
        <f t="shared" ref="N24:N26" ca="1" si="4">$N$20-M24</f>
        <v>70.682066416630619</v>
      </c>
    </row>
    <row r="25" spans="2:14" x14ac:dyDescent="0.3">
      <c r="B25" s="208">
        <v>45489</v>
      </c>
      <c r="C25" s="209">
        <v>1021.150024</v>
      </c>
      <c r="D25" s="174">
        <v>-3.2211695620453255E-3</v>
      </c>
      <c r="E25" s="174">
        <v>-3.2211695620453255E-3</v>
      </c>
      <c r="G25" s="174">
        <v>19</v>
      </c>
      <c r="H25" s="174">
        <f t="shared" ca="1" si="0"/>
        <v>-1.2839696675408317E-4</v>
      </c>
      <c r="J25" s="205">
        <v>5.0000000000000001E-3</v>
      </c>
      <c r="K25" s="206">
        <f t="shared" si="1"/>
        <v>0.995</v>
      </c>
      <c r="L25" s="138">
        <f t="shared" ca="1" si="2"/>
        <v>-7.2925253457576458E-2</v>
      </c>
      <c r="M25" s="204">
        <f t="shared" ca="1" si="3"/>
        <v>997.53242727964766</v>
      </c>
      <c r="N25" s="204">
        <f t="shared" ca="1" si="4"/>
        <v>78.467572720352337</v>
      </c>
    </row>
    <row r="26" spans="2:14" x14ac:dyDescent="0.3">
      <c r="B26" s="210">
        <v>45488</v>
      </c>
      <c r="C26" s="211">
        <v>1024.4499510000001</v>
      </c>
      <c r="D26" s="174">
        <v>7.5731015490534109E-3</v>
      </c>
      <c r="E26" s="174">
        <v>7.5731015490534109E-3</v>
      </c>
      <c r="G26" s="174">
        <v>20</v>
      </c>
      <c r="H26" s="174">
        <f t="shared" ca="1" si="0"/>
        <v>6.8914723283658745E-3</v>
      </c>
      <c r="J26" s="207">
        <v>0.1</v>
      </c>
      <c r="K26" s="206">
        <f t="shared" si="1"/>
        <v>0.9</v>
      </c>
      <c r="L26" s="138">
        <f t="shared" ca="1" si="2"/>
        <v>-3.5563502758231141E-2</v>
      </c>
      <c r="M26" s="204">
        <f t="shared" ca="1" si="3"/>
        <v>1037.7336710321433</v>
      </c>
      <c r="N26" s="204">
        <f t="shared" ca="1" si="4"/>
        <v>38.26632896785668</v>
      </c>
    </row>
    <row r="27" spans="2:14" x14ac:dyDescent="0.3">
      <c r="B27" s="208">
        <v>45485</v>
      </c>
      <c r="C27" s="209">
        <v>1016.75</v>
      </c>
      <c r="D27" s="174">
        <v>-3.9674647801817816E-3</v>
      </c>
      <c r="E27" s="174">
        <v>-3.9674647801817816E-3</v>
      </c>
      <c r="G27" s="174">
        <v>21</v>
      </c>
      <c r="H27" s="174">
        <f t="shared" ca="1" si="0"/>
        <v>-3.6647016195931151E-2</v>
      </c>
    </row>
    <row r="28" spans="2:14" x14ac:dyDescent="0.3">
      <c r="B28" s="210">
        <v>45484</v>
      </c>
      <c r="C28" s="211">
        <v>1020.799988</v>
      </c>
      <c r="D28" s="174">
        <v>1.5216298359025346E-2</v>
      </c>
      <c r="E28" s="174">
        <v>1.5216298359025346E-2</v>
      </c>
      <c r="G28" s="174">
        <v>22</v>
      </c>
      <c r="H28" s="174">
        <f t="shared" ca="1" si="0"/>
        <v>-5.5626479612568447E-4</v>
      </c>
    </row>
    <row r="29" spans="2:14" x14ac:dyDescent="0.3">
      <c r="B29" s="208">
        <v>45483</v>
      </c>
      <c r="C29" s="209">
        <v>1005.5</v>
      </c>
      <c r="D29" s="174">
        <v>-9.3108152010150571E-3</v>
      </c>
      <c r="E29" s="174">
        <v>-9.3108152010150571E-3</v>
      </c>
      <c r="G29" s="174">
        <v>23</v>
      </c>
      <c r="H29" s="174">
        <f t="shared" ca="1" si="0"/>
        <v>-1.1073364286271366E-2</v>
      </c>
    </row>
    <row r="30" spans="2:14" x14ac:dyDescent="0.3">
      <c r="B30" s="210">
        <v>45482</v>
      </c>
      <c r="C30" s="211">
        <v>1014.950012</v>
      </c>
      <c r="D30" s="174">
        <v>1.2318009471007653E-2</v>
      </c>
      <c r="E30" s="174">
        <v>1.2318009471007653E-2</v>
      </c>
      <c r="G30" s="174">
        <v>24</v>
      </c>
      <c r="H30" s="174">
        <f t="shared" ca="1" si="0"/>
        <v>-1.5071207189056066E-2</v>
      </c>
    </row>
    <row r="31" spans="2:14" x14ac:dyDescent="0.3">
      <c r="B31" s="208">
        <v>45481</v>
      </c>
      <c r="C31" s="209">
        <v>1002.599976</v>
      </c>
      <c r="D31" s="174">
        <v>9.0071471683474125E-3</v>
      </c>
      <c r="E31" s="174">
        <v>9.0071471683474125E-3</v>
      </c>
      <c r="G31" s="174">
        <v>25</v>
      </c>
      <c r="H31" s="174">
        <f t="shared" ca="1" si="0"/>
        <v>2.3987466611308822E-2</v>
      </c>
    </row>
    <row r="32" spans="2:14" x14ac:dyDescent="0.3">
      <c r="B32" s="210">
        <v>45478</v>
      </c>
      <c r="C32" s="211">
        <v>993.65002400000003</v>
      </c>
      <c r="D32" s="174">
        <v>-4.558192692147538E-3</v>
      </c>
      <c r="E32" s="174">
        <v>-4.558192692147538E-3</v>
      </c>
      <c r="G32" s="174">
        <v>26</v>
      </c>
      <c r="H32" s="174">
        <f t="shared" ca="1" si="0"/>
        <v>-1.2739503168171669E-2</v>
      </c>
    </row>
    <row r="33" spans="2:8" x14ac:dyDescent="0.3">
      <c r="B33" s="208">
        <v>45477</v>
      </c>
      <c r="C33" s="209">
        <v>998.20001200000002</v>
      </c>
      <c r="D33" s="174">
        <v>2.311278372909668E-2</v>
      </c>
      <c r="E33" s="174">
        <v>2.311278372909668E-2</v>
      </c>
      <c r="G33" s="174">
        <v>27</v>
      </c>
      <c r="H33" s="174">
        <f t="shared" ca="1" si="0"/>
        <v>4.1865202678694979E-2</v>
      </c>
    </row>
    <row r="34" spans="2:8" x14ac:dyDescent="0.3">
      <c r="B34" s="210">
        <v>45476</v>
      </c>
      <c r="C34" s="211">
        <v>975.65002400000003</v>
      </c>
      <c r="D34" s="174">
        <v>-5.7576317834418991E-3</v>
      </c>
      <c r="E34" s="174">
        <v>-5.7576317834418991E-3</v>
      </c>
      <c r="G34" s="174">
        <v>28</v>
      </c>
      <c r="H34" s="174">
        <f t="shared" ca="1" si="0"/>
        <v>3.1230084072085832E-2</v>
      </c>
    </row>
    <row r="35" spans="2:8" x14ac:dyDescent="0.3">
      <c r="B35" s="208">
        <v>45475</v>
      </c>
      <c r="C35" s="209">
        <v>981.29998799999998</v>
      </c>
      <c r="D35" s="174">
        <v>-2.0707549771459107E-2</v>
      </c>
      <c r="E35" s="174">
        <v>-2.0707549771459107E-2</v>
      </c>
      <c r="G35" s="174">
        <v>29</v>
      </c>
      <c r="H35" s="174">
        <f t="shared" ca="1" si="0"/>
        <v>-2.0654825085762434E-2</v>
      </c>
    </row>
    <row r="36" spans="2:8" x14ac:dyDescent="0.3">
      <c r="B36" s="210">
        <v>45474</v>
      </c>
      <c r="C36" s="211">
        <v>1002.049988</v>
      </c>
      <c r="D36" s="174">
        <v>1.2427368527405894E-2</v>
      </c>
      <c r="E36" s="174">
        <v>1.2427368527405894E-2</v>
      </c>
      <c r="G36" s="174">
        <v>30</v>
      </c>
      <c r="H36" s="174">
        <f t="shared" ca="1" si="0"/>
        <v>8.274886592417055E-2</v>
      </c>
    </row>
    <row r="37" spans="2:8" x14ac:dyDescent="0.3">
      <c r="B37" s="208">
        <v>45471</v>
      </c>
      <c r="C37" s="209">
        <v>989.75</v>
      </c>
      <c r="D37" s="174">
        <v>1.815659339137771E-2</v>
      </c>
      <c r="E37" s="174">
        <v>1.815659339137771E-2</v>
      </c>
      <c r="G37" s="174">
        <v>31</v>
      </c>
      <c r="H37" s="174">
        <f t="shared" ca="1" si="0"/>
        <v>-5.2958757219194004E-3</v>
      </c>
    </row>
    <row r="38" spans="2:8" x14ac:dyDescent="0.3">
      <c r="B38" s="210">
        <v>45470</v>
      </c>
      <c r="C38" s="211">
        <v>972.09997599999997</v>
      </c>
      <c r="D38" s="174">
        <v>2.1274360992367142E-2</v>
      </c>
      <c r="E38" s="174">
        <v>2.1274360992367142E-2</v>
      </c>
      <c r="G38" s="174">
        <v>32</v>
      </c>
      <c r="H38" s="174">
        <f t="shared" ca="1" si="0"/>
        <v>1.5064242807294313E-2</v>
      </c>
    </row>
    <row r="39" spans="2:8" x14ac:dyDescent="0.3">
      <c r="B39" s="208">
        <v>45469</v>
      </c>
      <c r="C39" s="209">
        <v>951.84997599999997</v>
      </c>
      <c r="D39" s="174">
        <v>-3.2984544502618119E-3</v>
      </c>
      <c r="E39" s="174">
        <v>-3.2984544502618119E-3</v>
      </c>
      <c r="G39" s="174">
        <v>33</v>
      </c>
      <c r="H39" s="174">
        <f t="shared" ca="1" si="0"/>
        <v>-3.6244879981639222E-2</v>
      </c>
    </row>
    <row r="40" spans="2:8" x14ac:dyDescent="0.3">
      <c r="B40" s="210">
        <v>45468</v>
      </c>
      <c r="C40" s="211">
        <v>955</v>
      </c>
      <c r="D40" s="174">
        <v>-3.1835374335394124E-3</v>
      </c>
      <c r="E40" s="174">
        <v>-3.1835374335394124E-3</v>
      </c>
      <c r="G40" s="174">
        <v>34</v>
      </c>
      <c r="H40" s="174">
        <f t="shared" ca="1" si="0"/>
        <v>6.4974290248256527E-3</v>
      </c>
    </row>
    <row r="41" spans="2:8" x14ac:dyDescent="0.3">
      <c r="B41" s="208">
        <v>45467</v>
      </c>
      <c r="C41" s="209">
        <v>958.04998799999998</v>
      </c>
      <c r="D41" s="174">
        <v>-3.8989395371046729E-3</v>
      </c>
      <c r="E41" s="174">
        <v>-3.8989395371046729E-3</v>
      </c>
      <c r="G41" s="174">
        <v>35</v>
      </c>
      <c r="H41" s="174">
        <f t="shared" ca="1" si="0"/>
        <v>-5.0491665719799163E-2</v>
      </c>
    </row>
    <row r="42" spans="2:8" x14ac:dyDescent="0.3">
      <c r="B42" s="210">
        <v>45464</v>
      </c>
      <c r="C42" s="211">
        <v>961.79998799999998</v>
      </c>
      <c r="D42" s="174">
        <v>-1.6815754663940728E-2</v>
      </c>
      <c r="E42" s="174">
        <v>-1.6815754663940728E-2</v>
      </c>
      <c r="G42" s="174">
        <v>36</v>
      </c>
      <c r="H42" s="174">
        <f t="shared" ca="1" si="0"/>
        <v>-8.3043820657621172E-4</v>
      </c>
    </row>
    <row r="43" spans="2:8" x14ac:dyDescent="0.3">
      <c r="B43" s="208">
        <v>45463</v>
      </c>
      <c r="C43" s="209">
        <v>978.25</v>
      </c>
      <c r="D43" s="174">
        <v>9.2088199938732118E-4</v>
      </c>
      <c r="E43" s="174">
        <v>9.2088199938732118E-4</v>
      </c>
      <c r="G43" s="174">
        <v>37</v>
      </c>
      <c r="H43" s="174">
        <f t="shared" ca="1" si="0"/>
        <v>-4.0713419356474566E-2</v>
      </c>
    </row>
    <row r="44" spans="2:8" x14ac:dyDescent="0.3">
      <c r="B44" s="210">
        <v>45462</v>
      </c>
      <c r="C44" s="211">
        <v>977.34997599999997</v>
      </c>
      <c r="D44" s="174">
        <v>-8.6723276111818626E-3</v>
      </c>
      <c r="E44" s="174">
        <v>-8.6723276111818626E-3</v>
      </c>
      <c r="G44" s="174">
        <v>38</v>
      </c>
      <c r="H44" s="174">
        <f t="shared" ca="1" si="0"/>
        <v>-5.290506270996273E-2</v>
      </c>
    </row>
    <row r="45" spans="2:8" x14ac:dyDescent="0.3">
      <c r="B45" s="208">
        <v>45461</v>
      </c>
      <c r="C45" s="209">
        <v>985.90002400000003</v>
      </c>
      <c r="D45" s="174">
        <v>-7.5498286881458742E-3</v>
      </c>
      <c r="E45" s="174">
        <v>-7.5498286881458742E-3</v>
      </c>
      <c r="G45" s="174">
        <v>39</v>
      </c>
      <c r="H45" s="174">
        <f t="shared" ca="1" si="0"/>
        <v>1.3357138963687067E-2</v>
      </c>
    </row>
    <row r="46" spans="2:8" x14ac:dyDescent="0.3">
      <c r="B46" s="210">
        <v>45457</v>
      </c>
      <c r="C46" s="211">
        <v>993.40002400000003</v>
      </c>
      <c r="D46" s="174">
        <v>7.6584147525506057E-3</v>
      </c>
      <c r="E46" s="174">
        <v>7.6584147525506057E-3</v>
      </c>
      <c r="G46" s="174">
        <v>40</v>
      </c>
      <c r="H46" s="174">
        <f t="shared" ca="1" si="0"/>
        <v>-5.0717962076868277E-3</v>
      </c>
    </row>
    <row r="47" spans="2:8" x14ac:dyDescent="0.3">
      <c r="B47" s="208">
        <v>45456</v>
      </c>
      <c r="C47" s="209">
        <v>985.84997599999997</v>
      </c>
      <c r="D47" s="174">
        <v>-2.8826094522188045E-3</v>
      </c>
      <c r="E47" s="174">
        <v>-2.8826094522188045E-3</v>
      </c>
      <c r="G47" s="174">
        <v>41</v>
      </c>
      <c r="H47" s="174">
        <f t="shared" ca="1" si="0"/>
        <v>1.1621806848077492E-2</v>
      </c>
    </row>
    <row r="48" spans="2:8" x14ac:dyDescent="0.3">
      <c r="B48" s="210">
        <v>45455</v>
      </c>
      <c r="C48" s="211">
        <v>988.70001200000002</v>
      </c>
      <c r="D48" s="174">
        <v>1.6209462454693097E-3</v>
      </c>
      <c r="E48" s="174">
        <v>1.6209462454693097E-3</v>
      </c>
      <c r="G48" s="174">
        <v>42</v>
      </c>
      <c r="H48" s="174">
        <f t="shared" ca="1" si="0"/>
        <v>3.3102134486253758E-2</v>
      </c>
    </row>
    <row r="49" spans="2:8" x14ac:dyDescent="0.3">
      <c r="B49" s="208">
        <v>45454</v>
      </c>
      <c r="C49" s="209">
        <v>987.09997599999997</v>
      </c>
      <c r="D49" s="174">
        <v>1.5378235489299272E-2</v>
      </c>
      <c r="E49" s="174">
        <v>1.5378235489299272E-2</v>
      </c>
      <c r="G49" s="174">
        <v>43</v>
      </c>
      <c r="H49" s="174">
        <f t="shared" ca="1" si="0"/>
        <v>-5.210592512295352E-3</v>
      </c>
    </row>
    <row r="50" spans="2:8" x14ac:dyDescent="0.3">
      <c r="B50" s="210">
        <v>45453</v>
      </c>
      <c r="C50" s="211">
        <v>972.15002400000003</v>
      </c>
      <c r="D50" s="174">
        <v>4.7913305198411683E-3</v>
      </c>
      <c r="E50" s="174">
        <v>4.7913305198411683E-3</v>
      </c>
      <c r="G50" s="174">
        <v>44</v>
      </c>
      <c r="H50" s="174">
        <f t="shared" ca="1" si="0"/>
        <v>-1.7618843994458455E-2</v>
      </c>
    </row>
    <row r="51" spans="2:8" x14ac:dyDescent="0.3">
      <c r="B51" s="208">
        <v>45450</v>
      </c>
      <c r="C51" s="209">
        <v>967.51434300000005</v>
      </c>
      <c r="D51" s="174">
        <v>3.437253767191753E-2</v>
      </c>
      <c r="E51" s="174">
        <v>3.437253767191753E-2</v>
      </c>
      <c r="G51" s="174">
        <v>45</v>
      </c>
      <c r="H51" s="174">
        <f t="shared" ca="1" si="0"/>
        <v>1.2531251980540352E-2</v>
      </c>
    </row>
    <row r="52" spans="2:8" x14ac:dyDescent="0.3">
      <c r="B52" s="210">
        <v>45449</v>
      </c>
      <c r="C52" s="211">
        <v>935.36352499999998</v>
      </c>
      <c r="D52" s="174">
        <v>8.9251549843734259E-3</v>
      </c>
      <c r="E52" s="174">
        <v>8.9251549843734259E-3</v>
      </c>
      <c r="G52" s="174">
        <v>46</v>
      </c>
      <c r="H52" s="174">
        <f t="shared" ca="1" si="0"/>
        <v>-2.1809752835653083E-2</v>
      </c>
    </row>
    <row r="53" spans="2:8" x14ac:dyDescent="0.3">
      <c r="B53" s="208">
        <v>45448</v>
      </c>
      <c r="C53" s="209">
        <v>927.089111</v>
      </c>
      <c r="D53" s="174">
        <v>2.8819545942832602E-2</v>
      </c>
      <c r="E53" s="174">
        <v>2.8819545942832602E-2</v>
      </c>
      <c r="G53" s="174">
        <v>47</v>
      </c>
      <c r="H53" s="174">
        <f t="shared" ca="1" si="0"/>
        <v>1.8806664607103668E-3</v>
      </c>
    </row>
    <row r="54" spans="2:8" x14ac:dyDescent="0.3">
      <c r="B54" s="210">
        <v>45447</v>
      </c>
      <c r="C54" s="211">
        <v>901.11926300000005</v>
      </c>
      <c r="D54" s="174">
        <v>-4.8976743594395473E-2</v>
      </c>
      <c r="E54" s="174">
        <v>-4.8976743594395473E-2</v>
      </c>
      <c r="G54" s="174">
        <v>48</v>
      </c>
      <c r="H54" s="174">
        <f t="shared" ca="1" si="0"/>
        <v>-2.5398163560990915E-2</v>
      </c>
    </row>
    <row r="55" spans="2:8" x14ac:dyDescent="0.3">
      <c r="B55" s="208">
        <v>45446</v>
      </c>
      <c r="C55" s="209">
        <v>947.52600099999995</v>
      </c>
      <c r="D55" s="174">
        <v>2.9739965103760195E-2</v>
      </c>
      <c r="E55" s="174">
        <v>2.9739965103760195E-2</v>
      </c>
      <c r="G55" s="174">
        <v>49</v>
      </c>
      <c r="H55" s="174">
        <f t="shared" ca="1" si="0"/>
        <v>-1.6364710913478214E-2</v>
      </c>
    </row>
    <row r="56" spans="2:8" x14ac:dyDescent="0.3">
      <c r="B56" s="210">
        <v>45443</v>
      </c>
      <c r="C56" s="211">
        <v>920.16046100000005</v>
      </c>
      <c r="D56" s="174">
        <v>-1.0282002423811511E-3</v>
      </c>
      <c r="E56" s="174">
        <v>-1.0282002423811511E-3</v>
      </c>
      <c r="G56" s="174">
        <v>50</v>
      </c>
      <c r="H56" s="174">
        <f t="shared" ca="1" si="0"/>
        <v>1.4300082387834921E-2</v>
      </c>
    </row>
    <row r="57" spans="2:8" x14ac:dyDescent="0.3">
      <c r="B57" s="208">
        <v>45442</v>
      </c>
      <c r="C57" s="209">
        <v>921.10754399999996</v>
      </c>
      <c r="D57" s="174">
        <v>-2.0824492128248748E-2</v>
      </c>
      <c r="E57" s="174">
        <v>-2.0824492128248748E-2</v>
      </c>
      <c r="G57" s="174">
        <v>51</v>
      </c>
      <c r="H57" s="174">
        <f t="shared" ca="1" si="0"/>
        <v>-2.1264184490062722E-2</v>
      </c>
    </row>
    <row r="58" spans="2:8" x14ac:dyDescent="0.3">
      <c r="B58" s="210">
        <v>45441</v>
      </c>
      <c r="C58" s="211">
        <v>940.69708300000002</v>
      </c>
      <c r="D58" s="174">
        <v>-4.1686000062280421E-3</v>
      </c>
      <c r="E58" s="174">
        <v>-4.1686000062280421E-3</v>
      </c>
      <c r="G58" s="174">
        <v>52</v>
      </c>
      <c r="H58" s="174">
        <f t="shared" ca="1" si="0"/>
        <v>6.7446064460024791E-3</v>
      </c>
    </row>
    <row r="59" spans="2:8" x14ac:dyDescent="0.3">
      <c r="B59" s="208">
        <v>45440</v>
      </c>
      <c r="C59" s="209">
        <v>944.63488800000005</v>
      </c>
      <c r="D59" s="174">
        <v>-1.1424107790987093E-2</v>
      </c>
      <c r="E59" s="174">
        <v>-1.1424107790987093E-2</v>
      </c>
      <c r="G59" s="174">
        <v>53</v>
      </c>
      <c r="H59" s="174">
        <f t="shared" ca="1" si="0"/>
        <v>-8.0500882855038605E-3</v>
      </c>
    </row>
    <row r="60" spans="2:8" x14ac:dyDescent="0.3">
      <c r="B60" s="210">
        <v>45439</v>
      </c>
      <c r="C60" s="211">
        <v>955.55120799999997</v>
      </c>
      <c r="D60" s="174">
        <v>-2.1342030734061157E-3</v>
      </c>
      <c r="E60" s="174">
        <v>-2.1342030734061157E-3</v>
      </c>
      <c r="G60" s="174">
        <v>54</v>
      </c>
      <c r="H60" s="174">
        <f t="shared" ca="1" si="0"/>
        <v>2.9818197890109652E-3</v>
      </c>
    </row>
    <row r="61" spans="2:8" x14ac:dyDescent="0.3">
      <c r="B61" s="208">
        <v>45436</v>
      </c>
      <c r="C61" s="209">
        <v>957.59491000000003</v>
      </c>
      <c r="D61" s="174">
        <v>-1.8703907992023905E-3</v>
      </c>
      <c r="E61" s="174">
        <v>-1.8703907992023905E-3</v>
      </c>
      <c r="G61" s="174">
        <v>55</v>
      </c>
      <c r="H61" s="174">
        <f t="shared" ca="1" si="0"/>
        <v>2.0609273521135583E-2</v>
      </c>
    </row>
    <row r="62" spans="2:8" x14ac:dyDescent="0.3">
      <c r="B62" s="210">
        <v>45435</v>
      </c>
      <c r="C62" s="211">
        <v>959.38934300000005</v>
      </c>
      <c r="D62" s="174">
        <v>1.5672764969971477E-2</v>
      </c>
      <c r="E62" s="174">
        <v>1.5672764969971477E-2</v>
      </c>
      <c r="G62" s="174">
        <v>56</v>
      </c>
      <c r="H62" s="174">
        <f t="shared" ca="1" si="0"/>
        <v>1.1681997356127499E-2</v>
      </c>
    </row>
    <row r="63" spans="2:8" x14ac:dyDescent="0.3">
      <c r="B63" s="208">
        <v>45434</v>
      </c>
      <c r="C63" s="209">
        <v>944.58508300000005</v>
      </c>
      <c r="D63" s="174">
        <v>-3.9944911906380732E-3</v>
      </c>
      <c r="E63" s="174">
        <v>-3.9944911906380732E-3</v>
      </c>
      <c r="G63" s="174">
        <v>57</v>
      </c>
      <c r="H63" s="174">
        <f t="shared" ca="1" si="0"/>
        <v>-4.8971412479206063E-2</v>
      </c>
    </row>
    <row r="64" spans="2:8" x14ac:dyDescent="0.3">
      <c r="B64" s="210">
        <v>45433</v>
      </c>
      <c r="C64" s="211">
        <v>948.37335199999995</v>
      </c>
      <c r="D64" s="174">
        <v>5.9214662405926389E-3</v>
      </c>
      <c r="E64" s="174">
        <v>5.9214662405926389E-3</v>
      </c>
      <c r="G64" s="174">
        <v>58</v>
      </c>
      <c r="H64" s="174">
        <f t="shared" ca="1" si="0"/>
        <v>4.5577592848486661E-3</v>
      </c>
    </row>
    <row r="65" spans="2:8" x14ac:dyDescent="0.3">
      <c r="B65" s="208">
        <v>45429</v>
      </c>
      <c r="C65" s="209">
        <v>942.79064900000003</v>
      </c>
      <c r="D65" s="174">
        <v>9.9316893983284991E-3</v>
      </c>
      <c r="E65" s="174">
        <v>9.9316893983284991E-3</v>
      </c>
      <c r="G65" s="174">
        <v>59</v>
      </c>
      <c r="H65" s="174">
        <f t="shared" ca="1" si="0"/>
        <v>-2.7120216683485597E-2</v>
      </c>
    </row>
    <row r="66" spans="2:8" x14ac:dyDescent="0.3">
      <c r="B66" s="210">
        <v>45428</v>
      </c>
      <c r="C66" s="211">
        <v>933.519226</v>
      </c>
      <c r="D66" s="174">
        <v>-1.1506374163248219E-2</v>
      </c>
      <c r="E66" s="174">
        <v>-1.1506374163248219E-2</v>
      </c>
      <c r="G66" s="174">
        <v>60</v>
      </c>
      <c r="H66" s="174">
        <f t="shared" ca="1" si="0"/>
        <v>-6.1060301056206669E-3</v>
      </c>
    </row>
    <row r="67" spans="2:8" x14ac:dyDescent="0.3">
      <c r="B67" s="208">
        <v>45427</v>
      </c>
      <c r="C67" s="209">
        <v>944.38568099999998</v>
      </c>
      <c r="D67" s="174">
        <v>-1.7985805482923396E-2</v>
      </c>
      <c r="E67" s="174">
        <v>-1.7985805482923396E-2</v>
      </c>
      <c r="G67" s="174">
        <v>61</v>
      </c>
      <c r="H67" s="174">
        <f t="shared" ca="1" si="0"/>
        <v>-5.5215964065647117E-3</v>
      </c>
    </row>
    <row r="68" spans="2:8" x14ac:dyDescent="0.3">
      <c r="B68" s="210">
        <v>45426</v>
      </c>
      <c r="C68" s="211">
        <v>961.68231200000002</v>
      </c>
      <c r="D68" s="174">
        <v>5.1055209691250013E-3</v>
      </c>
      <c r="E68" s="174">
        <v>5.1055209691250013E-3</v>
      </c>
      <c r="G68" s="174">
        <v>62</v>
      </c>
      <c r="H68" s="174">
        <f t="shared" ca="1" si="0"/>
        <v>7.0102616029777483E-5</v>
      </c>
    </row>
    <row r="69" spans="2:8" x14ac:dyDescent="0.3">
      <c r="B69" s="208">
        <v>45425</v>
      </c>
      <c r="C69" s="209">
        <v>956.79736300000002</v>
      </c>
      <c r="D69" s="174">
        <v>-8.3026831235972737E-2</v>
      </c>
      <c r="E69" s="174">
        <v>-8.3026831235972737E-2</v>
      </c>
      <c r="G69" s="174">
        <v>63</v>
      </c>
      <c r="H69" s="174">
        <f t="shared" ca="1" si="0"/>
        <v>-4.6010328860185121E-2</v>
      </c>
    </row>
    <row r="70" spans="2:8" x14ac:dyDescent="0.3">
      <c r="B70" s="210">
        <v>45422</v>
      </c>
      <c r="C70" s="211">
        <v>1043.4300539999999</v>
      </c>
      <c r="D70" s="174">
        <v>1.5869147150357178E-2</v>
      </c>
      <c r="E70" s="174">
        <v>1.5869147150357178E-2</v>
      </c>
      <c r="G70" s="174">
        <v>64</v>
      </c>
      <c r="H70" s="174">
        <f t="shared" ca="1" si="0"/>
        <v>-3.8139082821904681E-2</v>
      </c>
    </row>
    <row r="71" spans="2:8" x14ac:dyDescent="0.3">
      <c r="B71" s="208">
        <v>45421</v>
      </c>
      <c r="C71" s="209">
        <v>1027.130371</v>
      </c>
      <c r="D71" s="174">
        <v>1.7982446834502609E-2</v>
      </c>
      <c r="E71" s="174">
        <v>1.7982446834502609E-2</v>
      </c>
      <c r="G71" s="174">
        <v>65</v>
      </c>
      <c r="H71" s="174">
        <f t="shared" ca="1" si="0"/>
        <v>5.3583923785285238E-2</v>
      </c>
    </row>
    <row r="72" spans="2:8" x14ac:dyDescent="0.3">
      <c r="B72" s="210">
        <v>45420</v>
      </c>
      <c r="C72" s="211">
        <v>1008.986328</v>
      </c>
      <c r="D72" s="174">
        <v>2.3822759636494707E-2</v>
      </c>
      <c r="E72" s="174">
        <v>2.3822759636494707E-2</v>
      </c>
      <c r="G72" s="174">
        <v>66</v>
      </c>
      <c r="H72" s="174">
        <f t="shared" ref="H72:H135" ca="1" si="5">_xlfn.NORM.INV(RAND(),N$9,N$10)</f>
        <v>-1.7292958016451712E-2</v>
      </c>
    </row>
    <row r="73" spans="2:8" x14ac:dyDescent="0.3">
      <c r="B73" s="208">
        <v>45419</v>
      </c>
      <c r="C73" s="209">
        <v>985.50878899999998</v>
      </c>
      <c r="D73" s="174">
        <v>-2.7209215068680122E-2</v>
      </c>
      <c r="E73" s="174">
        <v>-2.7209215068680122E-2</v>
      </c>
      <c r="G73" s="174">
        <v>67</v>
      </c>
      <c r="H73" s="174">
        <f t="shared" ca="1" si="5"/>
        <v>2.7025925711944822E-2</v>
      </c>
    </row>
    <row r="74" spans="2:8" x14ac:dyDescent="0.3">
      <c r="B74" s="210">
        <v>45418</v>
      </c>
      <c r="C74" s="211">
        <v>1013.07373</v>
      </c>
      <c r="D74" s="174">
        <v>2.7629711661922756E-3</v>
      </c>
      <c r="E74" s="174">
        <v>2.7629711661922756E-3</v>
      </c>
      <c r="G74" s="174">
        <v>68</v>
      </c>
      <c r="H74" s="174">
        <f t="shared" ca="1" si="5"/>
        <v>2.9702742571185829E-2</v>
      </c>
    </row>
    <row r="75" spans="2:8" x14ac:dyDescent="0.3">
      <c r="B75" s="208">
        <v>45415</v>
      </c>
      <c r="C75" s="209">
        <v>1010.282349</v>
      </c>
      <c r="D75" s="174">
        <v>-1.4010520916994822E-2</v>
      </c>
      <c r="E75" s="174">
        <v>-1.4010520916994822E-2</v>
      </c>
      <c r="G75" s="174">
        <v>69</v>
      </c>
      <c r="H75" s="174">
        <f t="shared" ca="1" si="5"/>
        <v>5.3142912838220389E-2</v>
      </c>
    </row>
    <row r="76" spans="2:8" x14ac:dyDescent="0.3">
      <c r="B76" s="210">
        <v>45414</v>
      </c>
      <c r="C76" s="211">
        <v>1024.638062</v>
      </c>
      <c r="D76" s="174">
        <v>1.9743988360756422E-2</v>
      </c>
      <c r="E76" s="174">
        <v>1.9743988360756422E-2</v>
      </c>
      <c r="G76" s="174">
        <v>70</v>
      </c>
      <c r="H76" s="174">
        <f t="shared" ca="1" si="5"/>
        <v>-3.4887106103755505E-2</v>
      </c>
    </row>
    <row r="77" spans="2:8" x14ac:dyDescent="0.3">
      <c r="B77" s="208">
        <v>45412</v>
      </c>
      <c r="C77" s="209">
        <v>1004.799316</v>
      </c>
      <c r="D77" s="174">
        <v>7.2957302490352788E-3</v>
      </c>
      <c r="E77" s="174">
        <v>7.2957302490352788E-3</v>
      </c>
      <c r="G77" s="174">
        <v>71</v>
      </c>
      <c r="H77" s="174">
        <f t="shared" ca="1" si="5"/>
        <v>-2.9502892584406446E-2</v>
      </c>
    </row>
    <row r="78" spans="2:8" x14ac:dyDescent="0.3">
      <c r="B78" s="210">
        <v>45411</v>
      </c>
      <c r="C78" s="211">
        <v>997.52166699999998</v>
      </c>
      <c r="D78" s="174">
        <v>1.1004911347526776E-3</v>
      </c>
      <c r="E78" s="174">
        <v>1.1004911347526776E-3</v>
      </c>
      <c r="G78" s="174">
        <v>72</v>
      </c>
      <c r="H78" s="174">
        <f t="shared" ca="1" si="5"/>
        <v>5.919496899401723E-3</v>
      </c>
    </row>
    <row r="79" spans="2:8" x14ac:dyDescent="0.3">
      <c r="B79" s="208">
        <v>45408</v>
      </c>
      <c r="C79" s="209">
        <v>996.42511000000002</v>
      </c>
      <c r="D79" s="174">
        <v>-1.7478279813890767E-3</v>
      </c>
      <c r="E79" s="174">
        <v>-1.7478279813890767E-3</v>
      </c>
      <c r="G79" s="174">
        <v>73</v>
      </c>
      <c r="H79" s="174">
        <f t="shared" ca="1" si="5"/>
        <v>-3.6225292569394857E-2</v>
      </c>
    </row>
    <row r="80" spans="2:8" x14ac:dyDescent="0.3">
      <c r="B80" s="210">
        <v>45407</v>
      </c>
      <c r="C80" s="211">
        <v>998.16973900000005</v>
      </c>
      <c r="D80" s="174">
        <v>9.6808028907939513E-3</v>
      </c>
      <c r="E80" s="174">
        <v>9.6808028907939513E-3</v>
      </c>
      <c r="G80" s="174">
        <v>74</v>
      </c>
      <c r="H80" s="174">
        <f t="shared" ca="1" si="5"/>
        <v>1.0720661381696486E-2</v>
      </c>
    </row>
    <row r="81" spans="2:8" x14ac:dyDescent="0.3">
      <c r="B81" s="208">
        <v>45406</v>
      </c>
      <c r="C81" s="209">
        <v>988.59930399999996</v>
      </c>
      <c r="D81" s="174">
        <v>4.9658205912833367E-3</v>
      </c>
      <c r="E81" s="174">
        <v>4.9658205912833367E-3</v>
      </c>
      <c r="G81" s="174">
        <v>75</v>
      </c>
      <c r="H81" s="174">
        <f t="shared" ca="1" si="5"/>
        <v>2.3165088917361774E-2</v>
      </c>
    </row>
    <row r="82" spans="2:8" x14ac:dyDescent="0.3">
      <c r="B82" s="210">
        <v>45405</v>
      </c>
      <c r="C82" s="211">
        <v>983.71435499999995</v>
      </c>
      <c r="D82" s="174">
        <v>1.3558658625207982E-2</v>
      </c>
      <c r="E82" s="174">
        <v>1.3558658625207982E-2</v>
      </c>
      <c r="G82" s="174">
        <v>76</v>
      </c>
      <c r="H82" s="174">
        <f t="shared" ca="1" si="5"/>
        <v>-4.4436659876601767E-2</v>
      </c>
    </row>
    <row r="83" spans="2:8" x14ac:dyDescent="0.3">
      <c r="B83" s="208">
        <v>45404</v>
      </c>
      <c r="C83" s="209">
        <v>970.55493200000001</v>
      </c>
      <c r="D83" s="174">
        <v>1.0745386792168186E-2</v>
      </c>
      <c r="E83" s="174">
        <v>1.0745386792168186E-2</v>
      </c>
      <c r="G83" s="174">
        <v>77</v>
      </c>
      <c r="H83" s="174">
        <f t="shared" ca="1" si="5"/>
        <v>-5.8292340736636097E-2</v>
      </c>
    </row>
    <row r="84" spans="2:8" x14ac:dyDescent="0.3">
      <c r="B84" s="210">
        <v>45401</v>
      </c>
      <c r="C84" s="211">
        <v>960.23681599999998</v>
      </c>
      <c r="D84" s="174">
        <v>-8.3903339530488289E-3</v>
      </c>
      <c r="E84" s="174">
        <v>-8.3903339530488289E-3</v>
      </c>
      <c r="G84" s="174">
        <v>78</v>
      </c>
      <c r="H84" s="174">
        <f t="shared" ca="1" si="5"/>
        <v>7.682212922900894E-2</v>
      </c>
    </row>
    <row r="85" spans="2:8" x14ac:dyDescent="0.3">
      <c r="B85" s="208">
        <v>45400</v>
      </c>
      <c r="C85" s="209">
        <v>968.36169400000006</v>
      </c>
      <c r="D85" s="174">
        <v>-2.1605583530237706E-2</v>
      </c>
      <c r="E85" s="174">
        <v>-2.1605583530237706E-2</v>
      </c>
      <c r="G85" s="174">
        <v>79</v>
      </c>
      <c r="H85" s="174">
        <f t="shared" ca="1" si="5"/>
        <v>2.3598926121923929E-3</v>
      </c>
    </row>
    <row r="86" spans="2:8" x14ac:dyDescent="0.3">
      <c r="B86" s="210">
        <v>45398</v>
      </c>
      <c r="C86" s="211">
        <v>989.74572799999999</v>
      </c>
      <c r="D86" s="174">
        <v>-6.0071732455998766E-3</v>
      </c>
      <c r="E86" s="174">
        <v>-6.0071732455998766E-3</v>
      </c>
      <c r="G86" s="174">
        <v>80</v>
      </c>
      <c r="H86" s="174">
        <f t="shared" ca="1" si="5"/>
        <v>5.764318835728495E-2</v>
      </c>
    </row>
    <row r="87" spans="2:8" x14ac:dyDescent="0.3">
      <c r="B87" s="208">
        <v>45397</v>
      </c>
      <c r="C87" s="209">
        <v>995.72723399999995</v>
      </c>
      <c r="D87" s="174">
        <v>-1.9342179726019336E-2</v>
      </c>
      <c r="E87" s="174">
        <v>-1.9342179726019336E-2</v>
      </c>
      <c r="G87" s="174">
        <v>81</v>
      </c>
      <c r="H87" s="174">
        <f t="shared" ca="1" si="5"/>
        <v>-2.2853471548110068E-2</v>
      </c>
    </row>
    <row r="88" spans="2:8" x14ac:dyDescent="0.3">
      <c r="B88" s="210">
        <v>45394</v>
      </c>
      <c r="C88" s="211">
        <v>1015.366638</v>
      </c>
      <c r="D88" s="174">
        <v>4.933400343895028E-3</v>
      </c>
      <c r="E88" s="174">
        <v>4.933400343895028E-3</v>
      </c>
      <c r="G88" s="174">
        <v>82</v>
      </c>
      <c r="H88" s="174">
        <f t="shared" ca="1" si="5"/>
        <v>-4.144334640880059E-2</v>
      </c>
    </row>
    <row r="89" spans="2:8" x14ac:dyDescent="0.3">
      <c r="B89" s="208">
        <v>45392</v>
      </c>
      <c r="C89" s="209">
        <v>1010.382019</v>
      </c>
      <c r="D89" s="174">
        <v>4.9578594494078324E-3</v>
      </c>
      <c r="E89" s="174">
        <v>4.9578594494078324E-3</v>
      </c>
      <c r="G89" s="174">
        <v>83</v>
      </c>
      <c r="H89" s="174">
        <f t="shared" ca="1" si="5"/>
        <v>1.7620070643378404E-2</v>
      </c>
    </row>
    <row r="90" spans="2:8" x14ac:dyDescent="0.3">
      <c r="B90" s="210">
        <v>45391</v>
      </c>
      <c r="C90" s="211">
        <v>1005.3973999999999</v>
      </c>
      <c r="D90" s="174">
        <v>-4.6387744827455666E-3</v>
      </c>
      <c r="E90" s="174">
        <v>-4.6387744827455666E-3</v>
      </c>
      <c r="G90" s="174">
        <v>84</v>
      </c>
      <c r="H90" s="174">
        <f t="shared" ca="1" si="5"/>
        <v>1.9526808216614535E-2</v>
      </c>
    </row>
    <row r="91" spans="2:8" x14ac:dyDescent="0.3">
      <c r="B91" s="208">
        <v>45390</v>
      </c>
      <c r="C91" s="209">
        <v>1010.082947</v>
      </c>
      <c r="D91" s="174">
        <v>6.0569996499876327E-3</v>
      </c>
      <c r="E91" s="174">
        <v>6.0569996499876327E-3</v>
      </c>
      <c r="G91" s="174">
        <v>85</v>
      </c>
      <c r="H91" s="174">
        <f t="shared" ca="1" si="5"/>
        <v>-6.3521800067394994E-3</v>
      </c>
    </row>
    <row r="92" spans="2:8" x14ac:dyDescent="0.3">
      <c r="B92" s="210">
        <v>45387</v>
      </c>
      <c r="C92" s="211">
        <v>1004.001709</v>
      </c>
      <c r="D92" s="174">
        <v>-4.4483877343751976E-3</v>
      </c>
      <c r="E92" s="174">
        <v>-4.4483877343751976E-3</v>
      </c>
      <c r="G92" s="174">
        <v>86</v>
      </c>
      <c r="H92" s="174">
        <f t="shared" ca="1" si="5"/>
        <v>1.7031801473456568E-2</v>
      </c>
    </row>
    <row r="93" spans="2:8" x14ac:dyDescent="0.3">
      <c r="B93" s="208">
        <v>45386</v>
      </c>
      <c r="C93" s="209">
        <v>1008.487854</v>
      </c>
      <c r="D93" s="174">
        <v>2.4277063715343237E-3</v>
      </c>
      <c r="E93" s="174">
        <v>2.4277063715343237E-3</v>
      </c>
      <c r="G93" s="174">
        <v>87</v>
      </c>
      <c r="H93" s="174">
        <f t="shared" ca="1" si="5"/>
        <v>2.2357588105739901E-2</v>
      </c>
    </row>
    <row r="94" spans="2:8" x14ac:dyDescent="0.3">
      <c r="B94" s="210">
        <v>45385</v>
      </c>
      <c r="C94" s="211">
        <v>1006.045471</v>
      </c>
      <c r="D94" s="174">
        <v>4.4792217063660614E-3</v>
      </c>
      <c r="E94" s="174">
        <v>4.4792217063660614E-3</v>
      </c>
      <c r="G94" s="174">
        <v>88</v>
      </c>
      <c r="H94" s="174">
        <f t="shared" ca="1" si="5"/>
        <v>-2.850668314704154E-2</v>
      </c>
    </row>
    <row r="95" spans="2:8" x14ac:dyDescent="0.3">
      <c r="B95" s="208">
        <v>45384</v>
      </c>
      <c r="C95" s="209">
        <v>1001.559265</v>
      </c>
      <c r="D95" s="174">
        <v>1.2496875901576819E-2</v>
      </c>
      <c r="E95" s="174">
        <v>1.2496875901576819E-2</v>
      </c>
      <c r="G95" s="174">
        <v>89</v>
      </c>
      <c r="H95" s="174">
        <f t="shared" ca="1" si="5"/>
        <v>-4.2108632549973386E-2</v>
      </c>
    </row>
    <row r="96" spans="2:8" x14ac:dyDescent="0.3">
      <c r="B96" s="210">
        <v>45383</v>
      </c>
      <c r="C96" s="211">
        <v>989.19738800000005</v>
      </c>
      <c r="D96" s="174">
        <v>-5.540210828774996E-4</v>
      </c>
      <c r="E96" s="174">
        <v>-5.540210828774996E-4</v>
      </c>
      <c r="G96" s="174">
        <v>90</v>
      </c>
      <c r="H96" s="174">
        <f t="shared" ca="1" si="5"/>
        <v>4.9066719669273043E-3</v>
      </c>
    </row>
    <row r="97" spans="2:8" x14ac:dyDescent="0.3">
      <c r="B97" s="208">
        <v>45379</v>
      </c>
      <c r="C97" s="209">
        <v>989.74572799999999</v>
      </c>
      <c r="D97" s="174">
        <v>1.4458669572101143E-2</v>
      </c>
      <c r="E97" s="174">
        <v>1.4458669572101143E-2</v>
      </c>
      <c r="G97" s="174">
        <v>91</v>
      </c>
      <c r="H97" s="174">
        <f t="shared" ca="1" si="5"/>
        <v>-9.7129961276234238E-3</v>
      </c>
    </row>
    <row r="98" spans="2:8" x14ac:dyDescent="0.3">
      <c r="B98" s="210">
        <v>45378</v>
      </c>
      <c r="C98" s="211">
        <v>975.63928199999998</v>
      </c>
      <c r="D98" s="174">
        <v>-7.6556083891329632E-3</v>
      </c>
      <c r="E98" s="174">
        <v>-7.6556083891329632E-3</v>
      </c>
      <c r="G98" s="174">
        <v>92</v>
      </c>
      <c r="H98" s="174">
        <f t="shared" ca="1" si="5"/>
        <v>-4.7316976359443777E-2</v>
      </c>
    </row>
    <row r="99" spans="2:8" x14ac:dyDescent="0.3">
      <c r="B99" s="208">
        <v>45377</v>
      </c>
      <c r="C99" s="209">
        <v>983.16601600000001</v>
      </c>
      <c r="D99" s="174">
        <v>6.5319444795397209E-3</v>
      </c>
      <c r="E99" s="174">
        <v>6.5319444795397209E-3</v>
      </c>
      <c r="G99" s="174">
        <v>93</v>
      </c>
      <c r="H99" s="174">
        <f t="shared" ca="1" si="5"/>
        <v>-9.2939364846617405E-3</v>
      </c>
    </row>
    <row r="100" spans="2:8" x14ac:dyDescent="0.3">
      <c r="B100" s="210">
        <v>45373</v>
      </c>
      <c r="C100" s="211">
        <v>976.785706</v>
      </c>
      <c r="D100" s="174">
        <v>1.5441977692425848E-2</v>
      </c>
      <c r="E100" s="174">
        <v>1.5441977692425848E-2</v>
      </c>
      <c r="G100" s="174">
        <v>94</v>
      </c>
      <c r="H100" s="174">
        <f t="shared" ca="1" si="5"/>
        <v>1.4048696095067452E-2</v>
      </c>
    </row>
    <row r="101" spans="2:8" x14ac:dyDescent="0.3">
      <c r="B101" s="208">
        <v>45372</v>
      </c>
      <c r="C101" s="209">
        <v>961.93158000000005</v>
      </c>
      <c r="D101" s="174">
        <v>2.5998230679927382E-2</v>
      </c>
      <c r="E101" s="174">
        <v>2.5998230679927382E-2</v>
      </c>
      <c r="G101" s="174">
        <v>95</v>
      </c>
      <c r="H101" s="174">
        <f t="shared" ca="1" si="5"/>
        <v>1.3156674224702753E-3</v>
      </c>
    </row>
    <row r="102" spans="2:8" x14ac:dyDescent="0.3">
      <c r="B102" s="210">
        <v>45371</v>
      </c>
      <c r="C102" s="211">
        <v>937.55676300000005</v>
      </c>
      <c r="D102" s="174">
        <v>-1.8063155920806338E-2</v>
      </c>
      <c r="E102" s="174">
        <v>-1.8063155920806338E-2</v>
      </c>
      <c r="G102" s="174">
        <v>96</v>
      </c>
      <c r="H102" s="174">
        <f t="shared" ca="1" si="5"/>
        <v>-1.6735597193948099E-2</v>
      </c>
    </row>
    <row r="103" spans="2:8" x14ac:dyDescent="0.3">
      <c r="B103" s="208">
        <v>45370</v>
      </c>
      <c r="C103" s="209">
        <v>954.80352800000003</v>
      </c>
      <c r="D103" s="174">
        <v>-1.511646741637662E-2</v>
      </c>
      <c r="E103" s="174">
        <v>-1.511646741637662E-2</v>
      </c>
      <c r="G103" s="174">
        <v>97</v>
      </c>
      <c r="H103" s="174">
        <f t="shared" ca="1" si="5"/>
        <v>-8.3527040670632269E-2</v>
      </c>
    </row>
    <row r="104" spans="2:8" x14ac:dyDescent="0.3">
      <c r="B104" s="210">
        <v>45369</v>
      </c>
      <c r="C104" s="211">
        <v>969.45831299999998</v>
      </c>
      <c r="D104" s="174">
        <v>2.8122875776444459E-2</v>
      </c>
      <c r="E104" s="174">
        <v>2.8122875776444459E-2</v>
      </c>
      <c r="G104" s="174">
        <v>98</v>
      </c>
      <c r="H104" s="174">
        <f t="shared" ca="1" si="5"/>
        <v>-4.1909287359280303E-3</v>
      </c>
    </row>
    <row r="105" spans="2:8" x14ac:dyDescent="0.3">
      <c r="B105" s="208">
        <v>45366</v>
      </c>
      <c r="C105" s="209">
        <v>942.94012499999997</v>
      </c>
      <c r="D105" s="174">
        <v>-2.2629827218816911E-2</v>
      </c>
      <c r="E105" s="174">
        <v>-2.2629827218816911E-2</v>
      </c>
      <c r="G105" s="174">
        <v>99</v>
      </c>
      <c r="H105" s="174">
        <f t="shared" ca="1" si="5"/>
        <v>-1.2568786935051798E-2</v>
      </c>
    </row>
    <row r="106" spans="2:8" x14ac:dyDescent="0.3">
      <c r="B106" s="210">
        <v>45365</v>
      </c>
      <c r="C106" s="211">
        <v>964.77276600000005</v>
      </c>
      <c r="D106" s="174">
        <v>-5.6001392405244732E-3</v>
      </c>
      <c r="E106" s="174">
        <v>-5.6001392405244732E-3</v>
      </c>
      <c r="G106" s="174">
        <v>100</v>
      </c>
      <c r="H106" s="174">
        <f t="shared" ca="1" si="5"/>
        <v>8.9029744199108189E-3</v>
      </c>
    </row>
    <row r="107" spans="2:8" x14ac:dyDescent="0.3">
      <c r="B107" s="208">
        <v>45364</v>
      </c>
      <c r="C107" s="209">
        <v>970.20605499999999</v>
      </c>
      <c r="D107" s="174">
        <v>-4.259710530242046E-2</v>
      </c>
      <c r="E107" s="174">
        <v>-4.259710530242046E-2</v>
      </c>
      <c r="G107" s="174">
        <v>101</v>
      </c>
      <c r="H107" s="174">
        <f t="shared" ca="1" si="5"/>
        <v>3.9405626128296477E-2</v>
      </c>
    </row>
    <row r="108" spans="2:8" x14ac:dyDescent="0.3">
      <c r="B108" s="210">
        <v>45363</v>
      </c>
      <c r="C108" s="211">
        <v>1013.372803</v>
      </c>
      <c r="D108" s="174">
        <v>-1.1186749212730366E-2</v>
      </c>
      <c r="E108" s="174">
        <v>-1.1186749212730366E-2</v>
      </c>
      <c r="G108" s="174">
        <v>102</v>
      </c>
      <c r="H108" s="174">
        <f t="shared" ca="1" si="5"/>
        <v>3.8920120014138262E-2</v>
      </c>
    </row>
    <row r="109" spans="2:8" x14ac:dyDescent="0.3">
      <c r="B109" s="208">
        <v>45362</v>
      </c>
      <c r="C109" s="209">
        <v>1024.8374020000001</v>
      </c>
      <c r="D109" s="174">
        <v>-1.0872724705799967E-2</v>
      </c>
      <c r="E109" s="174">
        <v>-1.0872724705799967E-2</v>
      </c>
      <c r="G109" s="174">
        <v>103</v>
      </c>
      <c r="H109" s="174">
        <f t="shared" ca="1" si="5"/>
        <v>-3.414973662846571E-2</v>
      </c>
    </row>
    <row r="110" spans="2:8" x14ac:dyDescent="0.3">
      <c r="B110" s="210">
        <v>45358</v>
      </c>
      <c r="C110" s="211">
        <v>1036.1026609999999</v>
      </c>
      <c r="D110" s="174">
        <v>2.1274483665878238E-2</v>
      </c>
      <c r="E110" s="174">
        <v>2.1274483665878238E-2</v>
      </c>
      <c r="G110" s="174">
        <v>104</v>
      </c>
      <c r="H110" s="174">
        <f t="shared" ca="1" si="5"/>
        <v>3.8908890815223578E-2</v>
      </c>
    </row>
    <row r="111" spans="2:8" x14ac:dyDescent="0.3">
      <c r="B111" s="208">
        <v>45357</v>
      </c>
      <c r="C111" s="209">
        <v>1014.519287</v>
      </c>
      <c r="D111" s="174">
        <v>-4.158933110657629E-3</v>
      </c>
      <c r="E111" s="174">
        <v>-4.158933110657629E-3</v>
      </c>
      <c r="G111" s="174">
        <v>105</v>
      </c>
      <c r="H111" s="174">
        <f t="shared" ca="1" si="5"/>
        <v>3.3799789969935622E-2</v>
      </c>
    </row>
    <row r="112" spans="2:8" x14ac:dyDescent="0.3">
      <c r="B112" s="210">
        <v>45356</v>
      </c>
      <c r="C112" s="211">
        <v>1018.756226</v>
      </c>
      <c r="D112" s="174">
        <v>3.5149932750365091E-2</v>
      </c>
      <c r="E112" s="174">
        <v>3.5149932750365091E-2</v>
      </c>
      <c r="G112" s="174">
        <v>106</v>
      </c>
      <c r="H112" s="174">
        <f t="shared" ca="1" si="5"/>
        <v>-2.1792812064851515E-2</v>
      </c>
    </row>
    <row r="113" spans="2:8" x14ac:dyDescent="0.3">
      <c r="B113" s="208">
        <v>45355</v>
      </c>
      <c r="C113" s="209">
        <v>984.16296399999999</v>
      </c>
      <c r="D113" s="174">
        <v>1.0026586527841896E-2</v>
      </c>
      <c r="E113" s="174">
        <v>1.0026586527841896E-2</v>
      </c>
      <c r="G113" s="174">
        <v>107</v>
      </c>
      <c r="H113" s="174">
        <f t="shared" ca="1" si="5"/>
        <v>-3.3698732534915461E-2</v>
      </c>
    </row>
    <row r="114" spans="2:8" x14ac:dyDescent="0.3">
      <c r="B114" s="210">
        <v>45352</v>
      </c>
      <c r="C114" s="211">
        <v>974.39312700000005</v>
      </c>
      <c r="D114" s="174">
        <v>2.8625564535892194E-2</v>
      </c>
      <c r="E114" s="174">
        <v>2.8625564535892194E-2</v>
      </c>
      <c r="G114" s="174">
        <v>108</v>
      </c>
      <c r="H114" s="174">
        <f t="shared" ca="1" si="5"/>
        <v>4.7334765375659699E-2</v>
      </c>
    </row>
    <row r="115" spans="2:8" x14ac:dyDescent="0.3">
      <c r="B115" s="208">
        <v>45351</v>
      </c>
      <c r="C115" s="209">
        <v>947.276794</v>
      </c>
      <c r="D115" s="174">
        <v>-8.193680972075729E-3</v>
      </c>
      <c r="E115" s="174">
        <v>-8.193680972075729E-3</v>
      </c>
      <c r="G115" s="174">
        <v>109</v>
      </c>
      <c r="H115" s="174">
        <f t="shared" ca="1" si="5"/>
        <v>2.4167148948968639E-2</v>
      </c>
    </row>
    <row r="116" spans="2:8" x14ac:dyDescent="0.3">
      <c r="B116" s="210">
        <v>45350</v>
      </c>
      <c r="C116" s="211">
        <v>955.10260000000005</v>
      </c>
      <c r="D116" s="174">
        <v>-4.8302144419274818E-3</v>
      </c>
      <c r="E116" s="174">
        <v>-4.8302144419274818E-3</v>
      </c>
      <c r="G116" s="174">
        <v>110</v>
      </c>
      <c r="H116" s="174">
        <f t="shared" ca="1" si="5"/>
        <v>-1.7956910665397799E-2</v>
      </c>
    </row>
    <row r="117" spans="2:8" x14ac:dyDescent="0.3">
      <c r="B117" s="208">
        <v>45349</v>
      </c>
      <c r="C117" s="209">
        <v>959.73834199999999</v>
      </c>
      <c r="D117" s="174">
        <v>2.7482782760492437E-2</v>
      </c>
      <c r="E117" s="174">
        <v>2.7482782760492437E-2</v>
      </c>
      <c r="G117" s="174">
        <v>111</v>
      </c>
      <c r="H117" s="174">
        <f t="shared" ca="1" si="5"/>
        <v>1.441454688722258E-2</v>
      </c>
    </row>
    <row r="118" spans="2:8" x14ac:dyDescent="0.3">
      <c r="B118" s="210">
        <v>45348</v>
      </c>
      <c r="C118" s="211">
        <v>934.06756600000006</v>
      </c>
      <c r="D118" s="174">
        <v>-4.8004305594813809E-4</v>
      </c>
      <c r="E118" s="174">
        <v>-4.8004305594813809E-4</v>
      </c>
      <c r="G118" s="174">
        <v>112</v>
      </c>
      <c r="H118" s="174">
        <f t="shared" ca="1" si="5"/>
        <v>4.8392412352692073E-2</v>
      </c>
    </row>
    <row r="119" spans="2:8" x14ac:dyDescent="0.3">
      <c r="B119" s="208">
        <v>45345</v>
      </c>
      <c r="C119" s="209">
        <v>934.51617399999998</v>
      </c>
      <c r="D119" s="174">
        <v>5.4703850984125241E-3</v>
      </c>
      <c r="E119" s="174">
        <v>5.4703850984125241E-3</v>
      </c>
      <c r="G119" s="174">
        <v>113</v>
      </c>
      <c r="H119" s="174">
        <f t="shared" ca="1" si="5"/>
        <v>-4.0566231664037992E-2</v>
      </c>
    </row>
    <row r="120" spans="2:8" x14ac:dyDescent="0.3">
      <c r="B120" s="210">
        <v>45344</v>
      </c>
      <c r="C120" s="211">
        <v>929.43182400000001</v>
      </c>
      <c r="D120" s="174">
        <v>1.2214324010501125E-2</v>
      </c>
      <c r="E120" s="174">
        <v>1.2214324010501125E-2</v>
      </c>
      <c r="G120" s="174">
        <v>114</v>
      </c>
      <c r="H120" s="174">
        <f t="shared" ca="1" si="5"/>
        <v>1.4181715558053381E-2</v>
      </c>
    </row>
    <row r="121" spans="2:8" x14ac:dyDescent="0.3">
      <c r="B121" s="208">
        <v>45343</v>
      </c>
      <c r="C121" s="209">
        <v>918.21643100000006</v>
      </c>
      <c r="D121" s="174">
        <v>-5.7213755300402399E-3</v>
      </c>
      <c r="E121" s="174">
        <v>-5.7213755300402399E-3</v>
      </c>
      <c r="G121" s="174">
        <v>115</v>
      </c>
      <c r="H121" s="174">
        <f t="shared" ca="1" si="5"/>
        <v>-1.1655442357627452E-2</v>
      </c>
    </row>
    <row r="122" spans="2:8" x14ac:dyDescent="0.3">
      <c r="B122" s="210">
        <v>45342</v>
      </c>
      <c r="C122" s="211">
        <v>923.50012200000003</v>
      </c>
      <c r="D122" s="174">
        <v>-6.7016961862908734E-3</v>
      </c>
      <c r="E122" s="174">
        <v>-6.7016961862908734E-3</v>
      </c>
      <c r="G122" s="174">
        <v>116</v>
      </c>
      <c r="H122" s="174">
        <f t="shared" ca="1" si="5"/>
        <v>-7.6168661250360828E-2</v>
      </c>
    </row>
    <row r="123" spans="2:8" x14ac:dyDescent="0.3">
      <c r="B123" s="208">
        <v>45341</v>
      </c>
      <c r="C123" s="209">
        <v>929.73089600000003</v>
      </c>
      <c r="D123" s="174">
        <v>-6.39252680339679E-3</v>
      </c>
      <c r="E123" s="174">
        <v>-6.39252680339679E-3</v>
      </c>
      <c r="G123" s="174">
        <v>117</v>
      </c>
      <c r="H123" s="174">
        <f t="shared" ca="1" si="5"/>
        <v>-4.8572180413408897E-2</v>
      </c>
    </row>
    <row r="124" spans="2:8" x14ac:dyDescent="0.3">
      <c r="B124" s="210">
        <v>45338</v>
      </c>
      <c r="C124" s="211">
        <v>935.71246299999996</v>
      </c>
      <c r="D124" s="174">
        <v>1.9607882642749687E-2</v>
      </c>
      <c r="E124" s="174">
        <v>1.9607882642749687E-2</v>
      </c>
      <c r="G124" s="174">
        <v>118</v>
      </c>
      <c r="H124" s="174">
        <f t="shared" ca="1" si="5"/>
        <v>6.8394415245749116E-2</v>
      </c>
    </row>
    <row r="125" spans="2:8" x14ac:dyDescent="0.3">
      <c r="B125" s="208">
        <v>45337</v>
      </c>
      <c r="C125" s="209">
        <v>917.71795699999996</v>
      </c>
      <c r="D125" s="174">
        <v>2.4501403186999895E-3</v>
      </c>
      <c r="E125" s="174">
        <v>2.4501403186999895E-3</v>
      </c>
      <c r="G125" s="174">
        <v>119</v>
      </c>
      <c r="H125" s="174">
        <f t="shared" ca="1" si="5"/>
        <v>3.615280808205913E-3</v>
      </c>
    </row>
    <row r="126" spans="2:8" x14ac:dyDescent="0.3">
      <c r="B126" s="210">
        <v>45336</v>
      </c>
      <c r="C126" s="211">
        <v>915.47491500000001</v>
      </c>
      <c r="D126" s="174">
        <v>1.2570295858418108E-2</v>
      </c>
      <c r="E126" s="174">
        <v>1.2570295858418108E-2</v>
      </c>
      <c r="G126" s="174">
        <v>120</v>
      </c>
      <c r="H126" s="174">
        <f t="shared" ca="1" si="5"/>
        <v>1.6715929525242451E-2</v>
      </c>
    </row>
    <row r="127" spans="2:8" x14ac:dyDescent="0.3">
      <c r="B127" s="208">
        <v>45335</v>
      </c>
      <c r="C127" s="209">
        <v>904.10998500000005</v>
      </c>
      <c r="D127" s="174">
        <v>-5.155710112468165E-3</v>
      </c>
      <c r="E127" s="174">
        <v>-5.155710112468165E-3</v>
      </c>
      <c r="G127" s="174">
        <v>121</v>
      </c>
      <c r="H127" s="174">
        <f t="shared" ca="1" si="5"/>
        <v>1.6802881110653929E-2</v>
      </c>
    </row>
    <row r="128" spans="2:8" x14ac:dyDescent="0.3">
      <c r="B128" s="210">
        <v>45334</v>
      </c>
      <c r="C128" s="211">
        <v>908.79547100000002</v>
      </c>
      <c r="D128" s="174">
        <v>-3.7158994949072098E-3</v>
      </c>
      <c r="E128" s="174">
        <v>-3.7158994949072098E-3</v>
      </c>
      <c r="G128" s="174">
        <v>122</v>
      </c>
      <c r="H128" s="174">
        <f t="shared" ca="1" si="5"/>
        <v>-5.2682092241520167E-3</v>
      </c>
    </row>
    <row r="129" spans="2:8" x14ac:dyDescent="0.3">
      <c r="B129" s="208">
        <v>45331</v>
      </c>
      <c r="C129" s="209">
        <v>912.18505900000002</v>
      </c>
      <c r="D129" s="174">
        <v>-1.0061639149400375E-2</v>
      </c>
      <c r="E129" s="174">
        <v>-1.0061639149400375E-2</v>
      </c>
      <c r="G129" s="174">
        <v>123</v>
      </c>
      <c r="H129" s="174">
        <f t="shared" ca="1" si="5"/>
        <v>-1.5540207978570676E-2</v>
      </c>
    </row>
    <row r="130" spans="2:8" x14ac:dyDescent="0.3">
      <c r="B130" s="210">
        <v>45330</v>
      </c>
      <c r="C130" s="211">
        <v>921.45642099999998</v>
      </c>
      <c r="D130" s="174">
        <v>-1.0173474523681496E-2</v>
      </c>
      <c r="E130" s="174">
        <v>-1.0173474523681496E-2</v>
      </c>
      <c r="G130" s="174">
        <v>124</v>
      </c>
      <c r="H130" s="174">
        <f t="shared" ca="1" si="5"/>
        <v>4.0578025801325829E-2</v>
      </c>
    </row>
    <row r="131" spans="2:8" x14ac:dyDescent="0.3">
      <c r="B131" s="208">
        <v>45329</v>
      </c>
      <c r="C131" s="209">
        <v>930.92718500000001</v>
      </c>
      <c r="D131" s="174">
        <v>-6.1200048880940662E-3</v>
      </c>
      <c r="E131" s="174">
        <v>-6.1200048880940662E-3</v>
      </c>
      <c r="G131" s="174">
        <v>125</v>
      </c>
      <c r="H131" s="174">
        <f t="shared" ca="1" si="5"/>
        <v>-2.31728959118165E-2</v>
      </c>
    </row>
    <row r="132" spans="2:8" x14ac:dyDescent="0.3">
      <c r="B132" s="210">
        <v>45328</v>
      </c>
      <c r="C132" s="211">
        <v>936.65954599999998</v>
      </c>
      <c r="D132" s="174">
        <v>1.3757057710334234E-2</v>
      </c>
      <c r="E132" s="174">
        <v>1.3757057710334234E-2</v>
      </c>
      <c r="G132" s="174">
        <v>126</v>
      </c>
      <c r="H132" s="174">
        <f t="shared" ca="1" si="5"/>
        <v>4.5581269223771821E-2</v>
      </c>
    </row>
    <row r="133" spans="2:8" x14ac:dyDescent="0.3">
      <c r="B133" s="208">
        <v>45327</v>
      </c>
      <c r="C133" s="209">
        <v>923.94872999999995</v>
      </c>
      <c r="D133" s="174">
        <v>5.4679924150607635E-2</v>
      </c>
      <c r="E133" s="174">
        <v>5.4679924150607635E-2</v>
      </c>
      <c r="G133" s="174">
        <v>127</v>
      </c>
      <c r="H133" s="174">
        <f t="shared" ca="1" si="5"/>
        <v>-3.0976716188892649E-2</v>
      </c>
    </row>
    <row r="134" spans="2:8" x14ac:dyDescent="0.3">
      <c r="B134" s="210">
        <v>45324</v>
      </c>
      <c r="C134" s="211">
        <v>876.04656999999997</v>
      </c>
      <c r="D134" s="174">
        <v>2.8454869873815292E-4</v>
      </c>
      <c r="E134" s="174">
        <v>2.8454869873815292E-4</v>
      </c>
      <c r="G134" s="174">
        <v>128</v>
      </c>
      <c r="H134" s="174">
        <f t="shared" ca="1" si="5"/>
        <v>2.1471602066562179E-2</v>
      </c>
    </row>
    <row r="135" spans="2:8" x14ac:dyDescent="0.3">
      <c r="B135" s="208">
        <v>45323</v>
      </c>
      <c r="C135" s="209">
        <v>875.79736300000002</v>
      </c>
      <c r="D135" s="174">
        <v>-6.4465398141859949E-3</v>
      </c>
      <c r="E135" s="174">
        <v>-6.4465398141859949E-3</v>
      </c>
      <c r="G135" s="174">
        <v>129</v>
      </c>
      <c r="H135" s="174">
        <f t="shared" ca="1" si="5"/>
        <v>6.1962148306676504E-3</v>
      </c>
    </row>
    <row r="136" spans="2:8" x14ac:dyDescent="0.3">
      <c r="B136" s="210">
        <v>45322</v>
      </c>
      <c r="C136" s="211">
        <v>881.47985800000004</v>
      </c>
      <c r="D136" s="174">
        <v>2.9516310249202597E-2</v>
      </c>
      <c r="E136" s="174">
        <v>2.9516310249202597E-2</v>
      </c>
      <c r="G136" s="174">
        <v>130</v>
      </c>
      <c r="H136" s="174">
        <f t="shared" ref="H136:H199" ca="1" si="6">_xlfn.NORM.INV(RAND(),N$9,N$10)</f>
        <v>4.9747583663927473E-2</v>
      </c>
    </row>
    <row r="137" spans="2:8" x14ac:dyDescent="0.3">
      <c r="B137" s="208">
        <v>45321</v>
      </c>
      <c r="C137" s="209">
        <v>856.207764</v>
      </c>
      <c r="D137" s="174">
        <v>2.1224682755290211E-2</v>
      </c>
      <c r="E137" s="174">
        <v>2.1224682755290211E-2</v>
      </c>
      <c r="G137" s="174">
        <v>131</v>
      </c>
      <c r="H137" s="174">
        <f t="shared" ca="1" si="6"/>
        <v>-9.3390151876182222E-3</v>
      </c>
    </row>
    <row r="138" spans="2:8" x14ac:dyDescent="0.3">
      <c r="B138" s="210">
        <v>45320</v>
      </c>
      <c r="C138" s="211">
        <v>838.41272000000004</v>
      </c>
      <c r="D138" s="174">
        <v>3.5905701372913594E-2</v>
      </c>
      <c r="E138" s="174">
        <v>3.5905701372913594E-2</v>
      </c>
      <c r="G138" s="174">
        <v>132</v>
      </c>
      <c r="H138" s="174">
        <f t="shared" ca="1" si="6"/>
        <v>-1.2053415419229675E-2</v>
      </c>
    </row>
    <row r="139" spans="2:8" x14ac:dyDescent="0.3">
      <c r="B139" s="208">
        <v>45316</v>
      </c>
      <c r="C139" s="209">
        <v>809.35235599999999</v>
      </c>
      <c r="D139" s="174">
        <v>1.1714692619778622E-3</v>
      </c>
      <c r="E139" s="174">
        <v>1.1714692619778622E-3</v>
      </c>
      <c r="G139" s="174">
        <v>133</v>
      </c>
      <c r="H139" s="174">
        <f t="shared" ca="1" si="6"/>
        <v>-1.6717733488212472E-3</v>
      </c>
    </row>
    <row r="140" spans="2:8" x14ac:dyDescent="0.3">
      <c r="B140" s="210">
        <v>45315</v>
      </c>
      <c r="C140" s="211">
        <v>808.40533400000004</v>
      </c>
      <c r="D140" s="174">
        <v>1.3055149556430206E-2</v>
      </c>
      <c r="E140" s="174">
        <v>1.3055149556430206E-2</v>
      </c>
      <c r="G140" s="174">
        <v>134</v>
      </c>
      <c r="H140" s="174">
        <f t="shared" ca="1" si="6"/>
        <v>3.408513636697439E-2</v>
      </c>
    </row>
    <row r="141" spans="2:8" x14ac:dyDescent="0.3">
      <c r="B141" s="208">
        <v>45314</v>
      </c>
      <c r="C141" s="209">
        <v>797.98748799999998</v>
      </c>
      <c r="D141" s="174">
        <v>-2.8049292919255675E-2</v>
      </c>
      <c r="E141" s="174">
        <v>-2.8049292919255675E-2</v>
      </c>
      <c r="G141" s="174">
        <v>135</v>
      </c>
      <c r="H141" s="174">
        <f t="shared" ca="1" si="6"/>
        <v>-2.2410434231598551E-3</v>
      </c>
    </row>
    <row r="142" spans="2:8" x14ac:dyDescent="0.3">
      <c r="B142" s="210">
        <v>45310</v>
      </c>
      <c r="C142" s="211">
        <v>821.01641800000004</v>
      </c>
      <c r="D142" s="174">
        <v>5.4942314859502571E-3</v>
      </c>
      <c r="E142" s="174">
        <v>5.4942314859502571E-3</v>
      </c>
      <c r="G142" s="174">
        <v>136</v>
      </c>
      <c r="H142" s="174">
        <f t="shared" ca="1" si="6"/>
        <v>1.3884798350788159E-2</v>
      </c>
    </row>
    <row r="143" spans="2:8" x14ac:dyDescent="0.3">
      <c r="B143" s="208">
        <v>45309</v>
      </c>
      <c r="C143" s="209">
        <v>816.53021200000001</v>
      </c>
      <c r="D143" s="174">
        <v>1.6758695032561215E-2</v>
      </c>
      <c r="E143" s="174">
        <v>1.6758695032561215E-2</v>
      </c>
      <c r="G143" s="174">
        <v>137</v>
      </c>
      <c r="H143" s="174">
        <f t="shared" ca="1" si="6"/>
        <v>2.1323998390812691E-2</v>
      </c>
    </row>
    <row r="144" spans="2:8" x14ac:dyDescent="0.3">
      <c r="B144" s="210">
        <v>45308</v>
      </c>
      <c r="C144" s="211">
        <v>803.071777</v>
      </c>
      <c r="D144" s="174">
        <v>-1.6242231484265318E-2</v>
      </c>
      <c r="E144" s="174">
        <v>-1.6242231484265318E-2</v>
      </c>
      <c r="G144" s="174">
        <v>138</v>
      </c>
      <c r="H144" s="174">
        <f t="shared" ca="1" si="6"/>
        <v>-8.3312461929147541E-3</v>
      </c>
    </row>
    <row r="145" spans="2:8" x14ac:dyDescent="0.3">
      <c r="B145" s="208">
        <v>45307</v>
      </c>
      <c r="C145" s="209">
        <v>816.33081100000004</v>
      </c>
      <c r="D145" s="174">
        <v>7.8773314068026398E-3</v>
      </c>
      <c r="E145" s="174">
        <v>7.8773314068026398E-3</v>
      </c>
      <c r="G145" s="174">
        <v>139</v>
      </c>
      <c r="H145" s="174">
        <f t="shared" ca="1" si="6"/>
        <v>-4.5328174698869482E-2</v>
      </c>
    </row>
    <row r="146" spans="2:8" x14ac:dyDescent="0.3">
      <c r="B146" s="210">
        <v>45306</v>
      </c>
      <c r="C146" s="211">
        <v>809.95056199999999</v>
      </c>
      <c r="D146" s="174">
        <v>-4.8992292574849593E-3</v>
      </c>
      <c r="E146" s="174">
        <v>-4.8992292574849593E-3</v>
      </c>
      <c r="G146" s="174">
        <v>140</v>
      </c>
      <c r="H146" s="174">
        <f t="shared" ca="1" si="6"/>
        <v>2.4149828540214022E-3</v>
      </c>
    </row>
    <row r="147" spans="2:8" x14ac:dyDescent="0.3">
      <c r="B147" s="208">
        <v>45303</v>
      </c>
      <c r="C147" s="209">
        <v>813.93823199999997</v>
      </c>
      <c r="D147" s="174">
        <v>9.8074657178622211E-4</v>
      </c>
      <c r="E147" s="174">
        <v>9.8074657178622211E-4</v>
      </c>
      <c r="G147" s="174">
        <v>141</v>
      </c>
      <c r="H147" s="174">
        <f t="shared" ca="1" si="6"/>
        <v>-2.5302826473653905E-2</v>
      </c>
    </row>
    <row r="148" spans="2:8" x14ac:dyDescent="0.3">
      <c r="B148" s="210">
        <v>45302</v>
      </c>
      <c r="C148" s="211">
        <v>813.14074700000003</v>
      </c>
      <c r="D148" s="174">
        <v>8.9059385737897696E-3</v>
      </c>
      <c r="E148" s="174">
        <v>8.9059385737897696E-3</v>
      </c>
      <c r="G148" s="174">
        <v>142</v>
      </c>
      <c r="H148" s="174">
        <f t="shared" ca="1" si="6"/>
        <v>3.4341217895932627E-2</v>
      </c>
    </row>
    <row r="149" spans="2:8" x14ac:dyDescent="0.3">
      <c r="B149" s="208">
        <v>45301</v>
      </c>
      <c r="C149" s="209">
        <v>805.96289100000001</v>
      </c>
      <c r="D149" s="174">
        <v>1.0815233959856717E-2</v>
      </c>
      <c r="E149" s="174">
        <v>1.0815233959856717E-2</v>
      </c>
      <c r="G149" s="174">
        <v>143</v>
      </c>
      <c r="H149" s="174">
        <f t="shared" ca="1" si="6"/>
        <v>-7.0955512530276252E-3</v>
      </c>
    </row>
    <row r="150" spans="2:8" x14ac:dyDescent="0.3">
      <c r="B150" s="210">
        <v>45300</v>
      </c>
      <c r="C150" s="211">
        <v>797.33947799999999</v>
      </c>
      <c r="D150" s="174">
        <v>1.3559793761306912E-2</v>
      </c>
      <c r="E150" s="174">
        <v>1.3559793761306912E-2</v>
      </c>
      <c r="G150" s="174">
        <v>144</v>
      </c>
      <c r="H150" s="174">
        <f t="shared" ca="1" si="6"/>
        <v>-7.2685386333467446E-3</v>
      </c>
    </row>
    <row r="151" spans="2:8" x14ac:dyDescent="0.3">
      <c r="B151" s="208">
        <v>45299</v>
      </c>
      <c r="C151" s="209">
        <v>786.67236300000002</v>
      </c>
      <c r="D151" s="174">
        <v>-2.3390258492474733E-3</v>
      </c>
      <c r="E151" s="174">
        <v>-2.3390258492474733E-3</v>
      </c>
      <c r="G151" s="174">
        <v>145</v>
      </c>
      <c r="H151" s="174">
        <f t="shared" ca="1" si="6"/>
        <v>-1.5576068617965823E-2</v>
      </c>
    </row>
    <row r="152" spans="2:8" x14ac:dyDescent="0.3">
      <c r="B152" s="210">
        <v>45296</v>
      </c>
      <c r="C152" s="211">
        <v>788.51672399999995</v>
      </c>
      <c r="D152" s="174">
        <v>-6.0320248226899296E-3</v>
      </c>
      <c r="E152" s="174">
        <v>-6.0320248226899296E-3</v>
      </c>
      <c r="G152" s="174">
        <v>146</v>
      </c>
      <c r="H152" s="174">
        <f t="shared" ca="1" si="6"/>
        <v>4.9989827580363598E-2</v>
      </c>
    </row>
    <row r="153" spans="2:8" x14ac:dyDescent="0.3">
      <c r="B153" s="208">
        <v>45295</v>
      </c>
      <c r="C153" s="209">
        <v>793.30194100000006</v>
      </c>
      <c r="D153" s="174">
        <v>1.8299282391887762E-2</v>
      </c>
      <c r="E153" s="174">
        <v>1.8299282391887762E-2</v>
      </c>
      <c r="G153" s="174">
        <v>147</v>
      </c>
      <c r="H153" s="174">
        <f t="shared" ca="1" si="6"/>
        <v>4.7855051411155064E-2</v>
      </c>
    </row>
    <row r="154" spans="2:8" x14ac:dyDescent="0.3">
      <c r="B154" s="210">
        <v>45294</v>
      </c>
      <c r="C154" s="211">
        <v>779.04595900000004</v>
      </c>
      <c r="D154" s="174">
        <v>-3.7608278175747575E-3</v>
      </c>
      <c r="E154" s="174">
        <v>-3.7608278175747575E-3</v>
      </c>
      <c r="G154" s="174">
        <v>148</v>
      </c>
      <c r="H154" s="174">
        <f t="shared" ca="1" si="6"/>
        <v>-1.4184839069679343E-2</v>
      </c>
    </row>
    <row r="155" spans="2:8" x14ac:dyDescent="0.3">
      <c r="B155" s="208">
        <v>45293</v>
      </c>
      <c r="C155" s="209">
        <v>781.98687700000005</v>
      </c>
      <c r="D155" s="174">
        <v>-7.8420465643908085E-3</v>
      </c>
      <c r="E155" s="174">
        <v>-7.8420465643908085E-3</v>
      </c>
      <c r="G155" s="174">
        <v>149</v>
      </c>
      <c r="H155" s="174">
        <f t="shared" ca="1" si="6"/>
        <v>-8.8472511403226671E-3</v>
      </c>
    </row>
    <row r="156" spans="2:8" x14ac:dyDescent="0.3">
      <c r="B156" s="210">
        <v>45292</v>
      </c>
      <c r="C156" s="211">
        <v>788.16772500000002</v>
      </c>
      <c r="D156" s="174">
        <v>1.3654659722780252E-2</v>
      </c>
      <c r="E156" s="174">
        <v>1.3654659722780252E-2</v>
      </c>
      <c r="G156" s="174">
        <v>150</v>
      </c>
      <c r="H156" s="174">
        <f t="shared" ca="1" si="6"/>
        <v>-4.8537952092103766E-3</v>
      </c>
    </row>
    <row r="157" spans="2:8" x14ac:dyDescent="0.3">
      <c r="B157" s="208">
        <v>45289</v>
      </c>
      <c r="C157" s="209">
        <v>777.55053699999996</v>
      </c>
      <c r="D157" s="174">
        <v>3.4553640633193002E-2</v>
      </c>
      <c r="E157" s="174">
        <v>3.4553640633193002E-2</v>
      </c>
      <c r="G157" s="174">
        <v>151</v>
      </c>
      <c r="H157" s="174">
        <f t="shared" ca="1" si="6"/>
        <v>1.1296526537287259E-2</v>
      </c>
    </row>
    <row r="158" spans="2:8" x14ac:dyDescent="0.3">
      <c r="B158" s="210">
        <v>45288</v>
      </c>
      <c r="C158" s="211">
        <v>751.58068800000001</v>
      </c>
      <c r="D158" s="174">
        <v>1.7546247456950704E-2</v>
      </c>
      <c r="E158" s="174">
        <v>1.7546247456950704E-2</v>
      </c>
      <c r="G158" s="174">
        <v>152</v>
      </c>
      <c r="H158" s="174">
        <f t="shared" ca="1" si="6"/>
        <v>5.2722886879533602E-2</v>
      </c>
    </row>
    <row r="159" spans="2:8" x14ac:dyDescent="0.3">
      <c r="B159" s="208">
        <v>45287</v>
      </c>
      <c r="C159" s="209">
        <v>738.62066700000003</v>
      </c>
      <c r="D159" s="174">
        <v>2.9671299321344213E-2</v>
      </c>
      <c r="E159" s="174">
        <v>2.9671299321344213E-2</v>
      </c>
      <c r="G159" s="174">
        <v>153</v>
      </c>
      <c r="H159" s="174">
        <f t="shared" ca="1" si="6"/>
        <v>2.0035821985600763E-2</v>
      </c>
    </row>
    <row r="160" spans="2:8" x14ac:dyDescent="0.3">
      <c r="B160" s="210">
        <v>45286</v>
      </c>
      <c r="C160" s="211">
        <v>717.336365</v>
      </c>
      <c r="D160" s="174">
        <v>-7.1063868460680786E-3</v>
      </c>
      <c r="E160" s="174">
        <v>-7.1063868460680786E-3</v>
      </c>
      <c r="G160" s="174">
        <v>154</v>
      </c>
      <c r="H160" s="174">
        <f t="shared" ca="1" si="6"/>
        <v>3.2843753700547748E-2</v>
      </c>
    </row>
    <row r="161" spans="2:8" x14ac:dyDescent="0.3">
      <c r="B161" s="208">
        <v>45282</v>
      </c>
      <c r="C161" s="209">
        <v>722.47051999999996</v>
      </c>
      <c r="D161" s="174">
        <v>2.2360205994529876E-2</v>
      </c>
      <c r="E161" s="174">
        <v>2.2360205994529876E-2</v>
      </c>
      <c r="G161" s="174">
        <v>155</v>
      </c>
      <c r="H161" s="174">
        <f t="shared" ca="1" si="6"/>
        <v>4.1475677727866291E-2</v>
      </c>
    </row>
    <row r="162" spans="2:8" x14ac:dyDescent="0.3">
      <c r="B162" s="210">
        <v>45281</v>
      </c>
      <c r="C162" s="211">
        <v>706.66925000000003</v>
      </c>
      <c r="D162" s="174">
        <v>5.104577510846634E-3</v>
      </c>
      <c r="E162" s="174">
        <v>5.104577510846634E-3</v>
      </c>
      <c r="G162" s="174">
        <v>156</v>
      </c>
      <c r="H162" s="174">
        <f t="shared" ca="1" si="6"/>
        <v>-4.8140732392079805E-2</v>
      </c>
    </row>
    <row r="163" spans="2:8" x14ac:dyDescent="0.3">
      <c r="B163" s="208">
        <v>45280</v>
      </c>
      <c r="C163" s="209">
        <v>703.08032200000002</v>
      </c>
      <c r="D163" s="174">
        <v>-3.2512582250119069E-2</v>
      </c>
      <c r="E163" s="174">
        <v>-3.2512582250119069E-2</v>
      </c>
      <c r="G163" s="174">
        <v>157</v>
      </c>
      <c r="H163" s="174">
        <f t="shared" ca="1" si="6"/>
        <v>-1.7443282776972643E-2</v>
      </c>
    </row>
    <row r="164" spans="2:8" x14ac:dyDescent="0.3">
      <c r="B164" s="210">
        <v>45279</v>
      </c>
      <c r="C164" s="211">
        <v>726.70745799999997</v>
      </c>
      <c r="D164" s="174">
        <v>-2.5314605033181126E-3</v>
      </c>
      <c r="E164" s="174">
        <v>-2.5314605033181126E-3</v>
      </c>
      <c r="G164" s="174">
        <v>158</v>
      </c>
      <c r="H164" s="174">
        <f t="shared" ca="1" si="6"/>
        <v>-4.7382260086022187E-3</v>
      </c>
    </row>
    <row r="165" spans="2:8" x14ac:dyDescent="0.3">
      <c r="B165" s="208">
        <v>45278</v>
      </c>
      <c r="C165" s="209">
        <v>728.55175799999995</v>
      </c>
      <c r="D165" s="174">
        <v>-2.1846194334953313E-3</v>
      </c>
      <c r="E165" s="174">
        <v>-2.1846194334953313E-3</v>
      </c>
      <c r="G165" s="174">
        <v>159</v>
      </c>
      <c r="H165" s="174">
        <f t="shared" ca="1" si="6"/>
        <v>-1.3543357395844999E-3</v>
      </c>
    </row>
    <row r="166" spans="2:8" x14ac:dyDescent="0.3">
      <c r="B166" s="210">
        <v>45275</v>
      </c>
      <c r="C166" s="211">
        <v>730.14685099999997</v>
      </c>
      <c r="D166" s="174">
        <v>1.7575547561519685E-2</v>
      </c>
      <c r="E166" s="174">
        <v>1.7575547561519685E-2</v>
      </c>
      <c r="G166" s="174">
        <v>160</v>
      </c>
      <c r="H166" s="174">
        <f t="shared" ca="1" si="6"/>
        <v>-8.7304832660329776E-3</v>
      </c>
    </row>
    <row r="167" spans="2:8" x14ac:dyDescent="0.3">
      <c r="B167" s="208">
        <v>45274</v>
      </c>
      <c r="C167" s="209">
        <v>717.53576699999996</v>
      </c>
      <c r="D167" s="174">
        <v>-7.6352901003389113E-4</v>
      </c>
      <c r="E167" s="174">
        <v>-7.6352901003389113E-4</v>
      </c>
      <c r="G167" s="174">
        <v>161</v>
      </c>
      <c r="H167" s="174">
        <f t="shared" ca="1" si="6"/>
        <v>-2.0979467574659877E-2</v>
      </c>
    </row>
    <row r="168" spans="2:8" x14ac:dyDescent="0.3">
      <c r="B168" s="210">
        <v>45273</v>
      </c>
      <c r="C168" s="211">
        <v>718.08404499999995</v>
      </c>
      <c r="D168" s="174">
        <v>6.8492607502488598E-3</v>
      </c>
      <c r="E168" s="174">
        <v>6.8492607502488598E-3</v>
      </c>
      <c r="G168" s="174">
        <v>162</v>
      </c>
      <c r="H168" s="174">
        <f t="shared" ca="1" si="6"/>
        <v>1.5421950219073192E-2</v>
      </c>
    </row>
    <row r="169" spans="2:8" x14ac:dyDescent="0.3">
      <c r="B169" s="208">
        <v>45272</v>
      </c>
      <c r="C169" s="209">
        <v>713.19915800000001</v>
      </c>
      <c r="D169" s="174">
        <v>-7.4916406260481169E-3</v>
      </c>
      <c r="E169" s="174">
        <v>-7.4916406260481169E-3</v>
      </c>
      <c r="G169" s="174">
        <v>163</v>
      </c>
      <c r="H169" s="174">
        <f t="shared" ca="1" si="6"/>
        <v>3.2230199735567608E-2</v>
      </c>
    </row>
    <row r="170" spans="2:8" x14ac:dyDescent="0.3">
      <c r="B170" s="210">
        <v>45271</v>
      </c>
      <c r="C170" s="211">
        <v>718.58252000000005</v>
      </c>
      <c r="D170" s="174">
        <v>8.7467659551437333E-3</v>
      </c>
      <c r="E170" s="174">
        <v>8.7467659551437333E-3</v>
      </c>
      <c r="G170" s="174">
        <v>164</v>
      </c>
      <c r="H170" s="174">
        <f t="shared" ca="1" si="6"/>
        <v>4.6186480230055137E-2</v>
      </c>
    </row>
    <row r="171" spans="2:8" x14ac:dyDescent="0.3">
      <c r="B171" s="208">
        <v>45268</v>
      </c>
      <c r="C171" s="209">
        <v>712.35174600000005</v>
      </c>
      <c r="D171" s="174">
        <v>-1.0250049614507383E-2</v>
      </c>
      <c r="E171" s="174">
        <v>-1.0250049614507383E-2</v>
      </c>
      <c r="G171" s="174">
        <v>165</v>
      </c>
      <c r="H171" s="174">
        <f t="shared" ca="1" si="6"/>
        <v>-2.060272841616595E-2</v>
      </c>
    </row>
    <row r="172" spans="2:8" x14ac:dyDescent="0.3">
      <c r="B172" s="210">
        <v>45267</v>
      </c>
      <c r="C172" s="211">
        <v>719.72900400000003</v>
      </c>
      <c r="D172" s="174">
        <v>-6.9202169791866461E-4</v>
      </c>
      <c r="E172" s="174">
        <v>-6.9202169791866461E-4</v>
      </c>
      <c r="G172" s="174">
        <v>166</v>
      </c>
      <c r="H172" s="174">
        <f t="shared" ca="1" si="6"/>
        <v>-1.0827370506346967E-2</v>
      </c>
    </row>
    <row r="173" spans="2:8" x14ac:dyDescent="0.3">
      <c r="B173" s="208">
        <v>45266</v>
      </c>
      <c r="C173" s="209">
        <v>720.22741699999995</v>
      </c>
      <c r="D173" s="174">
        <v>1.9042198147852355E-2</v>
      </c>
      <c r="E173" s="174">
        <v>1.9042198147852355E-2</v>
      </c>
      <c r="G173" s="174">
        <v>167</v>
      </c>
      <c r="H173" s="174">
        <f t="shared" ca="1" si="6"/>
        <v>6.5371207696499484E-2</v>
      </c>
    </row>
    <row r="174" spans="2:8" x14ac:dyDescent="0.3">
      <c r="B174" s="210">
        <v>45265</v>
      </c>
      <c r="C174" s="211">
        <v>706.76898200000005</v>
      </c>
      <c r="D174" s="174">
        <v>4.7477723630661196E-3</v>
      </c>
      <c r="E174" s="174">
        <v>4.7477723630661196E-3</v>
      </c>
      <c r="G174" s="174">
        <v>168</v>
      </c>
      <c r="H174" s="174">
        <f t="shared" ca="1" si="6"/>
        <v>9.5071460265230331E-3</v>
      </c>
    </row>
    <row r="175" spans="2:8" x14ac:dyDescent="0.3">
      <c r="B175" s="208">
        <v>45264</v>
      </c>
      <c r="C175" s="209">
        <v>703.42926</v>
      </c>
      <c r="D175" s="174">
        <v>2.126266333252228E-4</v>
      </c>
      <c r="E175" s="174">
        <v>2.126266333252228E-4</v>
      </c>
      <c r="G175" s="174">
        <v>169</v>
      </c>
      <c r="H175" s="174">
        <f t="shared" ca="1" si="6"/>
        <v>2.9283611402153012E-3</v>
      </c>
    </row>
    <row r="176" spans="2:8" x14ac:dyDescent="0.3">
      <c r="B176" s="210">
        <v>45261</v>
      </c>
      <c r="C176" s="211">
        <v>703.27972399999999</v>
      </c>
      <c r="D176" s="174">
        <v>-1.3448550816101219E-3</v>
      </c>
      <c r="E176" s="174">
        <v>-1.3448550816101219E-3</v>
      </c>
      <c r="G176" s="174">
        <v>170</v>
      </c>
      <c r="H176" s="174">
        <f t="shared" ca="1" si="6"/>
        <v>1.5040029745774503E-2</v>
      </c>
    </row>
    <row r="177" spans="2:8" x14ac:dyDescent="0.3">
      <c r="B177" s="208">
        <v>45260</v>
      </c>
      <c r="C177" s="209">
        <v>704.22680700000001</v>
      </c>
      <c r="D177" s="174">
        <v>-8.3526437171122028E-3</v>
      </c>
      <c r="E177" s="174">
        <v>-8.3526437171122028E-3</v>
      </c>
      <c r="G177" s="174">
        <v>171</v>
      </c>
      <c r="H177" s="174">
        <f t="shared" ca="1" si="6"/>
        <v>6.1683383671159633E-3</v>
      </c>
    </row>
    <row r="178" spans="2:8" x14ac:dyDescent="0.3">
      <c r="B178" s="210">
        <v>45259</v>
      </c>
      <c r="C178" s="211">
        <v>710.15850799999998</v>
      </c>
      <c r="D178" s="174">
        <v>2.1290331282638783E-2</v>
      </c>
      <c r="E178" s="174">
        <v>2.1290331282638783E-2</v>
      </c>
      <c r="G178" s="174">
        <v>172</v>
      </c>
      <c r="H178" s="174">
        <f t="shared" ca="1" si="6"/>
        <v>-3.0913028078345086E-2</v>
      </c>
    </row>
    <row r="179" spans="2:8" x14ac:dyDescent="0.3">
      <c r="B179" s="208">
        <v>45258</v>
      </c>
      <c r="C179" s="209">
        <v>695.35418700000002</v>
      </c>
      <c r="D179" s="174">
        <v>3.5327243277422982E-2</v>
      </c>
      <c r="E179" s="174">
        <v>3.5327243277422982E-2</v>
      </c>
      <c r="G179" s="174">
        <v>173</v>
      </c>
      <c r="H179" s="174">
        <f t="shared" ca="1" si="6"/>
        <v>3.0962980155460149E-2</v>
      </c>
    </row>
    <row r="180" spans="2:8" x14ac:dyDescent="0.3">
      <c r="B180" s="210">
        <v>45254</v>
      </c>
      <c r="C180" s="211">
        <v>671.62744099999998</v>
      </c>
      <c r="D180" s="174">
        <v>-9.1918543762134642E-3</v>
      </c>
      <c r="E180" s="174">
        <v>-9.1918543762134642E-3</v>
      </c>
      <c r="G180" s="174">
        <v>174</v>
      </c>
      <c r="H180" s="174">
        <f t="shared" ca="1" si="6"/>
        <v>2.1201131656992143E-2</v>
      </c>
    </row>
    <row r="181" spans="2:8" x14ac:dyDescent="0.3">
      <c r="B181" s="208">
        <v>45253</v>
      </c>
      <c r="C181" s="209">
        <v>677.85821499999997</v>
      </c>
      <c r="D181" s="174">
        <v>-1.8349977633041064E-3</v>
      </c>
      <c r="E181" s="174">
        <v>-1.8349977633041064E-3</v>
      </c>
      <c r="G181" s="174">
        <v>175</v>
      </c>
      <c r="H181" s="174">
        <f t="shared" ca="1" si="6"/>
        <v>7.9064480855476158E-3</v>
      </c>
    </row>
    <row r="182" spans="2:8" x14ac:dyDescent="0.3">
      <c r="B182" s="210">
        <v>45252</v>
      </c>
      <c r="C182" s="211">
        <v>679.10437000000002</v>
      </c>
      <c r="D182" s="174">
        <v>-7.3338869773290451E-4</v>
      </c>
      <c r="E182" s="174">
        <v>-7.3338869773290451E-4</v>
      </c>
      <c r="G182" s="174">
        <v>176</v>
      </c>
      <c r="H182" s="174">
        <f t="shared" ca="1" si="6"/>
        <v>1.1523004336596575E-2</v>
      </c>
    </row>
    <row r="183" spans="2:8" x14ac:dyDescent="0.3">
      <c r="B183" s="208">
        <v>45251</v>
      </c>
      <c r="C183" s="209">
        <v>679.60278300000004</v>
      </c>
      <c r="D183" s="174">
        <v>1.0974379468854739E-2</v>
      </c>
      <c r="E183" s="174">
        <v>1.0974379468854739E-2</v>
      </c>
      <c r="G183" s="174">
        <v>177</v>
      </c>
      <c r="H183" s="174">
        <f t="shared" ca="1" si="6"/>
        <v>1.9283069234786267E-2</v>
      </c>
    </row>
    <row r="184" spans="2:8" x14ac:dyDescent="0.3">
      <c r="B184" s="210">
        <v>45250</v>
      </c>
      <c r="C184" s="211">
        <v>672.22552499999995</v>
      </c>
      <c r="D184" s="174">
        <v>-1.0637556052477124E-2</v>
      </c>
      <c r="E184" s="174">
        <v>-1.0637556052477124E-2</v>
      </c>
      <c r="G184" s="174">
        <v>178</v>
      </c>
      <c r="H184" s="174">
        <f t="shared" ca="1" si="6"/>
        <v>-2.9679034704487028E-2</v>
      </c>
    </row>
    <row r="185" spans="2:8" x14ac:dyDescent="0.3">
      <c r="B185" s="208">
        <v>45247</v>
      </c>
      <c r="C185" s="209">
        <v>679.45324700000003</v>
      </c>
      <c r="D185" s="174">
        <v>1.690124526891133E-3</v>
      </c>
      <c r="E185" s="174">
        <v>1.690124526891133E-3</v>
      </c>
      <c r="G185" s="174">
        <v>179</v>
      </c>
      <c r="H185" s="174">
        <f t="shared" ca="1" si="6"/>
        <v>2.3465961720773643E-2</v>
      </c>
    </row>
    <row r="186" spans="2:8" x14ac:dyDescent="0.3">
      <c r="B186" s="210">
        <v>45246</v>
      </c>
      <c r="C186" s="211">
        <v>678.30682400000001</v>
      </c>
      <c r="D186" s="174">
        <v>1.3178529854922929E-2</v>
      </c>
      <c r="E186" s="174">
        <v>1.3178529854922929E-2</v>
      </c>
      <c r="G186" s="174">
        <v>180</v>
      </c>
      <c r="H186" s="174">
        <f t="shared" ca="1" si="6"/>
        <v>-4.2501757690852363E-2</v>
      </c>
    </row>
    <row r="187" spans="2:8" x14ac:dyDescent="0.3">
      <c r="B187" s="208">
        <v>45245</v>
      </c>
      <c r="C187" s="209">
        <v>669.48400900000001</v>
      </c>
      <c r="D187" s="174">
        <v>2.8013797886999713E-2</v>
      </c>
      <c r="E187" s="174">
        <v>2.8013797886999713E-2</v>
      </c>
      <c r="G187" s="174">
        <v>181</v>
      </c>
      <c r="H187" s="174">
        <f t="shared" ca="1" si="6"/>
        <v>1.0000850095338342E-2</v>
      </c>
    </row>
    <row r="188" spans="2:8" x14ac:dyDescent="0.3">
      <c r="B188" s="210">
        <v>45243</v>
      </c>
      <c r="C188" s="211">
        <v>651.24029499999995</v>
      </c>
      <c r="D188" s="174">
        <v>3.3791648432369196E-3</v>
      </c>
      <c r="E188" s="174">
        <v>3.3791648432369196E-3</v>
      </c>
      <c r="G188" s="174">
        <v>182</v>
      </c>
      <c r="H188" s="174">
        <f t="shared" ca="1" si="6"/>
        <v>-1.8995420179274823E-2</v>
      </c>
    </row>
    <row r="189" spans="2:8" x14ac:dyDescent="0.3">
      <c r="B189" s="208">
        <v>45240</v>
      </c>
      <c r="C189" s="209">
        <v>649.04705799999999</v>
      </c>
      <c r="D189" s="174">
        <v>2.6179917999672284E-3</v>
      </c>
      <c r="E189" s="174">
        <v>2.6179917999672284E-3</v>
      </c>
      <c r="G189" s="174">
        <v>183</v>
      </c>
      <c r="H189" s="174">
        <f t="shared" ca="1" si="6"/>
        <v>-3.8512017808816743E-3</v>
      </c>
    </row>
    <row r="190" spans="2:8" x14ac:dyDescent="0.3">
      <c r="B190" s="210">
        <v>45239</v>
      </c>
      <c r="C190" s="211">
        <v>647.35229500000003</v>
      </c>
      <c r="D190" s="174">
        <v>1.0582791405451769E-2</v>
      </c>
      <c r="E190" s="174">
        <v>1.0582791405451769E-2</v>
      </c>
      <c r="G190" s="174">
        <v>184</v>
      </c>
      <c r="H190" s="174">
        <f t="shared" ca="1" si="6"/>
        <v>7.5781465375810517E-3</v>
      </c>
    </row>
    <row r="191" spans="2:8" x14ac:dyDescent="0.3">
      <c r="B191" s="208">
        <v>45238</v>
      </c>
      <c r="C191" s="209">
        <v>640.57324200000005</v>
      </c>
      <c r="D191" s="174">
        <v>-3.7984205567263714E-3</v>
      </c>
      <c r="E191" s="174">
        <v>-3.7984205567263714E-3</v>
      </c>
      <c r="G191" s="174">
        <v>185</v>
      </c>
      <c r="H191" s="174">
        <f t="shared" ca="1" si="6"/>
        <v>4.864472575197561E-4</v>
      </c>
    </row>
    <row r="192" spans="2:8" x14ac:dyDescent="0.3">
      <c r="B192" s="210">
        <v>45237</v>
      </c>
      <c r="C192" s="211">
        <v>643.01568599999996</v>
      </c>
      <c r="D192" s="174">
        <v>-1.6252352825066401E-3</v>
      </c>
      <c r="E192" s="174">
        <v>-1.6252352825066401E-3</v>
      </c>
      <c r="G192" s="174">
        <v>186</v>
      </c>
      <c r="H192" s="174">
        <f t="shared" ca="1" si="6"/>
        <v>-2.6884242954731082E-2</v>
      </c>
    </row>
    <row r="193" spans="2:8" x14ac:dyDescent="0.3">
      <c r="B193" s="208">
        <v>45236</v>
      </c>
      <c r="C193" s="209">
        <v>644.06243900000004</v>
      </c>
      <c r="D193" s="174">
        <v>-2.2394099050014058E-3</v>
      </c>
      <c r="E193" s="174">
        <v>-2.2394099050014058E-3</v>
      </c>
      <c r="G193" s="174">
        <v>187</v>
      </c>
      <c r="H193" s="174">
        <f t="shared" ca="1" si="6"/>
        <v>1.4683562997129493E-2</v>
      </c>
    </row>
    <row r="194" spans="2:8" x14ac:dyDescent="0.3">
      <c r="B194" s="210">
        <v>45233</v>
      </c>
      <c r="C194" s="211">
        <v>645.50799600000005</v>
      </c>
      <c r="D194" s="174">
        <v>1.7361908314923537E-2</v>
      </c>
      <c r="E194" s="174">
        <v>1.7361908314923537E-2</v>
      </c>
      <c r="G194" s="174">
        <v>188</v>
      </c>
      <c r="H194" s="174">
        <f t="shared" ca="1" si="6"/>
        <v>1.6175368525063285E-3</v>
      </c>
    </row>
    <row r="195" spans="2:8" x14ac:dyDescent="0.3">
      <c r="B195" s="208">
        <v>45232</v>
      </c>
      <c r="C195" s="209">
        <v>634.49200399999995</v>
      </c>
      <c r="D195" s="174">
        <v>1.3939783052920224E-2</v>
      </c>
      <c r="E195" s="174">
        <v>1.3939783052920224E-2</v>
      </c>
      <c r="G195" s="174">
        <v>189</v>
      </c>
      <c r="H195" s="174">
        <f t="shared" ca="1" si="6"/>
        <v>-1.1514722169963737E-3</v>
      </c>
    </row>
    <row r="196" spans="2:8" x14ac:dyDescent="0.3">
      <c r="B196" s="210">
        <v>45231</v>
      </c>
      <c r="C196" s="211">
        <v>625.76892099999998</v>
      </c>
      <c r="D196" s="174">
        <v>-1.511182091196773E-3</v>
      </c>
      <c r="E196" s="174">
        <v>-1.511182091196773E-3</v>
      </c>
      <c r="G196" s="174">
        <v>190</v>
      </c>
      <c r="H196" s="174">
        <f t="shared" ca="1" si="6"/>
        <v>-8.7152927910000861E-3</v>
      </c>
    </row>
    <row r="197" spans="2:8" x14ac:dyDescent="0.3">
      <c r="B197" s="208">
        <v>45230</v>
      </c>
      <c r="C197" s="209">
        <v>626.716003</v>
      </c>
      <c r="D197" s="174">
        <v>2.3865943658936967E-4</v>
      </c>
      <c r="E197" s="174">
        <v>2.3865943658936967E-4</v>
      </c>
      <c r="G197" s="174">
        <v>191</v>
      </c>
      <c r="H197" s="174">
        <f t="shared" ca="1" si="6"/>
        <v>1.4983424671680812E-2</v>
      </c>
    </row>
    <row r="198" spans="2:8" x14ac:dyDescent="0.3">
      <c r="B198" s="210">
        <v>45229</v>
      </c>
      <c r="C198" s="211">
        <v>626.56646699999999</v>
      </c>
      <c r="D198" s="174">
        <v>-1.957719796941159E-2</v>
      </c>
      <c r="E198" s="174">
        <v>-1.957719796941159E-2</v>
      </c>
      <c r="G198" s="174">
        <v>192</v>
      </c>
      <c r="H198" s="174">
        <f t="shared" ca="1" si="6"/>
        <v>-4.2605380227167623E-2</v>
      </c>
    </row>
    <row r="199" spans="2:8" x14ac:dyDescent="0.3">
      <c r="B199" s="208">
        <v>45226</v>
      </c>
      <c r="C199" s="209">
        <v>639.07781999999997</v>
      </c>
      <c r="D199" s="174">
        <v>2.3142593259101871E-2</v>
      </c>
      <c r="E199" s="174">
        <v>2.3142593259101871E-2</v>
      </c>
      <c r="G199" s="174">
        <v>193</v>
      </c>
      <c r="H199" s="174">
        <f t="shared" ca="1" si="6"/>
        <v>9.6752051157012135E-3</v>
      </c>
    </row>
    <row r="200" spans="2:8" x14ac:dyDescent="0.3">
      <c r="B200" s="210">
        <v>45225</v>
      </c>
      <c r="C200" s="211">
        <v>624.62243699999999</v>
      </c>
      <c r="D200" s="174">
        <v>-1.7715798070286636E-2</v>
      </c>
      <c r="E200" s="174">
        <v>-1.7715798070286636E-2</v>
      </c>
      <c r="G200" s="174">
        <v>194</v>
      </c>
      <c r="H200" s="174">
        <f t="shared" ref="H200:H263" ca="1" si="7">_xlfn.NORM.INV(RAND(),N$9,N$10)</f>
        <v>3.4102614701910588E-3</v>
      </c>
    </row>
    <row r="201" spans="2:8" x14ac:dyDescent="0.3">
      <c r="B201" s="208">
        <v>45224</v>
      </c>
      <c r="C201" s="209">
        <v>635.88769500000001</v>
      </c>
      <c r="D201" s="174">
        <v>-1.4675199291065666E-2</v>
      </c>
      <c r="E201" s="174">
        <v>-1.4675199291065666E-2</v>
      </c>
      <c r="G201" s="174">
        <v>195</v>
      </c>
      <c r="H201" s="174">
        <f t="shared" ca="1" si="7"/>
        <v>-1.2185623698344581E-2</v>
      </c>
    </row>
    <row r="202" spans="2:8" x14ac:dyDescent="0.3">
      <c r="B202" s="210">
        <v>45222</v>
      </c>
      <c r="C202" s="211">
        <v>645.35845900000004</v>
      </c>
      <c r="D202" s="174">
        <v>-2.3899323124079646E-2</v>
      </c>
      <c r="E202" s="174">
        <v>-2.3899323124079646E-2</v>
      </c>
      <c r="G202" s="174">
        <v>196</v>
      </c>
      <c r="H202" s="174">
        <f t="shared" ca="1" si="7"/>
        <v>6.8046626056795408E-3</v>
      </c>
    </row>
    <row r="203" spans="2:8" x14ac:dyDescent="0.3">
      <c r="B203" s="208">
        <v>45219</v>
      </c>
      <c r="C203" s="209">
        <v>661.15972899999997</v>
      </c>
      <c r="D203" s="174">
        <v>-8.3731936371423052E-3</v>
      </c>
      <c r="E203" s="174">
        <v>-8.3731936371423052E-3</v>
      </c>
      <c r="G203" s="174">
        <v>197</v>
      </c>
      <c r="H203" s="174">
        <f t="shared" ca="1" si="7"/>
        <v>-1.1629332272049847E-2</v>
      </c>
    </row>
    <row r="204" spans="2:8" x14ac:dyDescent="0.3">
      <c r="B204" s="210">
        <v>45218</v>
      </c>
      <c r="C204" s="211">
        <v>666.74249299999997</v>
      </c>
      <c r="D204" s="174">
        <v>4.487597761862834E-4</v>
      </c>
      <c r="E204" s="174">
        <v>4.487597761862834E-4</v>
      </c>
      <c r="G204" s="174">
        <v>198</v>
      </c>
      <c r="H204" s="174">
        <f t="shared" ca="1" si="7"/>
        <v>4.0720465585244552E-2</v>
      </c>
    </row>
    <row r="205" spans="2:8" x14ac:dyDescent="0.3">
      <c r="B205" s="208">
        <v>45217</v>
      </c>
      <c r="C205" s="209">
        <v>666.44341999999995</v>
      </c>
      <c r="D205" s="174">
        <v>1.9521119417552218E-2</v>
      </c>
      <c r="E205" s="174">
        <v>1.9521119417552218E-2</v>
      </c>
      <c r="G205" s="174">
        <v>199</v>
      </c>
      <c r="H205" s="174">
        <f t="shared" ca="1" si="7"/>
        <v>-7.6407769209487462E-3</v>
      </c>
    </row>
    <row r="206" spans="2:8" x14ac:dyDescent="0.3">
      <c r="B206" s="210">
        <v>45216</v>
      </c>
      <c r="C206" s="211">
        <v>653.68280000000004</v>
      </c>
      <c r="D206" s="174">
        <v>-1.576105535583619E-2</v>
      </c>
      <c r="E206" s="174">
        <v>-1.576105535583619E-2</v>
      </c>
      <c r="G206" s="174">
        <v>200</v>
      </c>
      <c r="H206" s="174">
        <f t="shared" ca="1" si="7"/>
        <v>-8.9109428211447579E-3</v>
      </c>
    </row>
    <row r="207" spans="2:8" x14ac:dyDescent="0.3">
      <c r="B207" s="208">
        <v>45215</v>
      </c>
      <c r="C207" s="209">
        <v>664.15051300000005</v>
      </c>
      <c r="D207" s="174">
        <v>-1.3490085646011135E-3</v>
      </c>
      <c r="E207" s="174">
        <v>-1.3490085646011135E-3</v>
      </c>
      <c r="G207" s="174">
        <v>201</v>
      </c>
      <c r="H207" s="174">
        <f t="shared" ca="1" si="7"/>
        <v>-3.5738220855988634E-3</v>
      </c>
    </row>
    <row r="208" spans="2:8" x14ac:dyDescent="0.3">
      <c r="B208" s="210">
        <v>45212</v>
      </c>
      <c r="C208" s="211">
        <v>665.04766800000004</v>
      </c>
      <c r="D208" s="174">
        <v>4.7334865630323873E-2</v>
      </c>
      <c r="E208" s="174">
        <v>4.7334865630323873E-2</v>
      </c>
      <c r="G208" s="174">
        <v>202</v>
      </c>
      <c r="H208" s="174">
        <f t="shared" ca="1" si="7"/>
        <v>-1.8735425237813145E-5</v>
      </c>
    </row>
    <row r="209" spans="2:8" x14ac:dyDescent="0.3">
      <c r="B209" s="208">
        <v>45211</v>
      </c>
      <c r="C209" s="209">
        <v>634.99047900000005</v>
      </c>
      <c r="D209" s="174">
        <v>4.6529863818701557E-3</v>
      </c>
      <c r="E209" s="174">
        <v>4.6529863818701557E-3</v>
      </c>
      <c r="G209" s="174">
        <v>203</v>
      </c>
      <c r="H209" s="174">
        <f t="shared" ca="1" si="7"/>
        <v>4.1526850660581344E-3</v>
      </c>
    </row>
    <row r="210" spans="2:8" x14ac:dyDescent="0.3">
      <c r="B210" s="210">
        <v>45210</v>
      </c>
      <c r="C210" s="211">
        <v>632.04956100000004</v>
      </c>
      <c r="D210" s="174">
        <v>5.4714243820503956E-3</v>
      </c>
      <c r="E210" s="174">
        <v>5.4714243820503956E-3</v>
      </c>
      <c r="G210" s="174">
        <v>204</v>
      </c>
      <c r="H210" s="174">
        <f t="shared" ca="1" si="7"/>
        <v>5.8473015102546384E-2</v>
      </c>
    </row>
    <row r="211" spans="2:8" x14ac:dyDescent="0.3">
      <c r="B211" s="208">
        <v>45209</v>
      </c>
      <c r="C211" s="209">
        <v>628.61016800000004</v>
      </c>
      <c r="D211" s="174">
        <v>2.1381764677204283E-2</v>
      </c>
      <c r="E211" s="174">
        <v>2.1381764677204283E-2</v>
      </c>
      <c r="G211" s="174">
        <v>205</v>
      </c>
      <c r="H211" s="174">
        <f t="shared" ca="1" si="7"/>
        <v>5.1428350259768267E-2</v>
      </c>
    </row>
    <row r="212" spans="2:8" x14ac:dyDescent="0.3">
      <c r="B212" s="210">
        <v>45208</v>
      </c>
      <c r="C212" s="211">
        <v>615.45074499999998</v>
      </c>
      <c r="D212" s="174">
        <v>-8.1934930690744784E-3</v>
      </c>
      <c r="E212" s="174">
        <v>-8.1934930690744784E-3</v>
      </c>
      <c r="G212" s="174">
        <v>206</v>
      </c>
      <c r="H212" s="174">
        <f t="shared" ca="1" si="7"/>
        <v>-1.4418479639308437E-2</v>
      </c>
    </row>
    <row r="213" spans="2:8" x14ac:dyDescent="0.3">
      <c r="B213" s="208">
        <v>45205</v>
      </c>
      <c r="C213" s="209">
        <v>620.53509499999996</v>
      </c>
      <c r="D213" s="174">
        <v>4.5998649489409748E-3</v>
      </c>
      <c r="E213" s="174">
        <v>4.5998649489409748E-3</v>
      </c>
      <c r="G213" s="174">
        <v>207</v>
      </c>
      <c r="H213" s="174">
        <f t="shared" ca="1" si="7"/>
        <v>-1.37288102188946E-2</v>
      </c>
    </row>
    <row r="214" spans="2:8" x14ac:dyDescent="0.3">
      <c r="B214" s="210">
        <v>45204</v>
      </c>
      <c r="C214" s="211">
        <v>617.69378700000004</v>
      </c>
      <c r="D214" s="174">
        <v>9.7783013281997205E-3</v>
      </c>
      <c r="E214" s="174">
        <v>9.7783013281997205E-3</v>
      </c>
      <c r="G214" s="174">
        <v>208</v>
      </c>
      <c r="H214" s="174">
        <f t="shared" ca="1" si="7"/>
        <v>1.5323943115570738E-3</v>
      </c>
    </row>
    <row r="215" spans="2:8" x14ac:dyDescent="0.3">
      <c r="B215" s="208">
        <v>45203</v>
      </c>
      <c r="C215" s="209">
        <v>611.71227999999996</v>
      </c>
      <c r="D215" s="174">
        <v>-1.1040459936334727E-2</v>
      </c>
      <c r="E215" s="174">
        <v>-1.1040459936334727E-2</v>
      </c>
      <c r="G215" s="174">
        <v>209</v>
      </c>
      <c r="H215" s="174">
        <f t="shared" ca="1" si="7"/>
        <v>-3.2655672895397621E-2</v>
      </c>
    </row>
    <row r="216" spans="2:8" x14ac:dyDescent="0.3">
      <c r="B216" s="210">
        <v>45202</v>
      </c>
      <c r="C216" s="211">
        <v>618.54125999999997</v>
      </c>
      <c r="D216" s="174">
        <v>-1.5471223650073059E-2</v>
      </c>
      <c r="E216" s="174">
        <v>-1.5471223650073059E-2</v>
      </c>
      <c r="G216" s="174">
        <v>210</v>
      </c>
      <c r="H216" s="174">
        <f t="shared" ca="1" si="7"/>
        <v>4.6431883769895897E-2</v>
      </c>
    </row>
    <row r="217" spans="2:8" x14ac:dyDescent="0.3">
      <c r="B217" s="208">
        <v>45198</v>
      </c>
      <c r="C217" s="209">
        <v>628.26122999999995</v>
      </c>
      <c r="D217" s="174">
        <v>2.6217239561917276E-2</v>
      </c>
      <c r="E217" s="174">
        <v>2.6217239561917276E-2</v>
      </c>
      <c r="G217" s="174">
        <v>211</v>
      </c>
      <c r="H217" s="174">
        <f t="shared" ca="1" si="7"/>
        <v>-3.2168460208375819E-2</v>
      </c>
    </row>
    <row r="218" spans="2:8" x14ac:dyDescent="0.3">
      <c r="B218" s="210">
        <v>45197</v>
      </c>
      <c r="C218" s="211">
        <v>612.21075399999995</v>
      </c>
      <c r="D218" s="174">
        <v>-9.7557787499291514E-3</v>
      </c>
      <c r="E218" s="174">
        <v>-9.7557787499291514E-3</v>
      </c>
      <c r="G218" s="174">
        <v>212</v>
      </c>
      <c r="H218" s="174">
        <f t="shared" ca="1" si="7"/>
        <v>4.3598140278499592E-2</v>
      </c>
    </row>
    <row r="219" spans="2:8" x14ac:dyDescent="0.3">
      <c r="B219" s="208">
        <v>45196</v>
      </c>
      <c r="C219" s="209">
        <v>618.24218800000006</v>
      </c>
      <c r="D219" s="174">
        <v>5.6482254017023795E-4</v>
      </c>
      <c r="E219" s="174">
        <v>5.6482254017023795E-4</v>
      </c>
      <c r="G219" s="174">
        <v>213</v>
      </c>
      <c r="H219" s="174">
        <f t="shared" ca="1" si="7"/>
        <v>3.1526516487875018E-3</v>
      </c>
    </row>
    <row r="220" spans="2:8" x14ac:dyDescent="0.3">
      <c r="B220" s="210">
        <v>45195</v>
      </c>
      <c r="C220" s="211">
        <v>617.89318800000001</v>
      </c>
      <c r="D220" s="174">
        <v>1.7778258584553804E-3</v>
      </c>
      <c r="E220" s="174">
        <v>1.7778258584553804E-3</v>
      </c>
      <c r="G220" s="174">
        <v>214</v>
      </c>
      <c r="H220" s="174">
        <f t="shared" ca="1" si="7"/>
        <v>-1.2870399465744914E-2</v>
      </c>
    </row>
    <row r="221" spans="2:8" x14ac:dyDescent="0.3">
      <c r="B221" s="208">
        <v>45194</v>
      </c>
      <c r="C221" s="209">
        <v>616.79663100000005</v>
      </c>
      <c r="D221" s="174">
        <v>-2.8205539594883585E-3</v>
      </c>
      <c r="E221" s="174">
        <v>-2.8205539594883585E-3</v>
      </c>
      <c r="G221" s="174">
        <v>215</v>
      </c>
      <c r="H221" s="174">
        <f t="shared" ca="1" si="7"/>
        <v>1.733167702690969E-2</v>
      </c>
    </row>
    <row r="222" spans="2:8" x14ac:dyDescent="0.3">
      <c r="B222" s="210">
        <v>45191</v>
      </c>
      <c r="C222" s="211">
        <v>618.54125999999997</v>
      </c>
      <c r="D222" s="174">
        <v>-1.0525405380336113E-2</v>
      </c>
      <c r="E222" s="174">
        <v>-1.0525405380336113E-2</v>
      </c>
      <c r="G222" s="174">
        <v>216</v>
      </c>
      <c r="H222" s="174">
        <f t="shared" ca="1" si="7"/>
        <v>4.2913666811988944E-2</v>
      </c>
    </row>
    <row r="223" spans="2:8" x14ac:dyDescent="0.3">
      <c r="B223" s="208">
        <v>45190</v>
      </c>
      <c r="C223" s="209">
        <v>625.12091099999998</v>
      </c>
      <c r="D223" s="174">
        <v>-1.7932686088783251E-2</v>
      </c>
      <c r="E223" s="174">
        <v>-1.7932686088783251E-2</v>
      </c>
      <c r="G223" s="174">
        <v>217</v>
      </c>
      <c r="H223" s="174">
        <f t="shared" ca="1" si="7"/>
        <v>2.8020184169337721E-2</v>
      </c>
    </row>
    <row r="224" spans="2:8" x14ac:dyDescent="0.3">
      <c r="B224" s="210">
        <v>45189</v>
      </c>
      <c r="C224" s="211">
        <v>636.535706</v>
      </c>
      <c r="D224" s="174">
        <v>-3.3559436612012293E-3</v>
      </c>
      <c r="E224" s="174">
        <v>-3.3559436612012293E-3</v>
      </c>
      <c r="G224" s="174">
        <v>218</v>
      </c>
      <c r="H224" s="174">
        <f t="shared" ca="1" si="7"/>
        <v>1.797031954408802E-2</v>
      </c>
    </row>
    <row r="225" spans="2:8" x14ac:dyDescent="0.3">
      <c r="B225" s="208">
        <v>45187</v>
      </c>
      <c r="C225" s="209">
        <v>638.67907700000001</v>
      </c>
      <c r="D225" s="174">
        <v>1.00906570327062E-2</v>
      </c>
      <c r="E225" s="174">
        <v>1.00906570327062E-2</v>
      </c>
      <c r="G225" s="174">
        <v>219</v>
      </c>
      <c r="H225" s="174">
        <f t="shared" ca="1" si="7"/>
        <v>1.5083423574099419E-2</v>
      </c>
    </row>
    <row r="226" spans="2:8" x14ac:dyDescent="0.3">
      <c r="B226" s="210">
        <v>45184</v>
      </c>
      <c r="C226" s="211">
        <v>632.298767</v>
      </c>
      <c r="D226" s="174">
        <v>1.5449967282147894E-2</v>
      </c>
      <c r="E226" s="174">
        <v>1.5449967282147894E-2</v>
      </c>
      <c r="G226" s="174">
        <v>220</v>
      </c>
      <c r="H226" s="174">
        <f t="shared" ca="1" si="7"/>
        <v>2.0160420532748292E-2</v>
      </c>
    </row>
    <row r="227" spans="2:8" x14ac:dyDescent="0.3">
      <c r="B227" s="208">
        <v>45183</v>
      </c>
      <c r="C227" s="209">
        <v>622.678406</v>
      </c>
      <c r="D227" s="174">
        <v>-2.0771378109245651E-3</v>
      </c>
      <c r="E227" s="174">
        <v>-2.0771378109245651E-3</v>
      </c>
      <c r="G227" s="174">
        <v>221</v>
      </c>
      <c r="H227" s="174">
        <f t="shared" ca="1" si="7"/>
        <v>7.456107142230657E-3</v>
      </c>
    </row>
    <row r="228" spans="2:8" x14ac:dyDescent="0.3">
      <c r="B228" s="210">
        <v>45182</v>
      </c>
      <c r="C228" s="211">
        <v>623.97448699999995</v>
      </c>
      <c r="D228" s="174">
        <v>8.2152706854334186E-3</v>
      </c>
      <c r="E228" s="174">
        <v>8.2152706854334186E-3</v>
      </c>
      <c r="G228" s="174">
        <v>222</v>
      </c>
      <c r="H228" s="174">
        <f t="shared" ca="1" si="7"/>
        <v>2.5433895466831537E-2</v>
      </c>
    </row>
    <row r="229" spans="2:8" x14ac:dyDescent="0.3">
      <c r="B229" s="208">
        <v>45181</v>
      </c>
      <c r="C229" s="209">
        <v>618.89013699999998</v>
      </c>
      <c r="D229" s="174">
        <v>-2.2131210840858173E-2</v>
      </c>
      <c r="E229" s="174">
        <v>-2.2131210840858173E-2</v>
      </c>
      <c r="G229" s="174">
        <v>223</v>
      </c>
      <c r="H229" s="174">
        <f t="shared" ca="1" si="7"/>
        <v>-6.8945881844272566E-3</v>
      </c>
    </row>
    <row r="230" spans="2:8" x14ac:dyDescent="0.3">
      <c r="B230" s="210">
        <v>45180</v>
      </c>
      <c r="C230" s="211">
        <v>632.89691200000004</v>
      </c>
      <c r="D230" s="174">
        <v>1.2116348761566597E-2</v>
      </c>
      <c r="E230" s="174">
        <v>1.2116348761566597E-2</v>
      </c>
      <c r="G230" s="174">
        <v>224</v>
      </c>
      <c r="H230" s="174">
        <f t="shared" ca="1" si="7"/>
        <v>3.4695315919010893E-2</v>
      </c>
    </row>
    <row r="231" spans="2:8" x14ac:dyDescent="0.3">
      <c r="B231" s="208">
        <v>45177</v>
      </c>
      <c r="C231" s="209">
        <v>625.32031300000006</v>
      </c>
      <c r="D231" s="174">
        <v>2.0084576309840372E-2</v>
      </c>
      <c r="E231" s="174">
        <v>2.0084576309840372E-2</v>
      </c>
      <c r="G231" s="174">
        <v>225</v>
      </c>
      <c r="H231" s="174">
        <f t="shared" ca="1" si="7"/>
        <v>4.5229909972823779E-2</v>
      </c>
    </row>
    <row r="232" spans="2:8" x14ac:dyDescent="0.3">
      <c r="B232" s="210">
        <v>45176</v>
      </c>
      <c r="C232" s="211">
        <v>613.00830099999996</v>
      </c>
      <c r="D232" s="174">
        <v>7.6198054409483068E-3</v>
      </c>
      <c r="E232" s="174">
        <v>7.6198054409483068E-3</v>
      </c>
      <c r="G232" s="174">
        <v>226</v>
      </c>
      <c r="H232" s="174">
        <f t="shared" ca="1" si="7"/>
        <v>-9.6048452079985063E-3</v>
      </c>
    </row>
    <row r="233" spans="2:8" x14ac:dyDescent="0.3">
      <c r="B233" s="208">
        <v>45175</v>
      </c>
      <c r="C233" s="209">
        <v>608.37261999999998</v>
      </c>
      <c r="D233" s="174">
        <v>-1.4726085996485656E-3</v>
      </c>
      <c r="E233" s="174">
        <v>-1.4726085996485656E-3</v>
      </c>
      <c r="G233" s="174">
        <v>227</v>
      </c>
      <c r="H233" s="174">
        <f t="shared" ca="1" si="7"/>
        <v>4.9436494281617394E-2</v>
      </c>
    </row>
    <row r="234" spans="2:8" x14ac:dyDescent="0.3">
      <c r="B234" s="210">
        <v>45174</v>
      </c>
      <c r="C234" s="211">
        <v>609.26983600000005</v>
      </c>
      <c r="D234" s="174">
        <v>3.5303534330363966E-3</v>
      </c>
      <c r="E234" s="174">
        <v>3.5303534330363966E-3</v>
      </c>
      <c r="G234" s="174">
        <v>228</v>
      </c>
      <c r="H234" s="174">
        <f t="shared" ca="1" si="7"/>
        <v>2.8260259727081783E-2</v>
      </c>
    </row>
    <row r="235" spans="2:8" x14ac:dyDescent="0.3">
      <c r="B235" s="208">
        <v>45173</v>
      </c>
      <c r="C235" s="209">
        <v>607.12646500000005</v>
      </c>
      <c r="D235" s="174">
        <v>-3.5994847906624127E-3</v>
      </c>
      <c r="E235" s="174">
        <v>-3.5994847906624127E-3</v>
      </c>
      <c r="G235" s="174">
        <v>229</v>
      </c>
      <c r="H235" s="174">
        <f t="shared" ca="1" si="7"/>
        <v>-1.9711783461913525E-2</v>
      </c>
    </row>
    <row r="236" spans="2:8" x14ac:dyDescent="0.3">
      <c r="B236" s="210">
        <v>45170</v>
      </c>
      <c r="C236" s="211">
        <v>609.31970200000001</v>
      </c>
      <c r="D236" s="174">
        <v>1.6971746601026606E-2</v>
      </c>
      <c r="E236" s="174">
        <v>1.6971746601026606E-2</v>
      </c>
      <c r="G236" s="174">
        <v>230</v>
      </c>
      <c r="H236" s="174">
        <f t="shared" ca="1" si="7"/>
        <v>-6.1495288388619673E-2</v>
      </c>
    </row>
    <row r="237" spans="2:8" x14ac:dyDescent="0.3">
      <c r="B237" s="208">
        <v>45169</v>
      </c>
      <c r="C237" s="209">
        <v>599.15106200000002</v>
      </c>
      <c r="D237" s="174">
        <v>-7.5138448425912047E-3</v>
      </c>
      <c r="E237" s="174">
        <v>-7.5138448425912047E-3</v>
      </c>
      <c r="G237" s="174">
        <v>231</v>
      </c>
      <c r="H237" s="174">
        <f t="shared" ca="1" si="7"/>
        <v>-2.2641165768949357E-2</v>
      </c>
    </row>
    <row r="238" spans="2:8" x14ac:dyDescent="0.3">
      <c r="B238" s="210">
        <v>45168</v>
      </c>
      <c r="C238" s="211">
        <v>603.68707300000005</v>
      </c>
      <c r="D238" s="174">
        <v>-2.6352882830516212E-3</v>
      </c>
      <c r="E238" s="174">
        <v>-2.6352882830516212E-3</v>
      </c>
      <c r="G238" s="174">
        <v>232</v>
      </c>
      <c r="H238" s="174">
        <f t="shared" ca="1" si="7"/>
        <v>-1.6116258830647903E-2</v>
      </c>
    </row>
    <row r="239" spans="2:8" x14ac:dyDescent="0.3">
      <c r="B239" s="208">
        <v>45167</v>
      </c>
      <c r="C239" s="209">
        <v>605.28216599999996</v>
      </c>
      <c r="D239" s="174">
        <v>7.8851695997763458E-3</v>
      </c>
      <c r="E239" s="174">
        <v>7.8851695997763458E-3</v>
      </c>
      <c r="G239" s="174">
        <v>233</v>
      </c>
      <c r="H239" s="174">
        <f t="shared" ca="1" si="7"/>
        <v>1.494608313029222E-2</v>
      </c>
    </row>
    <row r="240" spans="2:8" x14ac:dyDescent="0.3">
      <c r="B240" s="210">
        <v>45166</v>
      </c>
      <c r="C240" s="211">
        <v>600.54675299999997</v>
      </c>
      <c r="D240" s="174">
        <v>-4.4620004074906044E-3</v>
      </c>
      <c r="E240" s="174">
        <v>-4.4620004074906044E-3</v>
      </c>
      <c r="G240" s="174">
        <v>234</v>
      </c>
      <c r="H240" s="174">
        <f t="shared" ca="1" si="7"/>
        <v>-1.1249428674900572E-2</v>
      </c>
    </row>
    <row r="241" spans="2:8" x14ac:dyDescent="0.3">
      <c r="B241" s="208">
        <v>45163</v>
      </c>
      <c r="C241" s="209">
        <v>603.23840299999995</v>
      </c>
      <c r="D241" s="174">
        <v>-9.5752997762894639E-3</v>
      </c>
      <c r="E241" s="174">
        <v>-9.5752997762894639E-3</v>
      </c>
      <c r="G241" s="174">
        <v>235</v>
      </c>
      <c r="H241" s="174">
        <f t="shared" ca="1" si="7"/>
        <v>-1.8358650885475826E-4</v>
      </c>
    </row>
    <row r="242" spans="2:8" x14ac:dyDescent="0.3">
      <c r="B242" s="210">
        <v>45162</v>
      </c>
      <c r="C242" s="211">
        <v>609.07043499999997</v>
      </c>
      <c r="D242" s="174">
        <v>-4.8054316189599213E-3</v>
      </c>
      <c r="E242" s="174">
        <v>-4.8054316189599213E-3</v>
      </c>
      <c r="G242" s="174">
        <v>236</v>
      </c>
      <c r="H242" s="174">
        <f t="shared" ca="1" si="7"/>
        <v>-2.4001705207433728E-2</v>
      </c>
    </row>
    <row r="243" spans="2:8" x14ac:dyDescent="0.3">
      <c r="B243" s="208">
        <v>45161</v>
      </c>
      <c r="C243" s="209">
        <v>612.01141399999995</v>
      </c>
      <c r="D243" s="174">
        <v>-1.0157948155990519E-2</v>
      </c>
      <c r="E243" s="174">
        <v>-1.0157948155990519E-2</v>
      </c>
      <c r="G243" s="174">
        <v>237</v>
      </c>
      <c r="H243" s="174">
        <f t="shared" ca="1" si="7"/>
        <v>-1.9085785358292324E-2</v>
      </c>
    </row>
    <row r="244" spans="2:8" x14ac:dyDescent="0.3">
      <c r="B244" s="210">
        <v>45160</v>
      </c>
      <c r="C244" s="211">
        <v>618.29199200000005</v>
      </c>
      <c r="D244" s="174">
        <v>-4.8347287473895692E-4</v>
      </c>
      <c r="E244" s="174">
        <v>-4.8347287473895692E-4</v>
      </c>
      <c r="G244" s="174">
        <v>238</v>
      </c>
      <c r="H244" s="174">
        <f t="shared" ca="1" si="7"/>
        <v>2.5100020728901582E-2</v>
      </c>
    </row>
    <row r="245" spans="2:8" x14ac:dyDescent="0.3">
      <c r="B245" s="208">
        <v>45159</v>
      </c>
      <c r="C245" s="209">
        <v>618.59106399999996</v>
      </c>
      <c r="D245" s="174">
        <v>7.6323568735212621E-3</v>
      </c>
      <c r="E245" s="174">
        <v>7.6323568735212621E-3</v>
      </c>
      <c r="G245" s="174">
        <v>239</v>
      </c>
      <c r="H245" s="174">
        <f t="shared" ca="1" si="7"/>
        <v>4.8581481627150147E-2</v>
      </c>
    </row>
    <row r="246" spans="2:8" x14ac:dyDescent="0.3">
      <c r="B246" s="210">
        <v>45156</v>
      </c>
      <c r="C246" s="211">
        <v>613.90551800000003</v>
      </c>
      <c r="D246" s="174">
        <v>3.3401365252053138E-3</v>
      </c>
      <c r="E246" s="174">
        <v>3.3401365252053138E-3</v>
      </c>
      <c r="G246" s="174">
        <v>240</v>
      </c>
      <c r="H246" s="174">
        <f t="shared" ca="1" si="7"/>
        <v>5.6504933544530844E-3</v>
      </c>
    </row>
    <row r="247" spans="2:8" x14ac:dyDescent="0.3">
      <c r="B247" s="208">
        <v>45155</v>
      </c>
      <c r="C247" s="209">
        <v>611.86181599999998</v>
      </c>
      <c r="D247" s="174">
        <v>-8.080811866764296E-3</v>
      </c>
      <c r="E247" s="174">
        <v>-8.080811866764296E-3</v>
      </c>
      <c r="G247" s="174">
        <v>241</v>
      </c>
      <c r="H247" s="174">
        <f t="shared" ca="1" si="7"/>
        <v>1.9531137811854785E-2</v>
      </c>
    </row>
    <row r="248" spans="2:8" x14ac:dyDescent="0.3">
      <c r="B248" s="210">
        <v>45154</v>
      </c>
      <c r="C248" s="211">
        <v>616.84643600000004</v>
      </c>
      <c r="D248" s="174">
        <v>1.877006958491656E-2</v>
      </c>
      <c r="E248" s="174">
        <v>1.877006958491656E-2</v>
      </c>
      <c r="G248" s="174">
        <v>242</v>
      </c>
      <c r="H248" s="174">
        <f t="shared" ca="1" si="7"/>
        <v>-2.0151538160460346E-2</v>
      </c>
    </row>
    <row r="249" spans="2:8" x14ac:dyDescent="0.3">
      <c r="B249" s="208">
        <v>45152</v>
      </c>
      <c r="C249" s="209">
        <v>605.48150599999997</v>
      </c>
      <c r="D249" s="174">
        <v>-7.2736697603145951E-3</v>
      </c>
      <c r="E249" s="174">
        <v>-7.2736697603145951E-3</v>
      </c>
      <c r="G249" s="174">
        <v>243</v>
      </c>
      <c r="H249" s="174">
        <f t="shared" ca="1" si="7"/>
        <v>8.4116512467674737E-3</v>
      </c>
    </row>
    <row r="250" spans="2:8" x14ac:dyDescent="0.3">
      <c r="B250" s="210">
        <v>45149</v>
      </c>
      <c r="C250" s="211">
        <v>609.91784700000005</v>
      </c>
      <c r="D250" s="174">
        <v>-1.0432701607664059E-2</v>
      </c>
      <c r="E250" s="174">
        <v>-1.0432701607664059E-2</v>
      </c>
      <c r="G250" s="174">
        <v>244</v>
      </c>
      <c r="H250" s="174">
        <f t="shared" ca="1" si="7"/>
        <v>2.3775893891112058E-2</v>
      </c>
    </row>
    <row r="251" spans="2:8" x14ac:dyDescent="0.3">
      <c r="B251" s="208">
        <v>45148</v>
      </c>
      <c r="C251" s="209">
        <v>616.34802200000001</v>
      </c>
      <c r="D251" s="174">
        <v>-6.9070316953530097E-3</v>
      </c>
      <c r="E251" s="174">
        <v>-6.9070316953530097E-3</v>
      </c>
      <c r="G251" s="174">
        <v>245</v>
      </c>
      <c r="H251" s="174">
        <f t="shared" ca="1" si="7"/>
        <v>-2.2022600324335197E-2</v>
      </c>
    </row>
    <row r="252" spans="2:8" x14ac:dyDescent="0.3">
      <c r="B252" s="210">
        <v>45147</v>
      </c>
      <c r="C252" s="211">
        <v>620.63476600000001</v>
      </c>
      <c r="D252" s="174">
        <v>2.5111216478360437E-2</v>
      </c>
      <c r="E252" s="174">
        <v>2.5111216478360437E-2</v>
      </c>
      <c r="G252" s="174">
        <v>246</v>
      </c>
      <c r="H252" s="174">
        <f t="shared" ca="1" si="7"/>
        <v>1.9220136819774483E-2</v>
      </c>
    </row>
    <row r="253" spans="2:8" x14ac:dyDescent="0.3">
      <c r="B253" s="208">
        <v>45146</v>
      </c>
      <c r="C253" s="209">
        <v>605.43164100000001</v>
      </c>
      <c r="D253" s="174">
        <v>-3.6096247195015591E-3</v>
      </c>
      <c r="E253" s="174">
        <v>-3.6096247195015591E-3</v>
      </c>
      <c r="G253" s="174">
        <v>247</v>
      </c>
      <c r="H253" s="174">
        <f t="shared" ca="1" si="7"/>
        <v>-4.2957940151200663E-2</v>
      </c>
    </row>
    <row r="254" spans="2:8" x14ac:dyDescent="0.3">
      <c r="B254" s="210">
        <v>45145</v>
      </c>
      <c r="C254" s="211">
        <v>607.62493900000004</v>
      </c>
      <c r="D254" s="174">
        <v>-8.9430120946836951E-3</v>
      </c>
      <c r="E254" s="174">
        <v>-8.9430120946836951E-3</v>
      </c>
      <c r="G254" s="174">
        <v>248</v>
      </c>
      <c r="H254" s="174">
        <f t="shared" ca="1" si="7"/>
        <v>-4.1269921576704199E-2</v>
      </c>
    </row>
    <row r="255" spans="2:8" x14ac:dyDescent="0.3">
      <c r="B255" s="208">
        <v>45142</v>
      </c>
      <c r="C255" s="209">
        <v>613.10797100000002</v>
      </c>
      <c r="D255" s="174">
        <v>-6.3818046632409019E-3</v>
      </c>
      <c r="E255" s="174">
        <v>-6.3818046632409019E-3</v>
      </c>
      <c r="G255" s="174">
        <v>249</v>
      </c>
      <c r="H255" s="174">
        <f t="shared" ca="1" si="7"/>
        <v>-5.7080719176462319E-2</v>
      </c>
    </row>
    <row r="256" spans="2:8" x14ac:dyDescent="0.3">
      <c r="B256" s="210">
        <v>45141</v>
      </c>
      <c r="C256" s="211">
        <v>617.04583700000001</v>
      </c>
      <c r="D256" s="174">
        <v>-5.94241180058022E-3</v>
      </c>
      <c r="E256" s="174">
        <v>-5.94241180058022E-3</v>
      </c>
      <c r="G256" s="174">
        <v>250</v>
      </c>
      <c r="H256" s="174">
        <f t="shared" ca="1" si="7"/>
        <v>1.2577265305427913E-2</v>
      </c>
    </row>
    <row r="257" spans="2:8" x14ac:dyDescent="0.3">
      <c r="B257" s="208">
        <v>45140</v>
      </c>
      <c r="C257" s="209">
        <v>620.73449700000003</v>
      </c>
      <c r="D257" s="174">
        <v>-3.2626378878655077E-2</v>
      </c>
      <c r="E257" s="174">
        <v>-3.2626378878655077E-2</v>
      </c>
      <c r="G257" s="174">
        <v>251</v>
      </c>
      <c r="H257" s="174">
        <f t="shared" ca="1" si="7"/>
        <v>2.3509856968552345E-2</v>
      </c>
    </row>
    <row r="258" spans="2:8" x14ac:dyDescent="0.3">
      <c r="B258" s="210">
        <v>45139</v>
      </c>
      <c r="C258" s="211">
        <v>641.66986099999997</v>
      </c>
      <c r="D258" s="174">
        <v>-1.0088618568110793E-3</v>
      </c>
      <c r="E258" s="174">
        <v>-1.0088618568110793E-3</v>
      </c>
      <c r="G258" s="174">
        <v>252</v>
      </c>
      <c r="H258" s="174">
        <f t="shared" ca="1" si="7"/>
        <v>3.1324354041668528E-2</v>
      </c>
    </row>
    <row r="259" spans="2:8" x14ac:dyDescent="0.3">
      <c r="B259" s="208">
        <v>45138</v>
      </c>
      <c r="C259" s="209">
        <v>642.31787099999997</v>
      </c>
      <c r="D259" s="174">
        <v>1.4166597404841521E-2</v>
      </c>
      <c r="E259" s="174">
        <v>1.4166597404841521E-2</v>
      </c>
      <c r="G259" s="174">
        <v>253</v>
      </c>
      <c r="H259" s="174">
        <f t="shared" ca="1" si="7"/>
        <v>2.7094801992990358E-2</v>
      </c>
    </row>
    <row r="260" spans="2:8" x14ac:dyDescent="0.3">
      <c r="B260" s="210">
        <v>45135</v>
      </c>
      <c r="C260" s="211">
        <v>633.34551999999996</v>
      </c>
      <c r="D260" s="174">
        <v>-9.9736013342003084E-3</v>
      </c>
      <c r="E260" s="174">
        <v>-9.9736013342003084E-3</v>
      </c>
      <c r="G260" s="174">
        <v>254</v>
      </c>
      <c r="H260" s="174">
        <f t="shared" ca="1" si="7"/>
        <v>3.7405587970047905E-3</v>
      </c>
    </row>
    <row r="261" spans="2:8" x14ac:dyDescent="0.3">
      <c r="B261" s="208">
        <v>45134</v>
      </c>
      <c r="C261" s="209">
        <v>639.72589100000005</v>
      </c>
      <c r="D261" s="174">
        <v>4.0555863169742818E-3</v>
      </c>
      <c r="E261" s="174">
        <v>4.0555863169742818E-3</v>
      </c>
      <c r="G261" s="174">
        <v>255</v>
      </c>
      <c r="H261" s="174">
        <f t="shared" ca="1" si="7"/>
        <v>-2.4101414412092945E-2</v>
      </c>
    </row>
    <row r="262" spans="2:8" x14ac:dyDescent="0.3">
      <c r="B262" s="210">
        <v>45133</v>
      </c>
      <c r="C262" s="211">
        <v>637.14190699999995</v>
      </c>
      <c r="D262" s="174">
        <v>2.5802761424550055E-3</v>
      </c>
      <c r="E262" s="174">
        <v>2.5802761424550055E-3</v>
      </c>
      <c r="G262" s="174">
        <v>256</v>
      </c>
      <c r="H262" s="174">
        <f t="shared" ca="1" si="7"/>
        <v>-3.2641675465836704E-2</v>
      </c>
    </row>
    <row r="263" spans="2:8" x14ac:dyDescent="0.3">
      <c r="B263" s="208">
        <v>45132</v>
      </c>
      <c r="C263" s="209">
        <v>635.50213599999995</v>
      </c>
      <c r="D263" s="174">
        <v>1.6209868114295943E-2</v>
      </c>
      <c r="E263" s="174">
        <v>1.6209868114295943E-2</v>
      </c>
      <c r="G263" s="174">
        <v>257</v>
      </c>
      <c r="H263" s="174">
        <f t="shared" ca="1" si="7"/>
        <v>-5.6745182999305574E-2</v>
      </c>
    </row>
    <row r="264" spans="2:8" x14ac:dyDescent="0.3">
      <c r="B264" s="210">
        <v>45131</v>
      </c>
      <c r="C264" s="211">
        <v>625.36505099999999</v>
      </c>
      <c r="D264" s="174">
        <v>5.5931922868415898E-3</v>
      </c>
      <c r="E264" s="174">
        <v>5.5931922868415898E-3</v>
      </c>
      <c r="G264" s="174">
        <v>258</v>
      </c>
      <c r="H264" s="174">
        <f t="shared" ref="H264:H327" ca="1" si="8">_xlfn.NORM.INV(RAND(),N$9,N$10)</f>
        <v>8.3462944131266759E-3</v>
      </c>
    </row>
    <row r="265" spans="2:8" x14ac:dyDescent="0.3">
      <c r="B265" s="208">
        <v>45128</v>
      </c>
      <c r="C265" s="209">
        <v>621.88671899999997</v>
      </c>
      <c r="D265" s="174">
        <v>6.5953832571322511E-3</v>
      </c>
      <c r="E265" s="174">
        <v>6.5953832571322511E-3</v>
      </c>
      <c r="G265" s="174">
        <v>259</v>
      </c>
      <c r="H265" s="174">
        <f t="shared" ca="1" si="8"/>
        <v>3.0648472055804638E-2</v>
      </c>
    </row>
    <row r="266" spans="2:8" x14ac:dyDescent="0.3">
      <c r="B266" s="210">
        <v>45127</v>
      </c>
      <c r="C266" s="211">
        <v>617.81201199999998</v>
      </c>
      <c r="D266" s="174">
        <v>1.6920110436326797E-3</v>
      </c>
      <c r="E266" s="174">
        <v>1.6920110436326797E-3</v>
      </c>
      <c r="G266" s="174">
        <v>260</v>
      </c>
      <c r="H266" s="174">
        <f t="shared" ca="1" si="8"/>
        <v>-2.1452745246258946E-2</v>
      </c>
    </row>
    <row r="267" spans="2:8" x14ac:dyDescent="0.3">
      <c r="B267" s="208">
        <v>45126</v>
      </c>
      <c r="C267" s="209">
        <v>616.76843299999996</v>
      </c>
      <c r="D267" s="174">
        <v>1.3886499433989617E-2</v>
      </c>
      <c r="E267" s="174">
        <v>1.3886499433989617E-2</v>
      </c>
      <c r="G267" s="174">
        <v>261</v>
      </c>
      <c r="H267" s="174">
        <f t="shared" ca="1" si="8"/>
        <v>4.0351482682840405E-3</v>
      </c>
    </row>
    <row r="268" spans="2:8" x14ac:dyDescent="0.3">
      <c r="B268" s="210">
        <v>45125</v>
      </c>
      <c r="C268" s="211">
        <v>608.32098399999995</v>
      </c>
      <c r="D268" s="174">
        <v>-1.0347593728783125E-2</v>
      </c>
      <c r="E268" s="174">
        <v>-1.0347593728783125E-2</v>
      </c>
      <c r="G268" s="174">
        <v>262</v>
      </c>
      <c r="H268" s="174">
        <f t="shared" ca="1" si="8"/>
        <v>-3.3337905662070046E-2</v>
      </c>
    </row>
    <row r="269" spans="2:8" x14ac:dyDescent="0.3">
      <c r="B269" s="208">
        <v>45124</v>
      </c>
      <c r="C269" s="209">
        <v>614.68145800000002</v>
      </c>
      <c r="D269" s="174">
        <v>-1.0241616036711629E-2</v>
      </c>
      <c r="E269" s="174">
        <v>-1.0241616036711629E-2</v>
      </c>
      <c r="G269" s="174">
        <v>263</v>
      </c>
      <c r="H269" s="174">
        <f t="shared" ca="1" si="8"/>
        <v>8.6948907123883864E-3</v>
      </c>
    </row>
    <row r="270" spans="2:8" x14ac:dyDescent="0.3">
      <c r="B270" s="210">
        <v>45121</v>
      </c>
      <c r="C270" s="211">
        <v>621.04193099999998</v>
      </c>
      <c r="D270" s="174">
        <v>6.8475504559376756E-3</v>
      </c>
      <c r="E270" s="174">
        <v>6.8475504559376756E-3</v>
      </c>
      <c r="G270" s="174">
        <v>264</v>
      </c>
      <c r="H270" s="174">
        <f t="shared" ca="1" si="8"/>
        <v>1.3568908430783238E-2</v>
      </c>
    </row>
    <row r="271" spans="2:8" x14ac:dyDescent="0.3">
      <c r="B271" s="208">
        <v>45120</v>
      </c>
      <c r="C271" s="209">
        <v>616.81823699999995</v>
      </c>
      <c r="D271" s="174">
        <v>-1.2871858539556555E-3</v>
      </c>
      <c r="E271" s="174">
        <v>-1.2871858539556555E-3</v>
      </c>
      <c r="G271" s="174">
        <v>265</v>
      </c>
      <c r="H271" s="174">
        <f t="shared" ca="1" si="8"/>
        <v>2.6931060633214054E-2</v>
      </c>
    </row>
    <row r="272" spans="2:8" x14ac:dyDescent="0.3">
      <c r="B272" s="210">
        <v>45119</v>
      </c>
      <c r="C272" s="211">
        <v>617.61321999999996</v>
      </c>
      <c r="D272" s="174">
        <v>-1.1217177607705636E-2</v>
      </c>
      <c r="E272" s="174">
        <v>-1.1217177607705636E-2</v>
      </c>
      <c r="G272" s="174">
        <v>266</v>
      </c>
      <c r="H272" s="174">
        <f t="shared" ca="1" si="8"/>
        <v>4.3705710937003185E-2</v>
      </c>
    </row>
    <row r="273" spans="2:8" x14ac:dyDescent="0.3">
      <c r="B273" s="208">
        <v>45118</v>
      </c>
      <c r="C273" s="209">
        <v>624.61968999999999</v>
      </c>
      <c r="D273" s="174">
        <v>1.5921762047249061E-2</v>
      </c>
      <c r="E273" s="174">
        <v>1.5921762047249061E-2</v>
      </c>
      <c r="G273" s="174">
        <v>267</v>
      </c>
      <c r="H273" s="174">
        <f t="shared" ca="1" si="8"/>
        <v>-4.1960108261283715E-3</v>
      </c>
    </row>
    <row r="274" spans="2:8" x14ac:dyDescent="0.3">
      <c r="B274" s="210">
        <v>45117</v>
      </c>
      <c r="C274" s="211">
        <v>614.83050500000002</v>
      </c>
      <c r="D274" s="174">
        <v>7.2789087735972851E-4</v>
      </c>
      <c r="E274" s="174">
        <v>7.2789087735972851E-4</v>
      </c>
      <c r="G274" s="174">
        <v>268</v>
      </c>
      <c r="H274" s="174">
        <f t="shared" ca="1" si="8"/>
        <v>-1.4248435978214983E-2</v>
      </c>
    </row>
    <row r="275" spans="2:8" x14ac:dyDescent="0.3">
      <c r="B275" s="208">
        <v>45114</v>
      </c>
      <c r="C275" s="209">
        <v>614.38330099999996</v>
      </c>
      <c r="D275" s="174">
        <v>2.8961434264380363E-2</v>
      </c>
      <c r="E275" s="174">
        <v>2.8961434264380363E-2</v>
      </c>
      <c r="G275" s="174">
        <v>269</v>
      </c>
      <c r="H275" s="174">
        <f t="shared" ca="1" si="8"/>
        <v>4.9955243097746576E-3</v>
      </c>
    </row>
    <row r="276" spans="2:8" x14ac:dyDescent="0.3">
      <c r="B276" s="210">
        <v>45113</v>
      </c>
      <c r="C276" s="211">
        <v>597.09069799999997</v>
      </c>
      <c r="D276" s="174">
        <v>2.1334389635218644E-2</v>
      </c>
      <c r="E276" s="174">
        <v>2.1334389635218644E-2</v>
      </c>
      <c r="G276" s="174">
        <v>270</v>
      </c>
      <c r="H276" s="174">
        <f t="shared" ca="1" si="8"/>
        <v>2.2217306908944173E-2</v>
      </c>
    </row>
    <row r="277" spans="2:8" x14ac:dyDescent="0.3">
      <c r="B277" s="208">
        <v>45112</v>
      </c>
      <c r="C277" s="209">
        <v>584.61822500000005</v>
      </c>
      <c r="D277" s="174">
        <v>-5.4104207574464875E-3</v>
      </c>
      <c r="E277" s="174">
        <v>-5.4104207574464875E-3</v>
      </c>
      <c r="G277" s="174">
        <v>271</v>
      </c>
      <c r="H277" s="174">
        <f t="shared" ca="1" si="8"/>
        <v>4.1454214628861653E-2</v>
      </c>
    </row>
    <row r="278" spans="2:8" x14ac:dyDescent="0.3">
      <c r="B278" s="210">
        <v>45111</v>
      </c>
      <c r="C278" s="211">
        <v>587.79846199999997</v>
      </c>
      <c r="D278" s="174">
        <v>1.1002184907794772E-3</v>
      </c>
      <c r="E278" s="174">
        <v>1.1002184907794772E-3</v>
      </c>
      <c r="G278" s="174">
        <v>272</v>
      </c>
      <c r="H278" s="174">
        <f t="shared" ca="1" si="8"/>
        <v>9.4732897004773248E-3</v>
      </c>
    </row>
    <row r="279" spans="2:8" x14ac:dyDescent="0.3">
      <c r="B279" s="208">
        <v>45110</v>
      </c>
      <c r="C279" s="209">
        <v>587.152466</v>
      </c>
      <c r="D279" s="174">
        <v>-7.9758692355928681E-3</v>
      </c>
      <c r="E279" s="174">
        <v>-7.9758692355928681E-3</v>
      </c>
      <c r="G279" s="174">
        <v>273</v>
      </c>
      <c r="H279" s="174">
        <f t="shared" ca="1" si="8"/>
        <v>5.1365180752590781E-3</v>
      </c>
    </row>
    <row r="280" spans="2:8" x14ac:dyDescent="0.3">
      <c r="B280" s="210">
        <v>45107</v>
      </c>
      <c r="C280" s="211">
        <v>591.87316899999996</v>
      </c>
      <c r="D280" s="174">
        <v>1.5170955506437576E-2</v>
      </c>
      <c r="E280" s="174">
        <v>1.5170955506437576E-2</v>
      </c>
      <c r="G280" s="174">
        <v>274</v>
      </c>
      <c r="H280" s="174">
        <f t="shared" ca="1" si="8"/>
        <v>9.2612616477523359E-3</v>
      </c>
    </row>
    <row r="281" spans="2:8" x14ac:dyDescent="0.3">
      <c r="B281" s="208">
        <v>45105</v>
      </c>
      <c r="C281" s="209">
        <v>583.02807600000006</v>
      </c>
      <c r="D281" s="174">
        <v>2.3643389003327256E-2</v>
      </c>
      <c r="E281" s="174">
        <v>2.3643389003327256E-2</v>
      </c>
      <c r="G281" s="174">
        <v>275</v>
      </c>
      <c r="H281" s="174">
        <f t="shared" ca="1" si="8"/>
        <v>-1.5239907642117675E-2</v>
      </c>
    </row>
    <row r="282" spans="2:8" x14ac:dyDescent="0.3">
      <c r="B282" s="210">
        <v>45104</v>
      </c>
      <c r="C282" s="211">
        <v>569.56170699999996</v>
      </c>
      <c r="D282" s="174">
        <v>9.2454069282791474E-3</v>
      </c>
      <c r="E282" s="174">
        <v>9.2454069282791474E-3</v>
      </c>
      <c r="G282" s="174">
        <v>276</v>
      </c>
      <c r="H282" s="174">
        <f t="shared" ca="1" si="8"/>
        <v>-3.7960741736649914E-2</v>
      </c>
    </row>
    <row r="283" spans="2:8" x14ac:dyDescent="0.3">
      <c r="B283" s="208">
        <v>45103</v>
      </c>
      <c r="C283" s="209">
        <v>564.34411599999999</v>
      </c>
      <c r="D283" s="174">
        <v>1.4651865944009478E-2</v>
      </c>
      <c r="E283" s="174">
        <v>1.4651865944009478E-2</v>
      </c>
      <c r="G283" s="174">
        <v>277</v>
      </c>
      <c r="H283" s="174">
        <f t="shared" ca="1" si="8"/>
        <v>1.9789421828908263E-2</v>
      </c>
    </row>
    <row r="284" spans="2:8" x14ac:dyDescent="0.3">
      <c r="B284" s="210">
        <v>45100</v>
      </c>
      <c r="C284" s="211">
        <v>556.19482400000004</v>
      </c>
      <c r="D284" s="174">
        <v>-1.703680002637651E-2</v>
      </c>
      <c r="E284" s="174">
        <v>-1.703680002637651E-2</v>
      </c>
      <c r="G284" s="174">
        <v>278</v>
      </c>
      <c r="H284" s="174">
        <f t="shared" ca="1" si="8"/>
        <v>-3.2091478816552173E-2</v>
      </c>
    </row>
    <row r="285" spans="2:8" x14ac:dyDescent="0.3">
      <c r="B285" s="208">
        <v>45099</v>
      </c>
      <c r="C285" s="209">
        <v>565.83483899999999</v>
      </c>
      <c r="D285" s="174">
        <v>-2.0726011427410054E-2</v>
      </c>
      <c r="E285" s="174">
        <v>-2.0726011427410054E-2</v>
      </c>
      <c r="G285" s="174">
        <v>279</v>
      </c>
      <c r="H285" s="174">
        <f t="shared" ca="1" si="8"/>
        <v>-1.1821508547334349E-3</v>
      </c>
    </row>
    <row r="286" spans="2:8" x14ac:dyDescent="0.3">
      <c r="B286" s="210">
        <v>45098</v>
      </c>
      <c r="C286" s="211">
        <v>577.81054700000004</v>
      </c>
      <c r="D286" s="174">
        <v>-3.1718534048499865E-3</v>
      </c>
      <c r="E286" s="174">
        <v>-3.1718534048499865E-3</v>
      </c>
      <c r="G286" s="174">
        <v>280</v>
      </c>
      <c r="H286" s="174">
        <f t="shared" ca="1" si="8"/>
        <v>-2.8455314292715E-2</v>
      </c>
    </row>
    <row r="287" spans="2:8" x14ac:dyDescent="0.3">
      <c r="B287" s="208">
        <v>45097</v>
      </c>
      <c r="C287" s="209">
        <v>579.64910899999995</v>
      </c>
      <c r="D287" s="174">
        <v>3.0386010158951451E-2</v>
      </c>
      <c r="E287" s="174">
        <v>3.0386010158951451E-2</v>
      </c>
      <c r="G287" s="174">
        <v>281</v>
      </c>
      <c r="H287" s="174">
        <f t="shared" ca="1" si="8"/>
        <v>6.004290581826531E-2</v>
      </c>
    </row>
    <row r="288" spans="2:8" x14ac:dyDescent="0.3">
      <c r="B288" s="210">
        <v>45096</v>
      </c>
      <c r="C288" s="211">
        <v>562.55529799999999</v>
      </c>
      <c r="D288" s="174">
        <v>-6.5811827244323627E-3</v>
      </c>
      <c r="E288" s="174">
        <v>-6.5811827244323627E-3</v>
      </c>
      <c r="G288" s="174">
        <v>282</v>
      </c>
      <c r="H288" s="174">
        <f t="shared" ca="1" si="8"/>
        <v>8.4015016104254051E-3</v>
      </c>
    </row>
    <row r="289" spans="2:8" x14ac:dyDescent="0.3">
      <c r="B289" s="208">
        <v>45093</v>
      </c>
      <c r="C289" s="209">
        <v>566.282104</v>
      </c>
      <c r="D289" s="174">
        <v>2.3747864091406617E-3</v>
      </c>
      <c r="E289" s="174">
        <v>2.3747864091406617E-3</v>
      </c>
      <c r="G289" s="174">
        <v>283</v>
      </c>
      <c r="H289" s="174">
        <f t="shared" ca="1" si="8"/>
        <v>-1.7081612610305299E-2</v>
      </c>
    </row>
    <row r="290" spans="2:8" x14ac:dyDescent="0.3">
      <c r="B290" s="210">
        <v>45092</v>
      </c>
      <c r="C290" s="211">
        <v>564.94049099999995</v>
      </c>
      <c r="D290" s="174">
        <v>-3.2437705453981693E-3</v>
      </c>
      <c r="E290" s="174">
        <v>-3.2437705453981693E-3</v>
      </c>
      <c r="G290" s="174">
        <v>284</v>
      </c>
      <c r="H290" s="174">
        <f t="shared" ca="1" si="8"/>
        <v>2.0997366772518483E-2</v>
      </c>
    </row>
    <row r="291" spans="2:8" x14ac:dyDescent="0.3">
      <c r="B291" s="208">
        <v>45091</v>
      </c>
      <c r="C291" s="209">
        <v>566.77899200000002</v>
      </c>
      <c r="D291" s="174">
        <v>1.4407568004360083E-2</v>
      </c>
      <c r="E291" s="174">
        <v>1.4407568004360083E-2</v>
      </c>
      <c r="G291" s="174">
        <v>285</v>
      </c>
      <c r="H291" s="174">
        <f t="shared" ca="1" si="8"/>
        <v>-3.4859074344835476E-2</v>
      </c>
    </row>
    <row r="292" spans="2:8" x14ac:dyDescent="0.3">
      <c r="B292" s="210">
        <v>45090</v>
      </c>
      <c r="C292" s="211">
        <v>558.72906499999999</v>
      </c>
      <c r="D292" s="174">
        <v>-3.4564670787683156E-3</v>
      </c>
      <c r="E292" s="174">
        <v>-3.4564670787683156E-3</v>
      </c>
      <c r="G292" s="174">
        <v>286</v>
      </c>
      <c r="H292" s="174">
        <f t="shared" ca="1" si="8"/>
        <v>-2.8985639847814389E-2</v>
      </c>
    </row>
    <row r="293" spans="2:8" x14ac:dyDescent="0.3">
      <c r="B293" s="208">
        <v>45089</v>
      </c>
      <c r="C293" s="209">
        <v>560.66699200000005</v>
      </c>
      <c r="D293" s="174">
        <v>3.2900294639627127E-3</v>
      </c>
      <c r="E293" s="174">
        <v>3.2900294639627127E-3</v>
      </c>
      <c r="G293" s="174">
        <v>287</v>
      </c>
      <c r="H293" s="174">
        <f t="shared" ca="1" si="8"/>
        <v>2.7871090922380312E-2</v>
      </c>
    </row>
    <row r="294" spans="2:8" x14ac:dyDescent="0.3">
      <c r="B294" s="210">
        <v>45086</v>
      </c>
      <c r="C294" s="211">
        <v>558.82843000000003</v>
      </c>
      <c r="D294" s="174">
        <v>4.6453007040661472E-3</v>
      </c>
      <c r="E294" s="174">
        <v>4.6453007040661472E-3</v>
      </c>
      <c r="G294" s="174">
        <v>288</v>
      </c>
      <c r="H294" s="174">
        <f t="shared" ca="1" si="8"/>
        <v>-2.1821640441986853E-2</v>
      </c>
    </row>
    <row r="295" spans="2:8" x14ac:dyDescent="0.3">
      <c r="B295" s="208">
        <v>45085</v>
      </c>
      <c r="C295" s="209">
        <v>556.244507</v>
      </c>
      <c r="D295" s="174">
        <v>-1.4525872633688456E-2</v>
      </c>
      <c r="E295" s="174">
        <v>-1.4525872633688456E-2</v>
      </c>
      <c r="G295" s="174">
        <v>289</v>
      </c>
      <c r="H295" s="174">
        <f t="shared" ca="1" si="8"/>
        <v>-9.2609831785401865E-3</v>
      </c>
    </row>
    <row r="296" spans="2:8" x14ac:dyDescent="0.3">
      <c r="B296" s="210">
        <v>45084</v>
      </c>
      <c r="C296" s="211">
        <v>564.44354199999998</v>
      </c>
      <c r="D296" s="174">
        <v>2.1952345178703692E-2</v>
      </c>
      <c r="E296" s="174">
        <v>2.1952345178703692E-2</v>
      </c>
      <c r="G296" s="174">
        <v>290</v>
      </c>
      <c r="H296" s="174">
        <f t="shared" ca="1" si="8"/>
        <v>-1.9379022827823587E-2</v>
      </c>
    </row>
    <row r="297" spans="2:8" x14ac:dyDescent="0.3">
      <c r="B297" s="208">
        <v>45083</v>
      </c>
      <c r="C297" s="209">
        <v>552.318848</v>
      </c>
      <c r="D297" s="174">
        <v>1.7391186601683137E-2</v>
      </c>
      <c r="E297" s="174">
        <v>1.7391186601683137E-2</v>
      </c>
      <c r="G297" s="174">
        <v>291</v>
      </c>
      <c r="H297" s="174">
        <f t="shared" ca="1" si="8"/>
        <v>2.6746102608100362E-2</v>
      </c>
    </row>
    <row r="298" spans="2:8" x14ac:dyDescent="0.3">
      <c r="B298" s="210">
        <v>45082</v>
      </c>
      <c r="C298" s="211">
        <v>542.87756300000001</v>
      </c>
      <c r="D298" s="174">
        <v>1.9313363680460625E-2</v>
      </c>
      <c r="E298" s="174">
        <v>1.9313363680460625E-2</v>
      </c>
      <c r="G298" s="174">
        <v>292</v>
      </c>
      <c r="H298" s="174">
        <f t="shared" ca="1" si="8"/>
        <v>1.8417107926868837E-2</v>
      </c>
    </row>
    <row r="299" spans="2:8" x14ac:dyDescent="0.3">
      <c r="B299" s="208">
        <v>45079</v>
      </c>
      <c r="C299" s="209">
        <v>532.59143100000006</v>
      </c>
      <c r="D299" s="174">
        <v>1.3079235872521895E-3</v>
      </c>
      <c r="E299" s="174">
        <v>1.3079235872521895E-3</v>
      </c>
      <c r="G299" s="174">
        <v>293</v>
      </c>
      <c r="H299" s="174">
        <f t="shared" ca="1" si="8"/>
        <v>-4.0168624236835383E-3</v>
      </c>
    </row>
    <row r="300" spans="2:8" x14ac:dyDescent="0.3">
      <c r="B300" s="210">
        <v>45078</v>
      </c>
      <c r="C300" s="211">
        <v>531.89575200000002</v>
      </c>
      <c r="D300" s="174">
        <v>1.6910585710589881E-2</v>
      </c>
      <c r="E300" s="174">
        <v>1.6910585710589881E-2</v>
      </c>
      <c r="G300" s="174">
        <v>294</v>
      </c>
      <c r="H300" s="174">
        <f t="shared" ca="1" si="8"/>
        <v>1.6762327305171916E-2</v>
      </c>
    </row>
    <row r="301" spans="2:8" x14ac:dyDescent="0.3">
      <c r="B301" s="208">
        <v>45077</v>
      </c>
      <c r="C301" s="209">
        <v>523.050659</v>
      </c>
      <c r="D301" s="174">
        <v>1.4456395628457715E-2</v>
      </c>
      <c r="E301" s="174">
        <v>1.4456395628457715E-2</v>
      </c>
      <c r="G301" s="174">
        <v>295</v>
      </c>
      <c r="H301" s="174">
        <f t="shared" ca="1" si="8"/>
        <v>1.6650784609642425E-2</v>
      </c>
    </row>
    <row r="302" spans="2:8" x14ac:dyDescent="0.3">
      <c r="B302" s="210">
        <v>45076</v>
      </c>
      <c r="C302" s="211">
        <v>515.59698500000002</v>
      </c>
      <c r="D302" s="174">
        <v>-5.0820363284878522E-3</v>
      </c>
      <c r="E302" s="174">
        <v>-5.0820363284878522E-3</v>
      </c>
      <c r="G302" s="174">
        <v>296</v>
      </c>
      <c r="H302" s="174">
        <f t="shared" ca="1" si="8"/>
        <v>3.1685220636305675E-2</v>
      </c>
    </row>
    <row r="303" spans="2:8" x14ac:dyDescent="0.3">
      <c r="B303" s="208">
        <v>45075</v>
      </c>
      <c r="C303" s="209">
        <v>518.23065199999996</v>
      </c>
      <c r="D303" s="174">
        <v>5.786532637940496E-3</v>
      </c>
      <c r="E303" s="174">
        <v>5.786532637940496E-3</v>
      </c>
      <c r="G303" s="174">
        <v>297</v>
      </c>
      <c r="H303" s="174">
        <f t="shared" ca="1" si="8"/>
        <v>-5.6312543901310443E-3</v>
      </c>
    </row>
    <row r="304" spans="2:8" x14ac:dyDescent="0.3">
      <c r="B304" s="210">
        <v>45072</v>
      </c>
      <c r="C304" s="211">
        <v>515.249146</v>
      </c>
      <c r="D304" s="174">
        <v>6.9924184104074149E-3</v>
      </c>
      <c r="E304" s="174">
        <v>6.9924184104074149E-3</v>
      </c>
      <c r="G304" s="174">
        <v>298</v>
      </c>
      <c r="H304" s="174">
        <f t="shared" ca="1" si="8"/>
        <v>-5.6855248527947468E-2</v>
      </c>
    </row>
    <row r="305" spans="2:8" x14ac:dyDescent="0.3">
      <c r="B305" s="208">
        <v>45071</v>
      </c>
      <c r="C305" s="209">
        <v>511.67132600000002</v>
      </c>
      <c r="D305" s="174">
        <v>-1.0284712324581731E-2</v>
      </c>
      <c r="E305" s="174">
        <v>-1.0284712324581731E-2</v>
      </c>
      <c r="G305" s="174">
        <v>299</v>
      </c>
      <c r="H305" s="174">
        <f t="shared" ca="1" si="8"/>
        <v>3.77942066554043E-3</v>
      </c>
    </row>
    <row r="306" spans="2:8" x14ac:dyDescent="0.3">
      <c r="B306" s="210">
        <v>45070</v>
      </c>
      <c r="C306" s="211">
        <v>516.98840299999995</v>
      </c>
      <c r="D306" s="174">
        <v>-1.5704638176703395E-2</v>
      </c>
      <c r="E306" s="174">
        <v>-1.5704638176703395E-2</v>
      </c>
      <c r="G306" s="174">
        <v>300</v>
      </c>
      <c r="H306" s="174">
        <f t="shared" ca="1" si="8"/>
        <v>-1.3937682366558896E-2</v>
      </c>
    </row>
    <row r="307" spans="2:8" x14ac:dyDescent="0.3">
      <c r="B307" s="208">
        <v>45069</v>
      </c>
      <c r="C307" s="209">
        <v>525.23706100000004</v>
      </c>
      <c r="D307" s="174">
        <v>1.1483126534100498E-2</v>
      </c>
      <c r="E307" s="174">
        <v>1.1483126534100498E-2</v>
      </c>
      <c r="G307" s="174">
        <v>301</v>
      </c>
      <c r="H307" s="174">
        <f t="shared" ca="1" si="8"/>
        <v>3.3911295720117696E-2</v>
      </c>
    </row>
    <row r="308" spans="2:8" x14ac:dyDescent="0.3">
      <c r="B308" s="210">
        <v>45068</v>
      </c>
      <c r="C308" s="211">
        <v>519.27417000000003</v>
      </c>
      <c r="D308" s="174">
        <v>-4.6669964955020982E-3</v>
      </c>
      <c r="E308" s="174">
        <v>-4.6669964955020982E-3</v>
      </c>
      <c r="G308" s="174">
        <v>302</v>
      </c>
      <c r="H308" s="174">
        <f t="shared" ca="1" si="8"/>
        <v>4.8267671237085651E-3</v>
      </c>
    </row>
    <row r="309" spans="2:8" x14ac:dyDescent="0.3">
      <c r="B309" s="208">
        <v>45065</v>
      </c>
      <c r="C309" s="209">
        <v>521.70898399999999</v>
      </c>
      <c r="D309" s="174">
        <v>3.2451448362050231E-2</v>
      </c>
      <c r="E309" s="174">
        <v>3.2451448362050231E-2</v>
      </c>
      <c r="G309" s="174">
        <v>303</v>
      </c>
      <c r="H309" s="174">
        <f t="shared" ca="1" si="8"/>
        <v>-8.8146379373346955E-4</v>
      </c>
    </row>
    <row r="310" spans="2:8" x14ac:dyDescent="0.3">
      <c r="B310" s="210">
        <v>45064</v>
      </c>
      <c r="C310" s="211">
        <v>505.31091300000003</v>
      </c>
      <c r="D310" s="174">
        <v>-1.3676034100134999E-2</v>
      </c>
      <c r="E310" s="174">
        <v>-1.3676034100134999E-2</v>
      </c>
      <c r="G310" s="174">
        <v>304</v>
      </c>
      <c r="H310" s="174">
        <f t="shared" ca="1" si="8"/>
        <v>-1.2936482310978497E-2</v>
      </c>
    </row>
    <row r="311" spans="2:8" x14ac:dyDescent="0.3">
      <c r="B311" s="208">
        <v>45063</v>
      </c>
      <c r="C311" s="209">
        <v>512.31738299999995</v>
      </c>
      <c r="D311" s="174">
        <v>-1.0841397390986381E-2</v>
      </c>
      <c r="E311" s="174">
        <v>-1.0841397390986381E-2</v>
      </c>
      <c r="G311" s="174">
        <v>305</v>
      </c>
      <c r="H311" s="174">
        <f t="shared" ca="1" si="8"/>
        <v>1.0702587675509381E-3</v>
      </c>
    </row>
    <row r="312" spans="2:8" x14ac:dyDescent="0.3">
      <c r="B312" s="210">
        <v>45062</v>
      </c>
      <c r="C312" s="211">
        <v>517.93249500000002</v>
      </c>
      <c r="D312" s="174">
        <v>-1.8272511745118798E-2</v>
      </c>
      <c r="E312" s="174">
        <v>-1.8272511745118798E-2</v>
      </c>
      <c r="G312" s="174">
        <v>306</v>
      </c>
      <c r="H312" s="174">
        <f t="shared" ca="1" si="8"/>
        <v>-2.1818863624394787E-3</v>
      </c>
    </row>
    <row r="313" spans="2:8" x14ac:dyDescent="0.3">
      <c r="B313" s="208">
        <v>45061</v>
      </c>
      <c r="C313" s="209">
        <v>527.57257100000004</v>
      </c>
      <c r="D313" s="174">
        <v>2.8878718178718597E-2</v>
      </c>
      <c r="E313" s="174">
        <v>2.8878718178718597E-2</v>
      </c>
      <c r="G313" s="174">
        <v>307</v>
      </c>
      <c r="H313" s="174">
        <f t="shared" ca="1" si="8"/>
        <v>1.5906987622928154E-3</v>
      </c>
    </row>
    <row r="314" spans="2:8" x14ac:dyDescent="0.3">
      <c r="B314" s="210">
        <v>45058</v>
      </c>
      <c r="C314" s="211">
        <v>512.76458700000001</v>
      </c>
      <c r="D314" s="174">
        <v>8.5027491573233006E-3</v>
      </c>
      <c r="E314" s="174">
        <v>8.5027491573233006E-3</v>
      </c>
      <c r="G314" s="174">
        <v>308</v>
      </c>
      <c r="H314" s="174">
        <f t="shared" ca="1" si="8"/>
        <v>-1.9872314746309527E-2</v>
      </c>
    </row>
    <row r="315" spans="2:8" x14ac:dyDescent="0.3">
      <c r="B315" s="208">
        <v>45057</v>
      </c>
      <c r="C315" s="209">
        <v>508.44143700000001</v>
      </c>
      <c r="D315" s="174">
        <v>4.1216902546483683E-3</v>
      </c>
      <c r="E315" s="174">
        <v>4.1216902546483683E-3</v>
      </c>
      <c r="G315" s="174">
        <v>309</v>
      </c>
      <c r="H315" s="174">
        <f t="shared" ca="1" si="8"/>
        <v>-1.3622324817766764E-2</v>
      </c>
    </row>
    <row r="316" spans="2:8" x14ac:dyDescent="0.3">
      <c r="B316" s="210">
        <v>45056</v>
      </c>
      <c r="C316" s="211">
        <v>506.354401</v>
      </c>
      <c r="D316" s="174">
        <v>1.1615191350929309E-2</v>
      </c>
      <c r="E316" s="174">
        <v>1.1615191350929309E-2</v>
      </c>
      <c r="G316" s="174">
        <v>310</v>
      </c>
      <c r="H316" s="174">
        <f t="shared" ca="1" si="8"/>
        <v>2.1027945025288999E-2</v>
      </c>
    </row>
    <row r="317" spans="2:8" x14ac:dyDescent="0.3">
      <c r="B317" s="208">
        <v>45055</v>
      </c>
      <c r="C317" s="209">
        <v>500.540527</v>
      </c>
      <c r="D317" s="174">
        <v>6.293709756398507E-3</v>
      </c>
      <c r="E317" s="174">
        <v>6.293709756398507E-3</v>
      </c>
      <c r="G317" s="174">
        <v>311</v>
      </c>
      <c r="H317" s="174">
        <f t="shared" ca="1" si="8"/>
        <v>5.0657467068040848E-2</v>
      </c>
    </row>
    <row r="318" spans="2:8" x14ac:dyDescent="0.3">
      <c r="B318" s="210">
        <v>45054</v>
      </c>
      <c r="C318" s="211">
        <v>497.40997299999998</v>
      </c>
      <c r="D318" s="174">
        <v>4.9046305584701959E-2</v>
      </c>
      <c r="E318" s="174">
        <v>4.9046305584701959E-2</v>
      </c>
      <c r="G318" s="174">
        <v>312</v>
      </c>
      <c r="H318" s="174">
        <f t="shared" ca="1" si="8"/>
        <v>5.4175636898607738E-3</v>
      </c>
    </row>
    <row r="319" spans="2:8" x14ac:dyDescent="0.3">
      <c r="B319" s="208">
        <v>45051</v>
      </c>
      <c r="C319" s="209">
        <v>474.154449</v>
      </c>
      <c r="D319" s="174">
        <v>-7.6954395811764248E-3</v>
      </c>
      <c r="E319" s="174">
        <v>-7.6954395811764248E-3</v>
      </c>
      <c r="G319" s="174">
        <v>313</v>
      </c>
      <c r="H319" s="174">
        <f t="shared" ca="1" si="8"/>
        <v>7.3773180023957328E-3</v>
      </c>
    </row>
    <row r="320" spans="2:8" x14ac:dyDescent="0.3">
      <c r="B320" s="210">
        <v>45050</v>
      </c>
      <c r="C320" s="211">
        <v>477.83157299999999</v>
      </c>
      <c r="D320" s="174">
        <v>-5.9955476826784263E-3</v>
      </c>
      <c r="E320" s="174">
        <v>-5.9955476826784263E-3</v>
      </c>
      <c r="G320" s="174">
        <v>314</v>
      </c>
      <c r="H320" s="174">
        <f t="shared" ca="1" si="8"/>
        <v>1.1639428911991315E-3</v>
      </c>
    </row>
    <row r="321" spans="2:8" x14ac:dyDescent="0.3">
      <c r="B321" s="208">
        <v>45049</v>
      </c>
      <c r="C321" s="209">
        <v>480.71371499999998</v>
      </c>
      <c r="D321" s="174">
        <v>7.1837811187547059E-3</v>
      </c>
      <c r="E321" s="174">
        <v>7.1837811187547059E-3</v>
      </c>
      <c r="G321" s="174">
        <v>315</v>
      </c>
      <c r="H321" s="174">
        <f t="shared" ca="1" si="8"/>
        <v>1.9850632621237759E-2</v>
      </c>
    </row>
    <row r="322" spans="2:8" x14ac:dyDescent="0.3">
      <c r="B322" s="210">
        <v>45048</v>
      </c>
      <c r="C322" s="211">
        <v>477.28500400000001</v>
      </c>
      <c r="D322" s="174">
        <v>-9.6917354657901841E-3</v>
      </c>
      <c r="E322" s="174">
        <v>-9.6917354657901841E-3</v>
      </c>
      <c r="G322" s="174">
        <v>316</v>
      </c>
      <c r="H322" s="174">
        <f t="shared" ca="1" si="8"/>
        <v>1.6812113798711007E-2</v>
      </c>
    </row>
    <row r="323" spans="2:8" x14ac:dyDescent="0.3">
      <c r="B323" s="208">
        <v>45044</v>
      </c>
      <c r="C323" s="209">
        <v>481.95599399999998</v>
      </c>
      <c r="D323" s="174">
        <v>6.9559766578660056E-3</v>
      </c>
      <c r="E323" s="174">
        <v>6.9559766578660056E-3</v>
      </c>
      <c r="G323" s="174">
        <v>317</v>
      </c>
      <c r="H323" s="174">
        <f t="shared" ca="1" si="8"/>
        <v>-9.6376097109210183E-3</v>
      </c>
    </row>
    <row r="324" spans="2:8" x14ac:dyDescent="0.3">
      <c r="B324" s="210">
        <v>45043</v>
      </c>
      <c r="C324" s="211">
        <v>478.62667800000003</v>
      </c>
      <c r="D324" s="174">
        <v>7.110036209542551E-3</v>
      </c>
      <c r="E324" s="174">
        <v>7.110036209542551E-3</v>
      </c>
      <c r="G324" s="174">
        <v>318</v>
      </c>
      <c r="H324" s="174">
        <f t="shared" ca="1" si="8"/>
        <v>-3.1857248131733815E-3</v>
      </c>
    </row>
    <row r="325" spans="2:8" x14ac:dyDescent="0.3">
      <c r="B325" s="208">
        <v>45042</v>
      </c>
      <c r="C325" s="209">
        <v>475.24765000000002</v>
      </c>
      <c r="D325" s="174">
        <v>9.8194822043780102E-3</v>
      </c>
      <c r="E325" s="174">
        <v>9.8194822043780102E-3</v>
      </c>
      <c r="G325" s="174">
        <v>319</v>
      </c>
      <c r="H325" s="174">
        <f t="shared" ca="1" si="8"/>
        <v>8.7618342505959711E-5</v>
      </c>
    </row>
    <row r="326" spans="2:8" x14ac:dyDescent="0.3">
      <c r="B326" s="210">
        <v>45041</v>
      </c>
      <c r="C326" s="211">
        <v>470.62634300000002</v>
      </c>
      <c r="D326" s="174">
        <v>-3.4722601157540418E-3</v>
      </c>
      <c r="E326" s="174">
        <v>-3.4722601157540418E-3</v>
      </c>
      <c r="G326" s="174">
        <v>320</v>
      </c>
      <c r="H326" s="174">
        <f t="shared" ca="1" si="8"/>
        <v>2.5090602619138144E-2</v>
      </c>
    </row>
    <row r="327" spans="2:8" x14ac:dyDescent="0.3">
      <c r="B327" s="208">
        <v>45040</v>
      </c>
      <c r="C327" s="209">
        <v>472.26617399999998</v>
      </c>
      <c r="D327" s="174">
        <v>8.4889783553175509E-3</v>
      </c>
      <c r="E327" s="174">
        <v>8.4889783553175509E-3</v>
      </c>
      <c r="G327" s="174">
        <v>321</v>
      </c>
      <c r="H327" s="174">
        <f t="shared" ca="1" si="8"/>
        <v>1.9390832431606039E-2</v>
      </c>
    </row>
    <row r="328" spans="2:8" x14ac:dyDescent="0.3">
      <c r="B328" s="210">
        <v>45037</v>
      </c>
      <c r="C328" s="211">
        <v>468.290863</v>
      </c>
      <c r="D328" s="174">
        <v>-1.1744909683181549E-2</v>
      </c>
      <c r="E328" s="174">
        <v>-1.1744909683181549E-2</v>
      </c>
      <c r="G328" s="174">
        <v>322</v>
      </c>
      <c r="H328" s="174">
        <f t="shared" ref="H328:H391" ca="1" si="9">_xlfn.NORM.INV(RAND(),N$9,N$10)</f>
        <v>2.2439013231935093E-2</v>
      </c>
    </row>
    <row r="329" spans="2:8" x14ac:dyDescent="0.3">
      <c r="B329" s="208">
        <v>45036</v>
      </c>
      <c r="C329" s="209">
        <v>473.85626200000002</v>
      </c>
      <c r="D329" s="174">
        <v>1.5764797880706838E-2</v>
      </c>
      <c r="E329" s="174">
        <v>1.5764797880706838E-2</v>
      </c>
      <c r="G329" s="174">
        <v>323</v>
      </c>
      <c r="H329" s="174">
        <f t="shared" ca="1" si="9"/>
        <v>1.2999191505339741E-2</v>
      </c>
    </row>
    <row r="330" spans="2:8" x14ac:dyDescent="0.3">
      <c r="B330" s="210">
        <v>45035</v>
      </c>
      <c r="C330" s="211">
        <v>466.50195300000001</v>
      </c>
      <c r="D330" s="174">
        <v>-7.6110911498418685E-3</v>
      </c>
      <c r="E330" s="174">
        <v>-7.6110911498418685E-3</v>
      </c>
      <c r="G330" s="174">
        <v>324</v>
      </c>
      <c r="H330" s="174">
        <f t="shared" ca="1" si="9"/>
        <v>3.2855463592326412E-2</v>
      </c>
    </row>
    <row r="331" spans="2:8" x14ac:dyDescent="0.3">
      <c r="B331" s="208">
        <v>45034</v>
      </c>
      <c r="C331" s="209">
        <v>470.07977299999999</v>
      </c>
      <c r="D331" s="174">
        <v>1.800351693725467E-3</v>
      </c>
      <c r="E331" s="174">
        <v>1.800351693725467E-3</v>
      </c>
      <c r="G331" s="174">
        <v>325</v>
      </c>
      <c r="H331" s="174">
        <f t="shared" ca="1" si="9"/>
        <v>7.7105517343006545E-3</v>
      </c>
    </row>
    <row r="332" spans="2:8" x14ac:dyDescent="0.3">
      <c r="B332" s="210">
        <v>45033</v>
      </c>
      <c r="C332" s="211">
        <v>469.23498499999999</v>
      </c>
      <c r="D332" s="174">
        <v>5.6442957262002411E-3</v>
      </c>
      <c r="E332" s="174">
        <v>5.6442957262002411E-3</v>
      </c>
      <c r="G332" s="174">
        <v>326</v>
      </c>
      <c r="H332" s="174">
        <f t="shared" ca="1" si="9"/>
        <v>2.7548933309433567E-2</v>
      </c>
    </row>
    <row r="333" spans="2:8" x14ac:dyDescent="0.3">
      <c r="B333" s="208">
        <v>45029</v>
      </c>
      <c r="C333" s="209">
        <v>466.60134900000003</v>
      </c>
      <c r="D333" s="174">
        <v>8.5928599250486952E-3</v>
      </c>
      <c r="E333" s="174">
        <v>8.5928599250486952E-3</v>
      </c>
      <c r="G333" s="174">
        <v>327</v>
      </c>
      <c r="H333" s="174">
        <f t="shared" ca="1" si="9"/>
        <v>-6.3046360387397447E-3</v>
      </c>
    </row>
    <row r="334" spans="2:8" x14ac:dyDescent="0.3">
      <c r="B334" s="210">
        <v>45028</v>
      </c>
      <c r="C334" s="211">
        <v>462.62606799999998</v>
      </c>
      <c r="D334" s="174">
        <v>1.4824522399839496E-2</v>
      </c>
      <c r="E334" s="174">
        <v>1.4824522399839496E-2</v>
      </c>
      <c r="G334" s="174">
        <v>328</v>
      </c>
      <c r="H334" s="174">
        <f t="shared" ca="1" si="9"/>
        <v>-2.0641881665763782E-2</v>
      </c>
    </row>
    <row r="335" spans="2:8" x14ac:dyDescent="0.3">
      <c r="B335" s="208">
        <v>45027</v>
      </c>
      <c r="C335" s="209">
        <v>455.868042</v>
      </c>
      <c r="D335" s="174">
        <v>-5.6361913510392971E-3</v>
      </c>
      <c r="E335" s="174">
        <v>-5.6361913510392971E-3</v>
      </c>
      <c r="G335" s="174">
        <v>329</v>
      </c>
      <c r="H335" s="174">
        <f t="shared" ca="1" si="9"/>
        <v>4.3135158250478624E-2</v>
      </c>
    </row>
    <row r="336" spans="2:8" x14ac:dyDescent="0.3">
      <c r="B336" s="210">
        <v>45026</v>
      </c>
      <c r="C336" s="211">
        <v>458.45196499999997</v>
      </c>
      <c r="D336" s="174">
        <v>5.4038568077280795E-2</v>
      </c>
      <c r="E336" s="174">
        <v>5.4038568077280795E-2</v>
      </c>
      <c r="G336" s="174">
        <v>330</v>
      </c>
      <c r="H336" s="174">
        <f t="shared" ca="1" si="9"/>
        <v>-2.1202896613234483E-2</v>
      </c>
    </row>
    <row r="337" spans="2:8" x14ac:dyDescent="0.3">
      <c r="B337" s="208">
        <v>45022</v>
      </c>
      <c r="C337" s="209">
        <v>434.94799799999998</v>
      </c>
      <c r="D337" s="174">
        <v>2.6022799055731054E-2</v>
      </c>
      <c r="E337" s="174">
        <v>2.6022799055731054E-2</v>
      </c>
      <c r="G337" s="174">
        <v>331</v>
      </c>
      <c r="H337" s="174">
        <f t="shared" ca="1" si="9"/>
        <v>-1.4568947012592995E-2</v>
      </c>
    </row>
    <row r="338" spans="2:8" x14ac:dyDescent="0.3">
      <c r="B338" s="210">
        <v>45021</v>
      </c>
      <c r="C338" s="211">
        <v>423.91650399999997</v>
      </c>
      <c r="D338" s="174">
        <v>5.4212532422653146E-3</v>
      </c>
      <c r="E338" s="174">
        <v>5.4212532422653146E-3</v>
      </c>
      <c r="G338" s="174">
        <v>332</v>
      </c>
      <c r="H338" s="174">
        <f t="shared" ca="1" si="9"/>
        <v>1.43200573048952E-2</v>
      </c>
    </row>
    <row r="339" spans="2:8" x14ac:dyDescent="0.3">
      <c r="B339" s="208">
        <v>45019</v>
      </c>
      <c r="C339" s="209">
        <v>421.63073700000001</v>
      </c>
      <c r="D339" s="174">
        <v>8.1986953358280032E-3</v>
      </c>
      <c r="E339" s="174">
        <v>8.1986953358280032E-3</v>
      </c>
      <c r="G339" s="174">
        <v>333</v>
      </c>
      <c r="H339" s="174">
        <f t="shared" ca="1" si="9"/>
        <v>3.4832713976656708E-2</v>
      </c>
    </row>
    <row r="340" spans="2:8" x14ac:dyDescent="0.3">
      <c r="B340" s="210">
        <v>45016</v>
      </c>
      <c r="C340" s="211">
        <v>418.20202599999999</v>
      </c>
      <c r="D340" s="174">
        <v>2.8347991421966787E-2</v>
      </c>
      <c r="E340" s="174">
        <v>2.8347991421966787E-2</v>
      </c>
      <c r="G340" s="174">
        <v>334</v>
      </c>
      <c r="H340" s="174">
        <f t="shared" ca="1" si="9"/>
        <v>-1.0011905854680281E-2</v>
      </c>
    </row>
    <row r="341" spans="2:8" x14ac:dyDescent="0.3">
      <c r="B341" s="208">
        <v>45014</v>
      </c>
      <c r="C341" s="209">
        <v>406.67364500000002</v>
      </c>
      <c r="D341" s="174">
        <v>1.8924281215018917E-2</v>
      </c>
      <c r="E341" s="174">
        <v>1.8924281215018917E-2</v>
      </c>
      <c r="G341" s="174">
        <v>335</v>
      </c>
      <c r="H341" s="174">
        <f t="shared" ca="1" si="9"/>
        <v>-2.9127856563088035E-2</v>
      </c>
    </row>
    <row r="342" spans="2:8" x14ac:dyDescent="0.3">
      <c r="B342" s="210">
        <v>45013</v>
      </c>
      <c r="C342" s="211">
        <v>399.12057499999997</v>
      </c>
      <c r="D342" s="174">
        <v>-2.5360961585030792E-2</v>
      </c>
      <c r="E342" s="174">
        <v>-2.5360961585030792E-2</v>
      </c>
      <c r="G342" s="174">
        <v>336</v>
      </c>
      <c r="H342" s="174">
        <f t="shared" ca="1" si="9"/>
        <v>4.5387016965365762E-2</v>
      </c>
    </row>
    <row r="343" spans="2:8" x14ac:dyDescent="0.3">
      <c r="B343" s="208">
        <v>45012</v>
      </c>
      <c r="C343" s="209">
        <v>409.50604199999998</v>
      </c>
      <c r="D343" s="174">
        <v>-1.0684249526943801E-2</v>
      </c>
      <c r="E343" s="174">
        <v>-1.0684249526943801E-2</v>
      </c>
      <c r="G343" s="174">
        <v>337</v>
      </c>
      <c r="H343" s="174">
        <f t="shared" ca="1" si="9"/>
        <v>-3.520188759879569E-3</v>
      </c>
    </row>
    <row r="344" spans="2:8" x14ac:dyDescent="0.3">
      <c r="B344" s="210">
        <v>45009</v>
      </c>
      <c r="C344" s="211">
        <v>413.92855800000001</v>
      </c>
      <c r="D344" s="174">
        <v>-6.3223140064353773E-3</v>
      </c>
      <c r="E344" s="174">
        <v>-6.3223140064353773E-3</v>
      </c>
      <c r="G344" s="174">
        <v>338</v>
      </c>
      <c r="H344" s="174">
        <f t="shared" ca="1" si="9"/>
        <v>-2.9150965258014711E-2</v>
      </c>
    </row>
    <row r="345" spans="2:8" x14ac:dyDescent="0.3">
      <c r="B345" s="208">
        <v>45008</v>
      </c>
      <c r="C345" s="209">
        <v>416.56219499999997</v>
      </c>
      <c r="D345" s="174">
        <v>7.3298676735210483E-3</v>
      </c>
      <c r="E345" s="174">
        <v>7.3298676735210483E-3</v>
      </c>
      <c r="G345" s="174">
        <v>339</v>
      </c>
      <c r="H345" s="174">
        <f t="shared" ca="1" si="9"/>
        <v>-2.2399627461047508E-2</v>
      </c>
    </row>
    <row r="346" spans="2:8" x14ac:dyDescent="0.3">
      <c r="B346" s="210">
        <v>45007</v>
      </c>
      <c r="C346" s="211">
        <v>413.53106700000001</v>
      </c>
      <c r="D346" s="174">
        <v>8.6051506997767441E-3</v>
      </c>
      <c r="E346" s="174">
        <v>8.6051506997767441E-3</v>
      </c>
      <c r="G346" s="174">
        <v>340</v>
      </c>
      <c r="H346" s="174">
        <f t="shared" ca="1" si="9"/>
        <v>3.417383886668067E-2</v>
      </c>
    </row>
    <row r="347" spans="2:8" x14ac:dyDescent="0.3">
      <c r="B347" s="208">
        <v>45006</v>
      </c>
      <c r="C347" s="209">
        <v>410.00292999999999</v>
      </c>
      <c r="D347" s="174">
        <v>4.3821344810493455E-3</v>
      </c>
      <c r="E347" s="174">
        <v>4.3821344810493455E-3</v>
      </c>
      <c r="G347" s="174">
        <v>341</v>
      </c>
      <c r="H347" s="174">
        <f t="shared" ca="1" si="9"/>
        <v>-5.0485039527677911E-2</v>
      </c>
    </row>
    <row r="348" spans="2:8" x14ac:dyDescent="0.3">
      <c r="B348" s="210">
        <v>45005</v>
      </c>
      <c r="C348" s="211">
        <v>408.21408100000002</v>
      </c>
      <c r="D348" s="174">
        <v>-1.9689738566299301E-2</v>
      </c>
      <c r="E348" s="174">
        <v>-1.9689738566299301E-2</v>
      </c>
      <c r="G348" s="174">
        <v>342</v>
      </c>
      <c r="H348" s="174">
        <f t="shared" ca="1" si="9"/>
        <v>9.5636911427570484E-3</v>
      </c>
    </row>
    <row r="349" spans="2:8" x14ac:dyDescent="0.3">
      <c r="B349" s="208">
        <v>45002</v>
      </c>
      <c r="C349" s="209">
        <v>416.41314699999998</v>
      </c>
      <c r="D349" s="174">
        <v>7.9383580435230788E-3</v>
      </c>
      <c r="E349" s="174">
        <v>7.9383580435230788E-3</v>
      </c>
      <c r="G349" s="174">
        <v>343</v>
      </c>
      <c r="H349" s="174">
        <f t="shared" ca="1" si="9"/>
        <v>1.3192376674698856E-2</v>
      </c>
    </row>
    <row r="350" spans="2:8" x14ac:dyDescent="0.3">
      <c r="B350" s="210">
        <v>45001</v>
      </c>
      <c r="C350" s="211">
        <v>413.13354500000003</v>
      </c>
      <c r="D350" s="174">
        <v>1.0575027887502465E-2</v>
      </c>
      <c r="E350" s="174">
        <v>1.0575027887502465E-2</v>
      </c>
      <c r="G350" s="174">
        <v>344</v>
      </c>
      <c r="H350" s="174">
        <f t="shared" ca="1" si="9"/>
        <v>3.1367794091394667E-2</v>
      </c>
    </row>
    <row r="351" spans="2:8" x14ac:dyDescent="0.3">
      <c r="B351" s="208">
        <v>45000</v>
      </c>
      <c r="C351" s="209">
        <v>408.81036399999999</v>
      </c>
      <c r="D351" s="174">
        <v>-1.2720496180768122E-2</v>
      </c>
      <c r="E351" s="174">
        <v>-1.2720496180768122E-2</v>
      </c>
      <c r="G351" s="174">
        <v>345</v>
      </c>
      <c r="H351" s="174">
        <f t="shared" ca="1" si="9"/>
        <v>1.3056757911374048E-3</v>
      </c>
    </row>
    <row r="352" spans="2:8" x14ac:dyDescent="0.3">
      <c r="B352" s="210">
        <v>44999</v>
      </c>
      <c r="C352" s="211">
        <v>414.07763699999998</v>
      </c>
      <c r="D352" s="174">
        <v>-1.3612708260656052E-2</v>
      </c>
      <c r="E352" s="174">
        <v>-1.3612708260656052E-2</v>
      </c>
      <c r="G352" s="174">
        <v>346</v>
      </c>
      <c r="H352" s="174">
        <f t="shared" ca="1" si="9"/>
        <v>6.0100602159565801E-3</v>
      </c>
    </row>
    <row r="353" spans="2:8" x14ac:dyDescent="0.3">
      <c r="B353" s="208">
        <v>44998</v>
      </c>
      <c r="C353" s="209">
        <v>419.792145</v>
      </c>
      <c r="D353" s="174">
        <v>-3.0859269524001344E-2</v>
      </c>
      <c r="E353" s="174">
        <v>-3.0859269524001344E-2</v>
      </c>
      <c r="G353" s="174">
        <v>347</v>
      </c>
      <c r="H353" s="174">
        <f t="shared" ca="1" si="9"/>
        <v>2.5974367660815487E-2</v>
      </c>
    </row>
    <row r="354" spans="2:8" x14ac:dyDescent="0.3">
      <c r="B354" s="210">
        <v>44995</v>
      </c>
      <c r="C354" s="211">
        <v>433.15911899999998</v>
      </c>
      <c r="D354" s="174">
        <v>8.4451093929446639E-3</v>
      </c>
      <c r="E354" s="174">
        <v>8.4451093929446639E-3</v>
      </c>
      <c r="G354" s="174">
        <v>348</v>
      </c>
      <c r="H354" s="174">
        <f t="shared" ca="1" si="9"/>
        <v>4.7371504502095443E-2</v>
      </c>
    </row>
    <row r="355" spans="2:8" x14ac:dyDescent="0.3">
      <c r="B355" s="208">
        <v>44994</v>
      </c>
      <c r="C355" s="209">
        <v>429.531677</v>
      </c>
      <c r="D355" s="174">
        <v>-1.6161977078063092E-2</v>
      </c>
      <c r="E355" s="174">
        <v>-1.6161977078063092E-2</v>
      </c>
      <c r="G355" s="174">
        <v>349</v>
      </c>
      <c r="H355" s="174">
        <f t="shared" ca="1" si="9"/>
        <v>7.2099150294774169E-3</v>
      </c>
    </row>
    <row r="356" spans="2:8" x14ac:dyDescent="0.3">
      <c r="B356" s="210">
        <v>44993</v>
      </c>
      <c r="C356" s="211">
        <v>436.58779900000002</v>
      </c>
      <c r="D356" s="174">
        <v>-1.8178009411497832E-3</v>
      </c>
      <c r="E356" s="174">
        <v>-1.8178009411497832E-3</v>
      </c>
      <c r="G356" s="174">
        <v>350</v>
      </c>
      <c r="H356" s="174">
        <f t="shared" ca="1" si="9"/>
        <v>-1.5110244837175366E-2</v>
      </c>
    </row>
    <row r="357" spans="2:8" x14ac:dyDescent="0.3">
      <c r="B357" s="208">
        <v>44991</v>
      </c>
      <c r="C357" s="209">
        <v>437.38287400000002</v>
      </c>
      <c r="D357" s="174">
        <v>2.8271037675233722E-2</v>
      </c>
      <c r="E357" s="174">
        <v>2.8271037675233722E-2</v>
      </c>
      <c r="G357" s="174">
        <v>351</v>
      </c>
      <c r="H357" s="174">
        <f t="shared" ca="1" si="9"/>
        <v>1.1137431863207276E-2</v>
      </c>
    </row>
    <row r="358" spans="2:8" x14ac:dyDescent="0.3">
      <c r="B358" s="210">
        <v>44988</v>
      </c>
      <c r="C358" s="211">
        <v>425.357574</v>
      </c>
      <c r="D358" s="174">
        <v>1.7956950614449567E-2</v>
      </c>
      <c r="E358" s="174">
        <v>1.7956950614449567E-2</v>
      </c>
      <c r="G358" s="174">
        <v>352</v>
      </c>
      <c r="H358" s="174">
        <f t="shared" ca="1" si="9"/>
        <v>9.1652075757497706E-3</v>
      </c>
    </row>
    <row r="359" spans="2:8" x14ac:dyDescent="0.3">
      <c r="B359" s="208">
        <v>44987</v>
      </c>
      <c r="C359" s="209">
        <v>417.85418700000002</v>
      </c>
      <c r="D359" s="174">
        <v>-1.30281972266835E-2</v>
      </c>
      <c r="E359" s="174">
        <v>-1.30281972266835E-2</v>
      </c>
      <c r="G359" s="174">
        <v>353</v>
      </c>
      <c r="H359" s="174">
        <f t="shared" ca="1" si="9"/>
        <v>-2.0045881737548815E-2</v>
      </c>
    </row>
    <row r="360" spans="2:8" x14ac:dyDescent="0.3">
      <c r="B360" s="210">
        <v>44986</v>
      </c>
      <c r="C360" s="211">
        <v>423.369934</v>
      </c>
      <c r="D360" s="174">
        <v>1.2598037494910822E-2</v>
      </c>
      <c r="E360" s="174">
        <v>1.2598037494910822E-2</v>
      </c>
      <c r="G360" s="174">
        <v>354</v>
      </c>
      <c r="H360" s="174">
        <f t="shared" ca="1" si="9"/>
        <v>-3.1391920534935822E-2</v>
      </c>
    </row>
    <row r="361" spans="2:8" x14ac:dyDescent="0.3">
      <c r="B361" s="208">
        <v>44985</v>
      </c>
      <c r="C361" s="209">
        <v>418.10266100000001</v>
      </c>
      <c r="D361" s="174">
        <v>6.5797588682152712E-3</v>
      </c>
      <c r="E361" s="174">
        <v>6.5797588682152712E-3</v>
      </c>
      <c r="G361" s="174">
        <v>355</v>
      </c>
      <c r="H361" s="174">
        <f t="shared" ca="1" si="9"/>
        <v>9.085863207870571E-3</v>
      </c>
    </row>
    <row r="362" spans="2:8" x14ac:dyDescent="0.3">
      <c r="B362" s="210">
        <v>44984</v>
      </c>
      <c r="C362" s="211">
        <v>415.36962899999997</v>
      </c>
      <c r="D362" s="174">
        <v>-2.291059233917047E-2</v>
      </c>
      <c r="E362" s="174">
        <v>-2.291059233917047E-2</v>
      </c>
      <c r="G362" s="174">
        <v>356</v>
      </c>
      <c r="H362" s="174">
        <f t="shared" ca="1" si="9"/>
        <v>3.9382137971624688E-2</v>
      </c>
    </row>
    <row r="363" spans="2:8" x14ac:dyDescent="0.3">
      <c r="B363" s="208">
        <v>44981</v>
      </c>
      <c r="C363" s="209">
        <v>425.10913099999999</v>
      </c>
      <c r="D363" s="174">
        <v>-1.2580790746318751E-2</v>
      </c>
      <c r="E363" s="174">
        <v>-1.2580790746318751E-2</v>
      </c>
      <c r="G363" s="174">
        <v>357</v>
      </c>
      <c r="H363" s="174">
        <f t="shared" ca="1" si="9"/>
        <v>-1.2082985155440614E-2</v>
      </c>
    </row>
    <row r="364" spans="2:8" x14ac:dyDescent="0.3">
      <c r="B364" s="210">
        <v>44980</v>
      </c>
      <c r="C364" s="211">
        <v>430.52548200000001</v>
      </c>
      <c r="D364" s="174">
        <v>8.7320731770364202E-3</v>
      </c>
      <c r="E364" s="174">
        <v>8.7320731770364202E-3</v>
      </c>
      <c r="G364" s="174">
        <v>358</v>
      </c>
      <c r="H364" s="174">
        <f t="shared" ca="1" si="9"/>
        <v>-2.8495287099823383E-2</v>
      </c>
    </row>
    <row r="365" spans="2:8" x14ac:dyDescent="0.3">
      <c r="B365" s="208">
        <v>44979</v>
      </c>
      <c r="C365" s="209">
        <v>426.79864500000002</v>
      </c>
      <c r="D365" s="174">
        <v>-1.6151122378270696E-2</v>
      </c>
      <c r="E365" s="174">
        <v>-1.6151122378270696E-2</v>
      </c>
      <c r="G365" s="174">
        <v>359</v>
      </c>
      <c r="H365" s="174">
        <f t="shared" ca="1" si="9"/>
        <v>8.4194969637771191E-3</v>
      </c>
    </row>
    <row r="366" spans="2:8" x14ac:dyDescent="0.3">
      <c r="B366" s="210">
        <v>44978</v>
      </c>
      <c r="C366" s="211">
        <v>433.80508400000002</v>
      </c>
      <c r="D366" s="174">
        <v>-1.4672754442810751E-2</v>
      </c>
      <c r="E366" s="174">
        <v>-1.4672754442810751E-2</v>
      </c>
      <c r="G366" s="174">
        <v>360</v>
      </c>
      <c r="H366" s="174">
        <f t="shared" ca="1" si="9"/>
        <v>-1.8907001488598599E-2</v>
      </c>
    </row>
    <row r="367" spans="2:8" x14ac:dyDescent="0.3">
      <c r="B367" s="208">
        <v>44977</v>
      </c>
      <c r="C367" s="209">
        <v>440.26498400000003</v>
      </c>
      <c r="D367" s="174">
        <v>7.0471504495445867E-3</v>
      </c>
      <c r="E367" s="174">
        <v>7.0471504495445867E-3</v>
      </c>
      <c r="G367" s="174">
        <v>361</v>
      </c>
      <c r="H367" s="174">
        <f t="shared" ca="1" si="9"/>
        <v>4.3783366693226147E-2</v>
      </c>
    </row>
    <row r="368" spans="2:8" x14ac:dyDescent="0.3">
      <c r="B368" s="210">
        <v>44974</v>
      </c>
      <c r="C368" s="211">
        <v>437.18408199999999</v>
      </c>
      <c r="D368" s="174">
        <v>-3.8497300727528328E-3</v>
      </c>
      <c r="E368" s="174">
        <v>-3.8497300727528328E-3</v>
      </c>
      <c r="G368" s="174">
        <v>362</v>
      </c>
      <c r="H368" s="174">
        <f t="shared" ca="1" si="9"/>
        <v>-8.86747048596127E-3</v>
      </c>
    </row>
    <row r="369" spans="2:8" x14ac:dyDescent="0.3">
      <c r="B369" s="208">
        <v>44973</v>
      </c>
      <c r="C369" s="209">
        <v>438.873627</v>
      </c>
      <c r="D369" s="174">
        <v>-5.7412660477118571E-3</v>
      </c>
      <c r="E369" s="174">
        <v>-5.7412660477118571E-3</v>
      </c>
      <c r="G369" s="174">
        <v>363</v>
      </c>
      <c r="H369" s="174">
        <f t="shared" ca="1" si="9"/>
        <v>4.8800621847886798E-2</v>
      </c>
    </row>
    <row r="370" spans="2:8" x14ac:dyDescent="0.3">
      <c r="B370" s="210">
        <v>44972</v>
      </c>
      <c r="C370" s="211">
        <v>441.40786700000001</v>
      </c>
      <c r="D370" s="174">
        <v>8.1716382217121124E-3</v>
      </c>
      <c r="E370" s="174">
        <v>8.1716382217121124E-3</v>
      </c>
      <c r="G370" s="174">
        <v>364</v>
      </c>
      <c r="H370" s="174">
        <f t="shared" ca="1" si="9"/>
        <v>1.7005586415203649E-2</v>
      </c>
    </row>
    <row r="371" spans="2:8" x14ac:dyDescent="0.3">
      <c r="B371" s="208">
        <v>44971</v>
      </c>
      <c r="C371" s="209">
        <v>437.83007800000001</v>
      </c>
      <c r="D371" s="174">
        <v>-1.1336696223017799E-3</v>
      </c>
      <c r="E371" s="174">
        <v>-1.1336696223017799E-3</v>
      </c>
      <c r="G371" s="174">
        <v>365</v>
      </c>
      <c r="H371" s="174">
        <f t="shared" ca="1" si="9"/>
        <v>3.4220586187721856E-2</v>
      </c>
    </row>
    <row r="372" spans="2:8" x14ac:dyDescent="0.3">
      <c r="B372" s="210">
        <v>44970</v>
      </c>
      <c r="C372" s="211">
        <v>438.32699600000001</v>
      </c>
      <c r="D372" s="174">
        <v>-1.0765929855446135E-2</v>
      </c>
      <c r="E372" s="174">
        <v>-1.0765929855446135E-2</v>
      </c>
      <c r="G372" s="174">
        <v>366</v>
      </c>
      <c r="H372" s="174">
        <f t="shared" ca="1" si="9"/>
        <v>-8.1322834588578238E-3</v>
      </c>
    </row>
    <row r="373" spans="2:8" x14ac:dyDescent="0.3">
      <c r="B373" s="208">
        <v>44967</v>
      </c>
      <c r="C373" s="209">
        <v>443.097351</v>
      </c>
      <c r="D373" s="174">
        <v>2.083566148304674E-2</v>
      </c>
      <c r="E373" s="174">
        <v>2.083566148304674E-2</v>
      </c>
      <c r="G373" s="174">
        <v>367</v>
      </c>
      <c r="H373" s="174">
        <f t="shared" ca="1" si="9"/>
        <v>2.9391986505068845E-3</v>
      </c>
    </row>
    <row r="374" spans="2:8" x14ac:dyDescent="0.3">
      <c r="B374" s="210">
        <v>44966</v>
      </c>
      <c r="C374" s="211">
        <v>434.05355800000001</v>
      </c>
      <c r="D374" s="174">
        <v>-7.6119029754237828E-3</v>
      </c>
      <c r="E374" s="174">
        <v>-7.6119029754237828E-3</v>
      </c>
      <c r="G374" s="174">
        <v>368</v>
      </c>
      <c r="H374" s="174">
        <f t="shared" ca="1" si="9"/>
        <v>-3.9076748377435008E-2</v>
      </c>
    </row>
    <row r="375" spans="2:8" x14ac:dyDescent="0.3">
      <c r="B375" s="208">
        <v>44965</v>
      </c>
      <c r="C375" s="209">
        <v>437.38287400000002</v>
      </c>
      <c r="D375" s="174">
        <v>1.0678574605592881E-2</v>
      </c>
      <c r="E375" s="174">
        <v>1.0678574605592881E-2</v>
      </c>
      <c r="G375" s="174">
        <v>369</v>
      </c>
      <c r="H375" s="174">
        <f t="shared" ca="1" si="9"/>
        <v>3.5067148060230681E-2</v>
      </c>
    </row>
    <row r="376" spans="2:8" x14ac:dyDescent="0.3">
      <c r="B376" s="210">
        <v>44964</v>
      </c>
      <c r="C376" s="211">
        <v>432.76159699999999</v>
      </c>
      <c r="D376" s="174">
        <v>-1.4818983707031452E-2</v>
      </c>
      <c r="E376" s="174">
        <v>-1.4818983707031452E-2</v>
      </c>
      <c r="G376" s="174">
        <v>370</v>
      </c>
      <c r="H376" s="174">
        <f t="shared" ca="1" si="9"/>
        <v>-4.584007113480882E-3</v>
      </c>
    </row>
    <row r="377" spans="2:8" x14ac:dyDescent="0.3">
      <c r="B377" s="208">
        <v>44963</v>
      </c>
      <c r="C377" s="209">
        <v>439.27114899999998</v>
      </c>
      <c r="D377" s="174">
        <v>-7.7450013198558975E-3</v>
      </c>
      <c r="E377" s="174">
        <v>-7.7450013198558975E-3</v>
      </c>
      <c r="G377" s="174">
        <v>371</v>
      </c>
      <c r="H377" s="174">
        <f t="shared" ca="1" si="9"/>
        <v>-2.7791500861583957E-2</v>
      </c>
    </row>
    <row r="378" spans="2:8" x14ac:dyDescent="0.3">
      <c r="B378" s="210">
        <v>44960</v>
      </c>
      <c r="C378" s="211">
        <v>442.69986</v>
      </c>
      <c r="D378" s="174">
        <v>1.4614215549625235E-3</v>
      </c>
      <c r="E378" s="174">
        <v>1.4614215549625235E-3</v>
      </c>
      <c r="G378" s="174">
        <v>372</v>
      </c>
      <c r="H378" s="174">
        <f t="shared" ca="1" si="9"/>
        <v>3.3796060516134645E-2</v>
      </c>
    </row>
    <row r="379" spans="2:8" x14ac:dyDescent="0.3">
      <c r="B379" s="208">
        <v>44959</v>
      </c>
      <c r="C379" s="209">
        <v>442.053833</v>
      </c>
      <c r="D379" s="174">
        <v>-4.1419787595114383E-3</v>
      </c>
      <c r="E379" s="174">
        <v>-4.1419787595114383E-3</v>
      </c>
      <c r="G379" s="174">
        <v>373</v>
      </c>
      <c r="H379" s="174">
        <f t="shared" ca="1" si="9"/>
        <v>6.0072633746470101E-3</v>
      </c>
    </row>
    <row r="380" spans="2:8" x14ac:dyDescent="0.3">
      <c r="B380" s="210">
        <v>44958</v>
      </c>
      <c r="C380" s="211">
        <v>443.892426</v>
      </c>
      <c r="D380" s="174">
        <v>-1.2054852425017328E-2</v>
      </c>
      <c r="E380" s="174">
        <v>-1.2054852425017328E-2</v>
      </c>
      <c r="G380" s="174">
        <v>374</v>
      </c>
      <c r="H380" s="174">
        <f t="shared" ca="1" si="9"/>
        <v>4.9843291577780204E-2</v>
      </c>
    </row>
    <row r="381" spans="2:8" x14ac:dyDescent="0.3">
      <c r="B381" s="208">
        <v>44957</v>
      </c>
      <c r="C381" s="209">
        <v>449.30877700000002</v>
      </c>
      <c r="D381" s="174">
        <v>1.9046537628516613E-2</v>
      </c>
      <c r="E381" s="174">
        <v>1.9046537628516613E-2</v>
      </c>
      <c r="G381" s="174">
        <v>375</v>
      </c>
      <c r="H381" s="174">
        <f t="shared" ca="1" si="9"/>
        <v>-2.1570553602793481E-2</v>
      </c>
    </row>
    <row r="382" spans="2:8" x14ac:dyDescent="0.3">
      <c r="B382" s="210">
        <v>44956</v>
      </c>
      <c r="C382" s="211">
        <v>440.91095000000001</v>
      </c>
      <c r="D382" s="174">
        <v>-4.376183013449976E-3</v>
      </c>
      <c r="E382" s="174">
        <v>-4.376183013449976E-3</v>
      </c>
      <c r="G382" s="174">
        <v>376</v>
      </c>
      <c r="H382" s="174">
        <f t="shared" ca="1" si="9"/>
        <v>-1.7616351877694665E-4</v>
      </c>
    </row>
    <row r="383" spans="2:8" x14ac:dyDescent="0.3">
      <c r="B383" s="208">
        <v>44953</v>
      </c>
      <c r="C383" s="209">
        <v>442.84893799999998</v>
      </c>
      <c r="D383" s="174">
        <v>6.3357654271330721E-2</v>
      </c>
      <c r="E383" s="174">
        <v>6.3357654271330721E-2</v>
      </c>
      <c r="G383" s="174">
        <v>377</v>
      </c>
      <c r="H383" s="174">
        <f t="shared" ca="1" si="9"/>
        <v>-3.4371908610535344E-2</v>
      </c>
    </row>
    <row r="384" spans="2:8" x14ac:dyDescent="0.3">
      <c r="B384" s="210">
        <v>44951</v>
      </c>
      <c r="C384" s="211">
        <v>416.46283</v>
      </c>
      <c r="D384" s="174">
        <v>-7.3433851888530721E-3</v>
      </c>
      <c r="E384" s="174">
        <v>-7.3433851888530721E-3</v>
      </c>
      <c r="G384" s="174">
        <v>378</v>
      </c>
      <c r="H384" s="174">
        <f t="shared" ca="1" si="9"/>
        <v>-1.7998709593300393E-2</v>
      </c>
    </row>
    <row r="385" spans="2:8" x14ac:dyDescent="0.3">
      <c r="B385" s="208">
        <v>44950</v>
      </c>
      <c r="C385" s="209">
        <v>419.543701</v>
      </c>
      <c r="D385" s="174">
        <v>3.366802530700734E-2</v>
      </c>
      <c r="E385" s="174">
        <v>3.366802530700734E-2</v>
      </c>
      <c r="G385" s="174">
        <v>379</v>
      </c>
      <c r="H385" s="174">
        <f t="shared" ca="1" si="9"/>
        <v>2.3987936412075906E-2</v>
      </c>
    </row>
    <row r="386" spans="2:8" x14ac:dyDescent="0.3">
      <c r="B386" s="210">
        <v>44949</v>
      </c>
      <c r="C386" s="211">
        <v>405.87857100000002</v>
      </c>
      <c r="D386" s="174">
        <v>1.3022458538388309E-2</v>
      </c>
      <c r="E386" s="174">
        <v>1.3022458538388309E-2</v>
      </c>
      <c r="G386" s="174">
        <v>380</v>
      </c>
      <c r="H386" s="174">
        <f t="shared" ca="1" si="9"/>
        <v>5.1966907642176083E-2</v>
      </c>
    </row>
    <row r="387" spans="2:8" x14ac:dyDescent="0.3">
      <c r="B387" s="208">
        <v>44946</v>
      </c>
      <c r="C387" s="209">
        <v>400.66098</v>
      </c>
      <c r="D387" s="174">
        <v>5.9887191042062703E-3</v>
      </c>
      <c r="E387" s="174">
        <v>5.9887191042062703E-3</v>
      </c>
      <c r="G387" s="174">
        <v>381</v>
      </c>
      <c r="H387" s="174">
        <f t="shared" ca="1" si="9"/>
        <v>-1.9821089966410625E-2</v>
      </c>
    </row>
    <row r="388" spans="2:8" x14ac:dyDescent="0.3">
      <c r="B388" s="210">
        <v>44945</v>
      </c>
      <c r="C388" s="211">
        <v>398.27581800000002</v>
      </c>
      <c r="D388" s="174">
        <v>-1.873159497252691E-2</v>
      </c>
      <c r="E388" s="174">
        <v>-1.873159497252691E-2</v>
      </c>
      <c r="G388" s="174">
        <v>382</v>
      </c>
      <c r="H388" s="174">
        <f t="shared" ca="1" si="9"/>
        <v>1.3224589840732945E-2</v>
      </c>
    </row>
    <row r="389" spans="2:8" x14ac:dyDescent="0.3">
      <c r="B389" s="208">
        <v>44944</v>
      </c>
      <c r="C389" s="209">
        <v>405.87857100000002</v>
      </c>
      <c r="D389" s="174">
        <v>-1.6614474219234499E-2</v>
      </c>
      <c r="E389" s="174">
        <v>-1.6614474219234499E-2</v>
      </c>
      <c r="G389" s="174">
        <v>383</v>
      </c>
      <c r="H389" s="174">
        <f t="shared" ca="1" si="9"/>
        <v>1.1012751510946639E-2</v>
      </c>
    </row>
    <row r="390" spans="2:8" x14ac:dyDescent="0.3">
      <c r="B390" s="210">
        <v>44943</v>
      </c>
      <c r="C390" s="211">
        <v>412.73596199999997</v>
      </c>
      <c r="D390" s="174">
        <v>5.5689265782903679E-3</v>
      </c>
      <c r="E390" s="174">
        <v>5.5689265782903679E-3</v>
      </c>
      <c r="G390" s="174">
        <v>384</v>
      </c>
      <c r="H390" s="174">
        <f t="shared" ca="1" si="9"/>
        <v>-2.0362544569697823E-3</v>
      </c>
    </row>
    <row r="391" spans="2:8" x14ac:dyDescent="0.3">
      <c r="B391" s="208">
        <v>44942</v>
      </c>
      <c r="C391" s="209">
        <v>410.45019500000001</v>
      </c>
      <c r="D391" s="174">
        <v>3.6452343359759955E-3</v>
      </c>
      <c r="E391" s="174">
        <v>3.6452343359759955E-3</v>
      </c>
      <c r="G391" s="174">
        <v>385</v>
      </c>
      <c r="H391" s="174">
        <f t="shared" ca="1" si="9"/>
        <v>4.3191293701431009E-2</v>
      </c>
    </row>
    <row r="392" spans="2:8" x14ac:dyDescent="0.3">
      <c r="B392" s="210">
        <v>44939</v>
      </c>
      <c r="C392" s="211">
        <v>408.95944200000002</v>
      </c>
      <c r="D392" s="174">
        <v>-1.8193390415305209E-3</v>
      </c>
      <c r="E392" s="174">
        <v>-1.8193390415305209E-3</v>
      </c>
      <c r="G392" s="174">
        <v>386</v>
      </c>
      <c r="H392" s="174">
        <f t="shared" ref="H392:H455" ca="1" si="10">_xlfn.NORM.INV(RAND(),N$9,N$10)</f>
        <v>2.8001106360978509E-2</v>
      </c>
    </row>
    <row r="393" spans="2:8" x14ac:dyDescent="0.3">
      <c r="B393" s="208">
        <v>44938</v>
      </c>
      <c r="C393" s="209">
        <v>409.70483400000001</v>
      </c>
      <c r="D393" s="174">
        <v>-1.4227650233031389E-2</v>
      </c>
      <c r="E393" s="174">
        <v>-1.4227650233031389E-2</v>
      </c>
      <c r="G393" s="174">
        <v>387</v>
      </c>
      <c r="H393" s="174">
        <f t="shared" ca="1" si="10"/>
        <v>3.0265378692018969E-2</v>
      </c>
    </row>
    <row r="394" spans="2:8" x14ac:dyDescent="0.3">
      <c r="B394" s="210">
        <v>44937</v>
      </c>
      <c r="C394" s="211">
        <v>415.61810300000002</v>
      </c>
      <c r="D394" s="174">
        <v>1.2836097797299351E-2</v>
      </c>
      <c r="E394" s="174">
        <v>1.2836097797299351E-2</v>
      </c>
      <c r="G394" s="174">
        <v>388</v>
      </c>
      <c r="H394" s="174">
        <f t="shared" ca="1" si="10"/>
        <v>-6.1189697400412047E-3</v>
      </c>
    </row>
    <row r="395" spans="2:8" x14ac:dyDescent="0.3">
      <c r="B395" s="208">
        <v>44936</v>
      </c>
      <c r="C395" s="209">
        <v>410.35079999999999</v>
      </c>
      <c r="D395" s="174">
        <v>6.0213079341275427E-2</v>
      </c>
      <c r="E395" s="174">
        <v>6.0213079341275427E-2</v>
      </c>
      <c r="G395" s="174">
        <v>389</v>
      </c>
      <c r="H395" s="174">
        <f t="shared" ca="1" si="10"/>
        <v>-1.0455863592342761E-2</v>
      </c>
    </row>
    <row r="396" spans="2:8" x14ac:dyDescent="0.3">
      <c r="B396" s="210">
        <v>44935</v>
      </c>
      <c r="C396" s="211">
        <v>387.045593</v>
      </c>
      <c r="D396" s="174">
        <v>1.9502664000934707E-2</v>
      </c>
      <c r="E396" s="174">
        <v>1.9502664000934707E-2</v>
      </c>
      <c r="G396" s="174">
        <v>390</v>
      </c>
      <c r="H396" s="174">
        <f t="shared" ca="1" si="10"/>
        <v>-3.5838287856465091E-3</v>
      </c>
    </row>
    <row r="397" spans="2:8" x14ac:dyDescent="0.3">
      <c r="B397" s="208">
        <v>44932</v>
      </c>
      <c r="C397" s="209">
        <v>379.641571</v>
      </c>
      <c r="D397" s="174">
        <v>-1.2664779218126658E-2</v>
      </c>
      <c r="E397" s="174">
        <v>-1.2664779218126658E-2</v>
      </c>
      <c r="G397" s="174">
        <v>391</v>
      </c>
      <c r="H397" s="174">
        <f t="shared" ca="1" si="10"/>
        <v>3.5554017858219732E-2</v>
      </c>
    </row>
    <row r="398" spans="2:8" x14ac:dyDescent="0.3">
      <c r="B398" s="210">
        <v>44931</v>
      </c>
      <c r="C398" s="211">
        <v>384.51132200000001</v>
      </c>
      <c r="D398" s="174">
        <v>3.3713380242585142E-3</v>
      </c>
      <c r="E398" s="174">
        <v>3.3713380242585142E-3</v>
      </c>
      <c r="G398" s="174">
        <v>392</v>
      </c>
      <c r="H398" s="174">
        <f t="shared" ca="1" si="10"/>
        <v>3.571219716916986E-2</v>
      </c>
    </row>
    <row r="399" spans="2:8" x14ac:dyDescent="0.3">
      <c r="B399" s="208">
        <v>44930</v>
      </c>
      <c r="C399" s="209">
        <v>383.21935999999999</v>
      </c>
      <c r="D399" s="174">
        <v>-2.1071242950565054E-2</v>
      </c>
      <c r="E399" s="174">
        <v>-2.1071242950565054E-2</v>
      </c>
      <c r="G399" s="174">
        <v>393</v>
      </c>
      <c r="H399" s="174">
        <f t="shared" ca="1" si="10"/>
        <v>-6.85565322120191E-2</v>
      </c>
    </row>
    <row r="400" spans="2:8" x14ac:dyDescent="0.3">
      <c r="B400" s="210">
        <v>44929</v>
      </c>
      <c r="C400" s="211">
        <v>391.46807899999999</v>
      </c>
      <c r="D400" s="174">
        <v>-2.2797027959975164E-3</v>
      </c>
      <c r="E400" s="174">
        <v>-2.2797027959975164E-3</v>
      </c>
      <c r="G400" s="174">
        <v>394</v>
      </c>
      <c r="H400" s="174">
        <f t="shared" ca="1" si="10"/>
        <v>-1.5195928319772036E-2</v>
      </c>
    </row>
    <row r="401" spans="2:8" x14ac:dyDescent="0.3">
      <c r="B401" s="208">
        <v>44928</v>
      </c>
      <c r="C401" s="209">
        <v>392.362549</v>
      </c>
      <c r="D401" s="174">
        <v>1.7656914902170567E-2</v>
      </c>
      <c r="E401" s="174">
        <v>1.7656914902170567E-2</v>
      </c>
      <c r="G401" s="174">
        <v>395</v>
      </c>
      <c r="H401" s="174">
        <f t="shared" ca="1" si="10"/>
        <v>-2.4522142241101524E-2</v>
      </c>
    </row>
    <row r="402" spans="2:8" x14ac:dyDescent="0.3">
      <c r="B402" s="210">
        <v>44925</v>
      </c>
      <c r="C402" s="211">
        <v>385.55484000000001</v>
      </c>
      <c r="D402" s="174">
        <v>5.3122818882049986E-3</v>
      </c>
      <c r="E402" s="174">
        <v>5.3122818882049986E-3</v>
      </c>
      <c r="G402" s="174">
        <v>396</v>
      </c>
      <c r="H402" s="174">
        <f t="shared" ca="1" si="10"/>
        <v>-3.5764935295939999E-2</v>
      </c>
    </row>
    <row r="403" spans="2:8" x14ac:dyDescent="0.3">
      <c r="B403" s="208">
        <v>44924</v>
      </c>
      <c r="C403" s="209">
        <v>383.51748700000002</v>
      </c>
      <c r="D403" s="174">
        <v>-1.3800171416086634E-2</v>
      </c>
      <c r="E403" s="174">
        <v>-1.3800171416086634E-2</v>
      </c>
      <c r="G403" s="174">
        <v>397</v>
      </c>
      <c r="H403" s="174">
        <f t="shared" ca="1" si="10"/>
        <v>2.3172356730688178E-2</v>
      </c>
    </row>
    <row r="404" spans="2:8" x14ac:dyDescent="0.3">
      <c r="B404" s="210">
        <v>44923</v>
      </c>
      <c r="C404" s="211">
        <v>388.88415500000002</v>
      </c>
      <c r="D404" s="174">
        <v>-7.2307334941752012E-3</v>
      </c>
      <c r="E404" s="174">
        <v>-7.2307334941752012E-3</v>
      </c>
      <c r="G404" s="174">
        <v>398</v>
      </c>
      <c r="H404" s="174">
        <f t="shared" ca="1" si="10"/>
        <v>7.7787670765661742E-3</v>
      </c>
    </row>
    <row r="405" spans="2:8" x14ac:dyDescent="0.3">
      <c r="B405" s="208">
        <v>44922</v>
      </c>
      <c r="C405" s="209">
        <v>391.71655299999998</v>
      </c>
      <c r="D405" s="174">
        <v>2.4298318229716148E-2</v>
      </c>
      <c r="E405" s="174">
        <v>2.4298318229716148E-2</v>
      </c>
      <c r="G405" s="174">
        <v>399</v>
      </c>
      <c r="H405" s="174">
        <f t="shared" ca="1" si="10"/>
        <v>5.5314604192356127E-2</v>
      </c>
    </row>
    <row r="406" spans="2:8" x14ac:dyDescent="0.3">
      <c r="B406" s="210">
        <v>44921</v>
      </c>
      <c r="C406" s="211">
        <v>382.424286</v>
      </c>
      <c r="D406" s="174">
        <v>1.7047730436299431E-2</v>
      </c>
      <c r="E406" s="174">
        <v>1.7047730436299431E-2</v>
      </c>
      <c r="G406" s="174">
        <v>400</v>
      </c>
      <c r="H406" s="174">
        <f t="shared" ca="1" si="10"/>
        <v>-4.5812992628912454E-2</v>
      </c>
    </row>
    <row r="407" spans="2:8" x14ac:dyDescent="0.3">
      <c r="B407" s="208">
        <v>44918</v>
      </c>
      <c r="C407" s="209">
        <v>376.01409899999999</v>
      </c>
      <c r="D407" s="174">
        <v>-4.0816351102784754E-2</v>
      </c>
      <c r="E407" s="174">
        <v>-4.0816351102784754E-2</v>
      </c>
      <c r="G407" s="174">
        <v>401</v>
      </c>
      <c r="H407" s="174">
        <f t="shared" ca="1" si="10"/>
        <v>-7.541446903786251E-3</v>
      </c>
    </row>
    <row r="408" spans="2:8" x14ac:dyDescent="0.3">
      <c r="B408" s="210">
        <v>44917</v>
      </c>
      <c r="C408" s="211">
        <v>392.01470899999998</v>
      </c>
      <c r="D408" s="174">
        <v>-2.0243388902943207E-2</v>
      </c>
      <c r="E408" s="174">
        <v>-2.0243388902943207E-2</v>
      </c>
      <c r="G408" s="174">
        <v>402</v>
      </c>
      <c r="H408" s="174">
        <f t="shared" ca="1" si="10"/>
        <v>-1.0761378135635442E-3</v>
      </c>
    </row>
    <row r="409" spans="2:8" x14ac:dyDescent="0.3">
      <c r="B409" s="208">
        <v>44916</v>
      </c>
      <c r="C409" s="209">
        <v>400.11437999999998</v>
      </c>
      <c r="D409" s="174">
        <v>-1.924482570414323E-2</v>
      </c>
      <c r="E409" s="174">
        <v>-1.924482570414323E-2</v>
      </c>
      <c r="G409" s="174">
        <v>403</v>
      </c>
      <c r="H409" s="174">
        <f t="shared" ca="1" si="10"/>
        <v>-3.0500050882418406E-2</v>
      </c>
    </row>
    <row r="410" spans="2:8" x14ac:dyDescent="0.3">
      <c r="B410" s="210">
        <v>44915</v>
      </c>
      <c r="C410" s="211">
        <v>407.96560699999998</v>
      </c>
      <c r="D410" s="174">
        <v>-1.7942605903694755E-2</v>
      </c>
      <c r="E410" s="174">
        <v>-1.7942605903694755E-2</v>
      </c>
      <c r="G410" s="174">
        <v>404</v>
      </c>
      <c r="H410" s="174">
        <f t="shared" ca="1" si="10"/>
        <v>2.6794518335552048E-2</v>
      </c>
    </row>
    <row r="411" spans="2:8" x14ac:dyDescent="0.3">
      <c r="B411" s="208">
        <v>44914</v>
      </c>
      <c r="C411" s="209">
        <v>415.41931199999999</v>
      </c>
      <c r="D411" s="174">
        <v>-8.5389349746360071E-3</v>
      </c>
      <c r="E411" s="174">
        <v>-8.5389349746360071E-3</v>
      </c>
      <c r="G411" s="174">
        <v>405</v>
      </c>
      <c r="H411" s="174">
        <f t="shared" ca="1" si="10"/>
        <v>4.9807637871849268E-2</v>
      </c>
    </row>
    <row r="412" spans="2:8" x14ac:dyDescent="0.3">
      <c r="B412" s="210">
        <v>44911</v>
      </c>
      <c r="C412" s="211">
        <v>418.99710099999999</v>
      </c>
      <c r="D412" s="174">
        <v>1.1759066383806837E-2</v>
      </c>
      <c r="E412" s="174">
        <v>1.1759066383806837E-2</v>
      </c>
      <c r="G412" s="174">
        <v>406</v>
      </c>
      <c r="H412" s="174">
        <f t="shared" ca="1" si="10"/>
        <v>-5.0718807530543648E-2</v>
      </c>
    </row>
    <row r="413" spans="2:8" x14ac:dyDescent="0.3">
      <c r="B413" s="208">
        <v>44910</v>
      </c>
      <c r="C413" s="209">
        <v>414.12734999999998</v>
      </c>
      <c r="D413" s="174">
        <v>-2.8714394712532868E-3</v>
      </c>
      <c r="E413" s="174">
        <v>-2.8714394712532868E-3</v>
      </c>
      <c r="G413" s="174">
        <v>407</v>
      </c>
      <c r="H413" s="174">
        <f t="shared" ca="1" si="10"/>
        <v>2.587678540768629E-3</v>
      </c>
    </row>
    <row r="414" spans="2:8" x14ac:dyDescent="0.3">
      <c r="B414" s="210">
        <v>44909</v>
      </c>
      <c r="C414" s="211">
        <v>415.31991599999998</v>
      </c>
      <c r="D414" s="174">
        <v>-1.4337334261607022E-3</v>
      </c>
      <c r="E414" s="174">
        <v>-1.4337334261607022E-3</v>
      </c>
      <c r="G414" s="174">
        <v>408</v>
      </c>
      <c r="H414" s="174">
        <f t="shared" ca="1" si="10"/>
        <v>-3.0509571928713456E-2</v>
      </c>
    </row>
    <row r="415" spans="2:8" x14ac:dyDescent="0.3">
      <c r="B415" s="208">
        <v>44908</v>
      </c>
      <c r="C415" s="209">
        <v>415.91622899999999</v>
      </c>
      <c r="D415" s="174">
        <v>1.0503456497624923E-2</v>
      </c>
      <c r="E415" s="174">
        <v>1.0503456497624923E-2</v>
      </c>
      <c r="G415" s="174">
        <v>409</v>
      </c>
      <c r="H415" s="174">
        <f t="shared" ca="1" si="10"/>
        <v>1.1557312543195756E-2</v>
      </c>
    </row>
    <row r="416" spans="2:8" x14ac:dyDescent="0.3">
      <c r="B416" s="210">
        <v>44907</v>
      </c>
      <c r="C416" s="211">
        <v>411.59307899999999</v>
      </c>
      <c r="D416" s="174">
        <v>2.056629217343499E-3</v>
      </c>
      <c r="E416" s="174">
        <v>2.056629217343499E-3</v>
      </c>
      <c r="G416" s="174">
        <v>410</v>
      </c>
      <c r="H416" s="174">
        <f t="shared" ca="1" si="10"/>
        <v>-2.7395956916995392E-2</v>
      </c>
    </row>
    <row r="417" spans="2:8" x14ac:dyDescent="0.3">
      <c r="B417" s="208">
        <v>44904</v>
      </c>
      <c r="C417" s="209">
        <v>410.74832199999997</v>
      </c>
      <c r="D417" s="174">
        <v>-9.3480924758605772E-3</v>
      </c>
      <c r="E417" s="174">
        <v>-9.3480924758605772E-3</v>
      </c>
      <c r="G417" s="174">
        <v>411</v>
      </c>
      <c r="H417" s="174">
        <f t="shared" ca="1" si="10"/>
        <v>9.0621293745392316E-3</v>
      </c>
    </row>
    <row r="418" spans="2:8" x14ac:dyDescent="0.3">
      <c r="B418" s="210">
        <v>44903</v>
      </c>
      <c r="C418" s="211">
        <v>414.62426799999997</v>
      </c>
      <c r="D418" s="174">
        <v>-6.9030806688477712E-3</v>
      </c>
      <c r="E418" s="174">
        <v>-6.9030806688477712E-3</v>
      </c>
      <c r="G418" s="174">
        <v>412</v>
      </c>
      <c r="H418" s="174">
        <f t="shared" ca="1" si="10"/>
        <v>-2.9413420448998889E-2</v>
      </c>
    </row>
    <row r="419" spans="2:8" x14ac:dyDescent="0.3">
      <c r="B419" s="208">
        <v>44902</v>
      </c>
      <c r="C419" s="209">
        <v>417.506348</v>
      </c>
      <c r="D419" s="174">
        <v>-1.6389614141638045E-2</v>
      </c>
      <c r="E419" s="174">
        <v>-1.6389614141638045E-2</v>
      </c>
      <c r="G419" s="174">
        <v>413</v>
      </c>
      <c r="H419" s="174">
        <f t="shared" ca="1" si="10"/>
        <v>2.0703441504611501E-2</v>
      </c>
    </row>
    <row r="420" spans="2:8" x14ac:dyDescent="0.3">
      <c r="B420" s="210">
        <v>44901</v>
      </c>
      <c r="C420" s="211">
        <v>424.46313500000002</v>
      </c>
      <c r="D420" s="174">
        <v>-3.8483682262165338E-3</v>
      </c>
      <c r="E420" s="174">
        <v>-3.8483682262165338E-3</v>
      </c>
      <c r="G420" s="174">
        <v>414</v>
      </c>
      <c r="H420" s="174">
        <f t="shared" ca="1" si="10"/>
        <v>-1.3943451180367494E-2</v>
      </c>
    </row>
    <row r="421" spans="2:8" x14ac:dyDescent="0.3">
      <c r="B421" s="208">
        <v>44900</v>
      </c>
      <c r="C421" s="209">
        <v>426.102936</v>
      </c>
      <c r="D421" s="174">
        <v>-1.5273322144302369E-2</v>
      </c>
      <c r="E421" s="174">
        <v>-1.5273322144302369E-2</v>
      </c>
      <c r="G421" s="174">
        <v>415</v>
      </c>
      <c r="H421" s="174">
        <f t="shared" ca="1" si="10"/>
        <v>2.8349224112067535E-2</v>
      </c>
    </row>
    <row r="422" spans="2:8" x14ac:dyDescent="0.3">
      <c r="B422" s="210">
        <v>44897</v>
      </c>
      <c r="C422" s="211">
        <v>432.711884</v>
      </c>
      <c r="D422" s="174">
        <v>-6.5031913446271638E-3</v>
      </c>
      <c r="E422" s="174">
        <v>-6.5031913446271638E-3</v>
      </c>
      <c r="G422" s="174">
        <v>416</v>
      </c>
      <c r="H422" s="174">
        <f t="shared" ca="1" si="10"/>
        <v>-5.3242009359554792E-3</v>
      </c>
    </row>
    <row r="423" spans="2:8" x14ac:dyDescent="0.3">
      <c r="B423" s="208">
        <v>44896</v>
      </c>
      <c r="C423" s="209">
        <v>435.54431199999999</v>
      </c>
      <c r="D423" s="174">
        <v>-2.6171662761945275E-3</v>
      </c>
      <c r="E423" s="174">
        <v>-2.6171662761945275E-3</v>
      </c>
      <c r="G423" s="174">
        <v>417</v>
      </c>
      <c r="H423" s="174">
        <f t="shared" ca="1" si="10"/>
        <v>1.7154861893832297E-2</v>
      </c>
    </row>
    <row r="424" spans="2:8" x14ac:dyDescent="0.3">
      <c r="B424" s="210">
        <v>44895</v>
      </c>
      <c r="C424" s="211">
        <v>436.68719499999997</v>
      </c>
      <c r="D424" s="174">
        <v>1.4429211693910605E-2</v>
      </c>
      <c r="E424" s="174">
        <v>1.4429211693910605E-2</v>
      </c>
      <c r="G424" s="174">
        <v>418</v>
      </c>
      <c r="H424" s="174">
        <f t="shared" ca="1" si="10"/>
        <v>-2.796544595905168E-2</v>
      </c>
    </row>
    <row r="425" spans="2:8" x14ac:dyDescent="0.3">
      <c r="B425" s="208">
        <v>44894</v>
      </c>
      <c r="C425" s="209">
        <v>430.47576900000001</v>
      </c>
      <c r="D425" s="174">
        <v>-2.3084471209576824E-4</v>
      </c>
      <c r="E425" s="174">
        <v>-2.3084471209576824E-4</v>
      </c>
      <c r="G425" s="174">
        <v>419</v>
      </c>
      <c r="H425" s="174">
        <f t="shared" ca="1" si="10"/>
        <v>-3.8457835139472325E-2</v>
      </c>
    </row>
    <row r="426" spans="2:8" x14ac:dyDescent="0.3">
      <c r="B426" s="210">
        <v>44893</v>
      </c>
      <c r="C426" s="211">
        <v>430.57516500000003</v>
      </c>
      <c r="D426" s="174">
        <v>1.1540083474087118E-4</v>
      </c>
      <c r="E426" s="174">
        <v>1.1540083474087118E-4</v>
      </c>
      <c r="G426" s="174">
        <v>420</v>
      </c>
      <c r="H426" s="174">
        <f t="shared" ca="1" si="10"/>
        <v>-5.2872308039376009E-3</v>
      </c>
    </row>
    <row r="427" spans="2:8" x14ac:dyDescent="0.3">
      <c r="B427" s="208">
        <v>44890</v>
      </c>
      <c r="C427" s="209">
        <v>430.52548200000001</v>
      </c>
      <c r="D427" s="174">
        <v>2.3145975538443594E-2</v>
      </c>
      <c r="E427" s="174">
        <v>2.3145975538443594E-2</v>
      </c>
      <c r="G427" s="174">
        <v>421</v>
      </c>
      <c r="H427" s="174">
        <f t="shared" ca="1" si="10"/>
        <v>1.1802218560634157E-2</v>
      </c>
    </row>
    <row r="428" spans="2:8" x14ac:dyDescent="0.3">
      <c r="B428" s="210">
        <v>44889</v>
      </c>
      <c r="C428" s="211">
        <v>420.78598</v>
      </c>
      <c r="D428" s="174">
        <v>-1.5327884042278732E-3</v>
      </c>
      <c r="E428" s="174">
        <v>-1.5327884042278732E-3</v>
      </c>
      <c r="G428" s="174">
        <v>422</v>
      </c>
      <c r="H428" s="174">
        <f t="shared" ca="1" si="10"/>
        <v>-1.4816371400475512E-2</v>
      </c>
    </row>
    <row r="429" spans="2:8" x14ac:dyDescent="0.3">
      <c r="B429" s="208">
        <v>44888</v>
      </c>
      <c r="C429" s="209">
        <v>421.43194599999998</v>
      </c>
      <c r="D429" s="174">
        <v>-1.530584495890267E-3</v>
      </c>
      <c r="E429" s="174">
        <v>-1.530584495890267E-3</v>
      </c>
      <c r="G429" s="174">
        <v>423</v>
      </c>
      <c r="H429" s="174">
        <f t="shared" ca="1" si="10"/>
        <v>-5.6933397437481581E-3</v>
      </c>
    </row>
    <row r="430" spans="2:8" x14ac:dyDescent="0.3">
      <c r="B430" s="210">
        <v>44887</v>
      </c>
      <c r="C430" s="211">
        <v>422.07797199999999</v>
      </c>
      <c r="D430" s="174">
        <v>8.549073919998729E-3</v>
      </c>
      <c r="E430" s="174">
        <v>8.549073919998729E-3</v>
      </c>
      <c r="G430" s="174">
        <v>424</v>
      </c>
      <c r="H430" s="174">
        <f t="shared" ca="1" si="10"/>
        <v>3.1540479299858579E-2</v>
      </c>
    </row>
    <row r="431" spans="2:8" x14ac:dyDescent="0.3">
      <c r="B431" s="208">
        <v>44886</v>
      </c>
      <c r="C431" s="209">
        <v>418.50018299999999</v>
      </c>
      <c r="D431" s="174">
        <v>-6.3708316645435742E-3</v>
      </c>
      <c r="E431" s="174">
        <v>-6.3708316645435742E-3</v>
      </c>
      <c r="G431" s="174">
        <v>425</v>
      </c>
      <c r="H431" s="174">
        <f t="shared" ca="1" si="10"/>
        <v>-3.9498015839351398E-2</v>
      </c>
    </row>
    <row r="432" spans="2:8" x14ac:dyDescent="0.3">
      <c r="B432" s="210">
        <v>44883</v>
      </c>
      <c r="C432" s="211">
        <v>421.18347199999999</v>
      </c>
      <c r="D432" s="174">
        <v>1.536048487432622E-3</v>
      </c>
      <c r="E432" s="174">
        <v>1.536048487432622E-3</v>
      </c>
      <c r="G432" s="174">
        <v>426</v>
      </c>
      <c r="H432" s="174">
        <f t="shared" ca="1" si="10"/>
        <v>-5.4947522686206625E-3</v>
      </c>
    </row>
    <row r="433" spans="2:8" x14ac:dyDescent="0.3">
      <c r="B433" s="208">
        <v>44882</v>
      </c>
      <c r="C433" s="209">
        <v>420.53750600000001</v>
      </c>
      <c r="D433" s="174">
        <v>-1.9464733736219094E-2</v>
      </c>
      <c r="E433" s="174">
        <v>-1.9464733736219094E-2</v>
      </c>
      <c r="G433" s="174">
        <v>427</v>
      </c>
      <c r="H433" s="174">
        <f t="shared" ca="1" si="10"/>
        <v>-1.6623415041549888E-2</v>
      </c>
    </row>
    <row r="434" spans="2:8" x14ac:dyDescent="0.3">
      <c r="B434" s="210">
        <v>44881</v>
      </c>
      <c r="C434" s="211">
        <v>428.885651</v>
      </c>
      <c r="D434" s="174">
        <v>-1.2810254724191259E-2</v>
      </c>
      <c r="E434" s="174">
        <v>-1.2810254724191259E-2</v>
      </c>
      <c r="G434" s="174">
        <v>428</v>
      </c>
      <c r="H434" s="174">
        <f t="shared" ca="1" si="10"/>
        <v>3.7552073637337497E-3</v>
      </c>
    </row>
    <row r="435" spans="2:8" x14ac:dyDescent="0.3">
      <c r="B435" s="208">
        <v>44880</v>
      </c>
      <c r="C435" s="209">
        <v>434.45107999999999</v>
      </c>
      <c r="D435" s="174">
        <v>7.9547605878487661E-3</v>
      </c>
      <c r="E435" s="174">
        <v>7.9547605878487661E-3</v>
      </c>
      <c r="G435" s="174">
        <v>429</v>
      </c>
      <c r="H435" s="174">
        <f t="shared" ca="1" si="10"/>
        <v>2.2023251002522618E-2</v>
      </c>
    </row>
    <row r="436" spans="2:8" x14ac:dyDescent="0.3">
      <c r="B436" s="210">
        <v>44879</v>
      </c>
      <c r="C436" s="211">
        <v>431.0224</v>
      </c>
      <c r="D436" s="174">
        <v>2.408499933245482E-2</v>
      </c>
      <c r="E436" s="174">
        <v>2.408499933245482E-2</v>
      </c>
      <c r="G436" s="174">
        <v>430</v>
      </c>
      <c r="H436" s="174">
        <f t="shared" ca="1" si="10"/>
        <v>-9.3540952516734683E-3</v>
      </c>
    </row>
    <row r="437" spans="2:8" x14ac:dyDescent="0.3">
      <c r="B437" s="208">
        <v>44876</v>
      </c>
      <c r="C437" s="209">
        <v>420.88537600000001</v>
      </c>
      <c r="D437" s="174">
        <v>2.7413850338720673E-2</v>
      </c>
      <c r="E437" s="174">
        <v>2.7413850338720673E-2</v>
      </c>
      <c r="G437" s="174">
        <v>431</v>
      </c>
      <c r="H437" s="174">
        <f t="shared" ca="1" si="10"/>
        <v>-6.9218612045866667E-3</v>
      </c>
    </row>
    <row r="438" spans="2:8" x14ac:dyDescent="0.3">
      <c r="B438" s="210">
        <v>44875</v>
      </c>
      <c r="C438" s="211">
        <v>409.65515099999999</v>
      </c>
      <c r="D438" s="174">
        <v>-4.8366527222581078E-2</v>
      </c>
      <c r="E438" s="174">
        <v>-4.8366527222581078E-2</v>
      </c>
      <c r="G438" s="174">
        <v>432</v>
      </c>
      <c r="H438" s="174">
        <f t="shared" ca="1" si="10"/>
        <v>2.7447833970176611E-2</v>
      </c>
    </row>
    <row r="439" spans="2:8" x14ac:dyDescent="0.3">
      <c r="B439" s="208">
        <v>44874</v>
      </c>
      <c r="C439" s="209">
        <v>430.47576900000001</v>
      </c>
      <c r="D439" s="174">
        <v>-4.2529075173311105E-3</v>
      </c>
      <c r="E439" s="174">
        <v>-4.2529075173311105E-3</v>
      </c>
      <c r="G439" s="174">
        <v>433</v>
      </c>
      <c r="H439" s="174">
        <f t="shared" ca="1" si="10"/>
        <v>4.5481759391414425E-2</v>
      </c>
    </row>
    <row r="440" spans="2:8" x14ac:dyDescent="0.3">
      <c r="B440" s="210">
        <v>44872</v>
      </c>
      <c r="C440" s="211">
        <v>432.31436200000002</v>
      </c>
      <c r="D440" s="174">
        <v>2.2687203486451344E-2</v>
      </c>
      <c r="E440" s="174">
        <v>2.2687203486451344E-2</v>
      </c>
      <c r="G440" s="174">
        <v>434</v>
      </c>
      <c r="H440" s="174">
        <f t="shared" ca="1" si="10"/>
        <v>2.7744201117375543E-2</v>
      </c>
    </row>
    <row r="441" spans="2:8" x14ac:dyDescent="0.3">
      <c r="B441" s="208">
        <v>44869</v>
      </c>
      <c r="C441" s="209">
        <v>422.72393799999998</v>
      </c>
      <c r="D441" s="174">
        <v>2.1861875086744198E-2</v>
      </c>
      <c r="E441" s="174">
        <v>2.1861875086744198E-2</v>
      </c>
      <c r="G441" s="174">
        <v>435</v>
      </c>
      <c r="H441" s="174">
        <f t="shared" ca="1" si="10"/>
        <v>1.3874560464929528E-2</v>
      </c>
    </row>
    <row r="442" spans="2:8" x14ac:dyDescent="0.3">
      <c r="B442" s="210">
        <v>44868</v>
      </c>
      <c r="C442" s="211">
        <v>413.680115</v>
      </c>
      <c r="D442" s="174">
        <v>-1.3976103052015547E-2</v>
      </c>
      <c r="E442" s="174">
        <v>-1.3976103052015547E-2</v>
      </c>
      <c r="G442" s="174">
        <v>436</v>
      </c>
      <c r="H442" s="174">
        <f t="shared" ca="1" si="10"/>
        <v>-5.6076847945605537E-2</v>
      </c>
    </row>
    <row r="443" spans="2:8" x14ac:dyDescent="0.3">
      <c r="B443" s="208">
        <v>44867</v>
      </c>
      <c r="C443" s="209">
        <v>419.543701</v>
      </c>
      <c r="D443" s="174">
        <v>1.8986904045419106E-3</v>
      </c>
      <c r="E443" s="174">
        <v>1.8986904045419106E-3</v>
      </c>
      <c r="G443" s="174">
        <v>437</v>
      </c>
      <c r="H443" s="174">
        <f t="shared" ca="1" si="10"/>
        <v>-7.028308689751999E-3</v>
      </c>
    </row>
    <row r="444" spans="2:8" x14ac:dyDescent="0.3">
      <c r="B444" s="210">
        <v>44866</v>
      </c>
      <c r="C444" s="211">
        <v>418.748627</v>
      </c>
      <c r="D444" s="174">
        <v>2.0835860900739561E-2</v>
      </c>
      <c r="E444" s="174">
        <v>2.0835860900739561E-2</v>
      </c>
      <c r="G444" s="174">
        <v>438</v>
      </c>
      <c r="H444" s="174">
        <f t="shared" ca="1" si="10"/>
        <v>5.0547708545965239E-3</v>
      </c>
    </row>
    <row r="445" spans="2:8" x14ac:dyDescent="0.3">
      <c r="B445" s="208">
        <v>44865</v>
      </c>
      <c r="C445" s="209">
        <v>410.20172100000002</v>
      </c>
      <c r="D445" s="174">
        <v>6.9528971209427996E-3</v>
      </c>
      <c r="E445" s="174">
        <v>6.9528971209427996E-3</v>
      </c>
      <c r="G445" s="174">
        <v>439</v>
      </c>
      <c r="H445" s="174">
        <f t="shared" ca="1" si="10"/>
        <v>-2.5071147371313982E-2</v>
      </c>
    </row>
    <row r="446" spans="2:8" x14ac:dyDescent="0.3">
      <c r="B446" s="210">
        <v>44862</v>
      </c>
      <c r="C446" s="211">
        <v>407.36932400000001</v>
      </c>
      <c r="D446" s="174">
        <v>5.3960862644649834E-3</v>
      </c>
      <c r="E446" s="174">
        <v>5.3960862644649834E-3</v>
      </c>
      <c r="G446" s="174">
        <v>440</v>
      </c>
      <c r="H446" s="174">
        <f t="shared" ca="1" si="10"/>
        <v>-2.7472122560634398E-2</v>
      </c>
    </row>
    <row r="447" spans="2:8" x14ac:dyDescent="0.3">
      <c r="B447" s="208">
        <v>44861</v>
      </c>
      <c r="C447" s="209">
        <v>405.18292200000002</v>
      </c>
      <c r="D447" s="174">
        <v>7.786508631122545E-3</v>
      </c>
      <c r="E447" s="174">
        <v>7.786508631122545E-3</v>
      </c>
      <c r="G447" s="174">
        <v>441</v>
      </c>
      <c r="H447" s="174">
        <f t="shared" ca="1" si="10"/>
        <v>2.2210029904911995E-2</v>
      </c>
    </row>
    <row r="448" spans="2:8" x14ac:dyDescent="0.3">
      <c r="B448" s="210">
        <v>44859</v>
      </c>
      <c r="C448" s="211">
        <v>402.05233800000002</v>
      </c>
      <c r="D448" s="174">
        <v>7.3455571665280509E-3</v>
      </c>
      <c r="E448" s="174">
        <v>7.3455571665280509E-3</v>
      </c>
      <c r="G448" s="174">
        <v>442</v>
      </c>
      <c r="H448" s="174">
        <f t="shared" ca="1" si="10"/>
        <v>1.2478792961030287E-2</v>
      </c>
    </row>
    <row r="449" spans="2:8" x14ac:dyDescent="0.3">
      <c r="B449" s="208">
        <v>44858</v>
      </c>
      <c r="C449" s="209">
        <v>399.12057499999997</v>
      </c>
      <c r="D449" s="174">
        <v>8.9185393691569911E-3</v>
      </c>
      <c r="E449" s="174">
        <v>8.9185393691569911E-3</v>
      </c>
      <c r="G449" s="174">
        <v>443</v>
      </c>
      <c r="H449" s="174">
        <f t="shared" ca="1" si="10"/>
        <v>-1.5026556173390763E-2</v>
      </c>
    </row>
    <row r="450" spans="2:8" x14ac:dyDescent="0.3">
      <c r="B450" s="210">
        <v>44855</v>
      </c>
      <c r="C450" s="211">
        <v>395.592468</v>
      </c>
      <c r="D450" s="174">
        <v>-1.2565141531255741E-4</v>
      </c>
      <c r="E450" s="174">
        <v>-1.2565141531255741E-4</v>
      </c>
      <c r="G450" s="174">
        <v>444</v>
      </c>
      <c r="H450" s="174">
        <f t="shared" ca="1" si="10"/>
        <v>-1.6664322931201521E-2</v>
      </c>
    </row>
    <row r="451" spans="2:8" x14ac:dyDescent="0.3">
      <c r="B451" s="208">
        <v>44854</v>
      </c>
      <c r="C451" s="209">
        <v>395.64218099999999</v>
      </c>
      <c r="D451" s="174">
        <v>-2.3805463382743251E-3</v>
      </c>
      <c r="E451" s="174">
        <v>-2.3805463382743251E-3</v>
      </c>
      <c r="G451" s="174">
        <v>445</v>
      </c>
      <c r="H451" s="174">
        <f t="shared" ca="1" si="10"/>
        <v>1.67494330919799E-2</v>
      </c>
    </row>
    <row r="452" spans="2:8" x14ac:dyDescent="0.3">
      <c r="B452" s="210">
        <v>44853</v>
      </c>
      <c r="C452" s="211">
        <v>396.58627300000001</v>
      </c>
      <c r="D452" s="174">
        <v>-1.2863432064934828E-2</v>
      </c>
      <c r="E452" s="174">
        <v>-1.2863432064934828E-2</v>
      </c>
      <c r="G452" s="174">
        <v>446</v>
      </c>
      <c r="H452" s="174">
        <f t="shared" ca="1" si="10"/>
        <v>3.3353730640995054E-2</v>
      </c>
    </row>
    <row r="453" spans="2:8" x14ac:dyDescent="0.3">
      <c r="B453" s="208">
        <v>44852</v>
      </c>
      <c r="C453" s="209">
        <v>401.754211</v>
      </c>
      <c r="D453" s="174">
        <v>2.0575578728050298E-2</v>
      </c>
      <c r="E453" s="174">
        <v>2.0575578728050298E-2</v>
      </c>
      <c r="G453" s="174">
        <v>447</v>
      </c>
      <c r="H453" s="174">
        <f t="shared" ca="1" si="10"/>
        <v>-3.0211739505176242E-2</v>
      </c>
    </row>
    <row r="454" spans="2:8" x14ac:dyDescent="0.3">
      <c r="B454" s="210">
        <v>44851</v>
      </c>
      <c r="C454" s="211">
        <v>393.65454099999999</v>
      </c>
      <c r="D454" s="174">
        <v>-3.7855924325578974E-4</v>
      </c>
      <c r="E454" s="174">
        <v>-3.7855924325578974E-4</v>
      </c>
      <c r="G454" s="174">
        <v>448</v>
      </c>
      <c r="H454" s="174">
        <f t="shared" ca="1" si="10"/>
        <v>-2.4048113225476106E-2</v>
      </c>
    </row>
    <row r="455" spans="2:8" x14ac:dyDescent="0.3">
      <c r="B455" s="208">
        <v>44848</v>
      </c>
      <c r="C455" s="209">
        <v>393.80361900000003</v>
      </c>
      <c r="D455" s="174">
        <v>-6.8921805837448714E-3</v>
      </c>
      <c r="E455" s="174">
        <v>-6.8921805837448714E-3</v>
      </c>
      <c r="G455" s="174">
        <v>449</v>
      </c>
      <c r="H455" s="174">
        <f t="shared" ca="1" si="10"/>
        <v>3.5795467603660282E-3</v>
      </c>
    </row>
    <row r="456" spans="2:8" x14ac:dyDescent="0.3">
      <c r="B456" s="210">
        <v>44847</v>
      </c>
      <c r="C456" s="211">
        <v>396.53662100000003</v>
      </c>
      <c r="D456" s="174">
        <v>6.1783694597726179E-3</v>
      </c>
      <c r="E456" s="174">
        <v>6.1783694597726179E-3</v>
      </c>
      <c r="G456" s="174">
        <v>450</v>
      </c>
      <c r="H456" s="174">
        <f t="shared" ref="H456:H519" ca="1" si="11">_xlfn.NORM.INV(RAND(),N$9,N$10)</f>
        <v>-3.1592670608734191E-2</v>
      </c>
    </row>
    <row r="457" spans="2:8" x14ac:dyDescent="0.3">
      <c r="B457" s="208">
        <v>44846</v>
      </c>
      <c r="C457" s="209">
        <v>394.10171500000001</v>
      </c>
      <c r="D457" s="174">
        <v>8.1351522665896545E-3</v>
      </c>
      <c r="E457" s="174">
        <v>8.1351522665896545E-3</v>
      </c>
      <c r="G457" s="174">
        <v>451</v>
      </c>
      <c r="H457" s="174">
        <f t="shared" ca="1" si="11"/>
        <v>-4.4764059325299532E-2</v>
      </c>
    </row>
    <row r="458" spans="2:8" x14ac:dyDescent="0.3">
      <c r="B458" s="210">
        <v>44845</v>
      </c>
      <c r="C458" s="211">
        <v>390.92150900000001</v>
      </c>
      <c r="D458" s="174">
        <v>-6.5665009585902639E-3</v>
      </c>
      <c r="E458" s="174">
        <v>-6.5665009585902639E-3</v>
      </c>
      <c r="G458" s="174">
        <v>452</v>
      </c>
      <c r="H458" s="174">
        <f t="shared" ca="1" si="11"/>
        <v>-3.2980804083470754E-2</v>
      </c>
    </row>
    <row r="459" spans="2:8" x14ac:dyDescent="0.3">
      <c r="B459" s="208">
        <v>44844</v>
      </c>
      <c r="C459" s="209">
        <v>393.50546300000002</v>
      </c>
      <c r="D459" s="174">
        <v>-3.9306057748188322E-2</v>
      </c>
      <c r="E459" s="174">
        <v>-3.9306057748188322E-2</v>
      </c>
      <c r="G459" s="174">
        <v>453</v>
      </c>
      <c r="H459" s="174">
        <f t="shared" ca="1" si="11"/>
        <v>4.6689291368611158E-3</v>
      </c>
    </row>
    <row r="460" spans="2:8" x14ac:dyDescent="0.3">
      <c r="B460" s="210">
        <v>44841</v>
      </c>
      <c r="C460" s="211">
        <v>409.60543799999999</v>
      </c>
      <c r="D460" s="174">
        <v>-4.7090003601952604E-3</v>
      </c>
      <c r="E460" s="174">
        <v>-4.7090003601952604E-3</v>
      </c>
      <c r="G460" s="174">
        <v>454</v>
      </c>
      <c r="H460" s="174">
        <f t="shared" ca="1" si="11"/>
        <v>-1.581542469302042E-2</v>
      </c>
    </row>
    <row r="461" spans="2:8" x14ac:dyDescent="0.3">
      <c r="B461" s="208">
        <v>44840</v>
      </c>
      <c r="C461" s="209">
        <v>411.54339599999997</v>
      </c>
      <c r="D461" s="174">
        <v>1.5199856615119047E-2</v>
      </c>
      <c r="E461" s="174">
        <v>1.5199856615119047E-2</v>
      </c>
      <c r="G461" s="174">
        <v>455</v>
      </c>
      <c r="H461" s="174">
        <f t="shared" ca="1" si="11"/>
        <v>-1.7475268875274019E-2</v>
      </c>
    </row>
    <row r="462" spans="2:8" x14ac:dyDescent="0.3">
      <c r="B462" s="210">
        <v>44838</v>
      </c>
      <c r="C462" s="211">
        <v>405.38165300000003</v>
      </c>
      <c r="D462" s="174">
        <v>2.577641010621632E-2</v>
      </c>
      <c r="E462" s="174">
        <v>2.577641010621632E-2</v>
      </c>
      <c r="G462" s="174">
        <v>456</v>
      </c>
      <c r="H462" s="174">
        <f t="shared" ca="1" si="11"/>
        <v>-3.0910890762252254E-2</v>
      </c>
    </row>
    <row r="463" spans="2:8" x14ac:dyDescent="0.3">
      <c r="B463" s="208">
        <v>44837</v>
      </c>
      <c r="C463" s="209">
        <v>395.19494600000002</v>
      </c>
      <c r="D463" s="174">
        <v>-1.717749258632854E-2</v>
      </c>
      <c r="E463" s="174">
        <v>-1.717749258632854E-2</v>
      </c>
      <c r="G463" s="174">
        <v>457</v>
      </c>
      <c r="H463" s="174">
        <f t="shared" ca="1" si="11"/>
        <v>4.8157993629704306E-2</v>
      </c>
    </row>
    <row r="464" spans="2:8" x14ac:dyDescent="0.3">
      <c r="B464" s="210">
        <v>44834</v>
      </c>
      <c r="C464" s="211">
        <v>402.10205100000002</v>
      </c>
      <c r="D464" s="174">
        <v>5.8421092943262091E-3</v>
      </c>
      <c r="E464" s="174">
        <v>5.8421092943262091E-3</v>
      </c>
      <c r="G464" s="174">
        <v>458</v>
      </c>
      <c r="H464" s="174">
        <f t="shared" ca="1" si="11"/>
        <v>3.6473343707939344E-2</v>
      </c>
    </row>
    <row r="465" spans="2:8" x14ac:dyDescent="0.3">
      <c r="B465" s="208">
        <v>44833</v>
      </c>
      <c r="C465" s="209">
        <v>399.766571</v>
      </c>
      <c r="D465" s="174">
        <v>7.8928415738858254E-3</v>
      </c>
      <c r="E465" s="174">
        <v>7.8928415738858254E-3</v>
      </c>
      <c r="G465" s="174">
        <v>459</v>
      </c>
      <c r="H465" s="174">
        <f t="shared" ca="1" si="11"/>
        <v>6.2284654604739725E-2</v>
      </c>
    </row>
    <row r="466" spans="2:8" x14ac:dyDescent="0.3">
      <c r="B466" s="210">
        <v>44832</v>
      </c>
      <c r="C466" s="211">
        <v>396.635986</v>
      </c>
      <c r="D466" s="174">
        <v>7.5220166955542616E-4</v>
      </c>
      <c r="E466" s="174">
        <v>7.5220166955542616E-4</v>
      </c>
      <c r="G466" s="174">
        <v>460</v>
      </c>
      <c r="H466" s="174">
        <f t="shared" ca="1" si="11"/>
        <v>-3.0805719934052785E-2</v>
      </c>
    </row>
    <row r="467" spans="2:8" x14ac:dyDescent="0.3">
      <c r="B467" s="208">
        <v>44831</v>
      </c>
      <c r="C467" s="209">
        <v>396.33785999999998</v>
      </c>
      <c r="D467" s="174">
        <v>3.2704098600713867E-3</v>
      </c>
      <c r="E467" s="174">
        <v>3.2704098600713867E-3</v>
      </c>
      <c r="G467" s="174">
        <v>461</v>
      </c>
      <c r="H467" s="174">
        <f t="shared" ca="1" si="11"/>
        <v>-1.0600815866447106E-2</v>
      </c>
    </row>
    <row r="468" spans="2:8" x14ac:dyDescent="0.3">
      <c r="B468" s="210">
        <v>44830</v>
      </c>
      <c r="C468" s="211">
        <v>395.04589800000002</v>
      </c>
      <c r="D468" s="174">
        <v>-6.0505735501405873E-2</v>
      </c>
      <c r="E468" s="174">
        <v>-6.0505735501405873E-2</v>
      </c>
      <c r="G468" s="174">
        <v>462</v>
      </c>
      <c r="H468" s="174">
        <f t="shared" ca="1" si="11"/>
        <v>-1.8934416553705417E-2</v>
      </c>
    </row>
    <row r="469" spans="2:8" x14ac:dyDescent="0.3">
      <c r="B469" s="208">
        <v>44827</v>
      </c>
      <c r="C469" s="209">
        <v>420.48782299999999</v>
      </c>
      <c r="D469" s="174">
        <v>-2.1055150258452324E-2</v>
      </c>
      <c r="E469" s="174">
        <v>-2.1055150258452324E-2</v>
      </c>
      <c r="G469" s="174">
        <v>463</v>
      </c>
      <c r="H469" s="174">
        <f t="shared" ca="1" si="11"/>
        <v>-1.3201560168440266E-2</v>
      </c>
    </row>
    <row r="470" spans="2:8" x14ac:dyDescent="0.3">
      <c r="B470" s="210">
        <v>44826</v>
      </c>
      <c r="C470" s="211">
        <v>429.531677</v>
      </c>
      <c r="D470" s="174">
        <v>1.0639619819531956E-2</v>
      </c>
      <c r="E470" s="174">
        <v>1.0639619819531956E-2</v>
      </c>
      <c r="G470" s="174">
        <v>464</v>
      </c>
      <c r="H470" s="174">
        <f t="shared" ca="1" si="11"/>
        <v>-2.5709505444511255E-2</v>
      </c>
    </row>
    <row r="471" spans="2:8" x14ac:dyDescent="0.3">
      <c r="B471" s="208">
        <v>44825</v>
      </c>
      <c r="C471" s="209">
        <v>425.00973499999998</v>
      </c>
      <c r="D471" s="174">
        <v>-1.5198647261504043E-2</v>
      </c>
      <c r="E471" s="174">
        <v>-1.5198647261504043E-2</v>
      </c>
      <c r="G471" s="174">
        <v>465</v>
      </c>
      <c r="H471" s="174">
        <f t="shared" ca="1" si="11"/>
        <v>-8.4179892442358017E-2</v>
      </c>
    </row>
    <row r="472" spans="2:8" x14ac:dyDescent="0.3">
      <c r="B472" s="210">
        <v>44824</v>
      </c>
      <c r="C472" s="211">
        <v>431.56900000000002</v>
      </c>
      <c r="D472" s="174">
        <v>2.0683971996682728E-2</v>
      </c>
      <c r="E472" s="174">
        <v>2.0683971996682728E-2</v>
      </c>
      <c r="G472" s="174">
        <v>466</v>
      </c>
      <c r="H472" s="174">
        <f t="shared" ca="1" si="11"/>
        <v>-1.4426378145288112E-3</v>
      </c>
    </row>
    <row r="473" spans="2:8" x14ac:dyDescent="0.3">
      <c r="B473" s="208">
        <v>44823</v>
      </c>
      <c r="C473" s="209">
        <v>422.82333399999999</v>
      </c>
      <c r="D473" s="174">
        <v>-1.630049717379629E-2</v>
      </c>
      <c r="E473" s="174">
        <v>-1.630049717379629E-2</v>
      </c>
      <c r="G473" s="174">
        <v>467</v>
      </c>
      <c r="H473" s="174">
        <f t="shared" ca="1" si="11"/>
        <v>-3.717060385049159E-2</v>
      </c>
    </row>
    <row r="474" spans="2:8" x14ac:dyDescent="0.3">
      <c r="B474" s="210">
        <v>44820</v>
      </c>
      <c r="C474" s="211">
        <v>429.82977299999999</v>
      </c>
      <c r="D474" s="174">
        <v>-3.2979319240658833E-2</v>
      </c>
      <c r="E474" s="174">
        <v>-3.2979319240658833E-2</v>
      </c>
      <c r="G474" s="174">
        <v>468</v>
      </c>
      <c r="H474" s="174">
        <f t="shared" ca="1" si="11"/>
        <v>-2.2026833810169934E-2</v>
      </c>
    </row>
    <row r="475" spans="2:8" x14ac:dyDescent="0.3">
      <c r="B475" s="208">
        <v>44819</v>
      </c>
      <c r="C475" s="209">
        <v>444.48870799999997</v>
      </c>
      <c r="D475" s="174">
        <v>-6.552725658106379E-3</v>
      </c>
      <c r="E475" s="174">
        <v>-6.552725658106379E-3</v>
      </c>
      <c r="G475" s="174">
        <v>469</v>
      </c>
      <c r="H475" s="174">
        <f t="shared" ca="1" si="11"/>
        <v>1.1359730407444993E-2</v>
      </c>
    </row>
    <row r="476" spans="2:8" x14ac:dyDescent="0.3">
      <c r="B476" s="210">
        <v>44818</v>
      </c>
      <c r="C476" s="211">
        <v>447.42053199999998</v>
      </c>
      <c r="D476" s="174">
        <v>-1.4448298089020345E-2</v>
      </c>
      <c r="E476" s="174">
        <v>-1.4448298089020345E-2</v>
      </c>
      <c r="G476" s="174">
        <v>470</v>
      </c>
      <c r="H476" s="174">
        <f t="shared" ca="1" si="11"/>
        <v>-5.2931677852941207E-2</v>
      </c>
    </row>
    <row r="477" spans="2:8" x14ac:dyDescent="0.3">
      <c r="B477" s="208">
        <v>44817</v>
      </c>
      <c r="C477" s="209">
        <v>453.97976699999998</v>
      </c>
      <c r="D477" s="174">
        <v>1.2860309432887676E-2</v>
      </c>
      <c r="E477" s="174">
        <v>1.2860309432887676E-2</v>
      </c>
      <c r="G477" s="174">
        <v>471</v>
      </c>
      <c r="H477" s="174">
        <f t="shared" ca="1" si="11"/>
        <v>2.2723114238407671E-2</v>
      </c>
    </row>
    <row r="478" spans="2:8" x14ac:dyDescent="0.3">
      <c r="B478" s="210">
        <v>44816</v>
      </c>
      <c r="C478" s="211">
        <v>448.215576</v>
      </c>
      <c r="D478" s="174">
        <v>1.1437607861773435E-2</v>
      </c>
      <c r="E478" s="174">
        <v>1.1437607861773435E-2</v>
      </c>
      <c r="G478" s="174">
        <v>472</v>
      </c>
      <c r="H478" s="174">
        <f t="shared" ca="1" si="11"/>
        <v>4.1068404402813112E-2</v>
      </c>
    </row>
    <row r="479" spans="2:8" x14ac:dyDescent="0.3">
      <c r="B479" s="208">
        <v>44813</v>
      </c>
      <c r="C479" s="209">
        <v>443.14703400000002</v>
      </c>
      <c r="D479" s="174">
        <v>8.3671803605393415E-3</v>
      </c>
      <c r="E479" s="174">
        <v>8.3671803605393415E-3</v>
      </c>
      <c r="G479" s="174">
        <v>473</v>
      </c>
      <c r="H479" s="174">
        <f t="shared" ca="1" si="11"/>
        <v>-4.7758790394216042E-3</v>
      </c>
    </row>
    <row r="480" spans="2:8" x14ac:dyDescent="0.3">
      <c r="B480" s="210">
        <v>44812</v>
      </c>
      <c r="C480" s="211">
        <v>439.46991000000003</v>
      </c>
      <c r="D480" s="174">
        <v>-8.1865553739227295E-3</v>
      </c>
      <c r="E480" s="174">
        <v>-8.1865553739227295E-3</v>
      </c>
      <c r="G480" s="174">
        <v>474</v>
      </c>
      <c r="H480" s="174">
        <f t="shared" ca="1" si="11"/>
        <v>4.0105160414278952E-2</v>
      </c>
    </row>
    <row r="481" spans="2:8" x14ac:dyDescent="0.3">
      <c r="B481" s="208">
        <v>44811</v>
      </c>
      <c r="C481" s="209">
        <v>443.097351</v>
      </c>
      <c r="D481" s="174">
        <v>-2.5996806235205231E-2</v>
      </c>
      <c r="E481" s="174">
        <v>-2.5996806235205231E-2</v>
      </c>
      <c r="G481" s="174">
        <v>475</v>
      </c>
      <c r="H481" s="174">
        <f t="shared" ca="1" si="11"/>
        <v>1.0233397611189663E-2</v>
      </c>
    </row>
    <row r="482" spans="2:8" x14ac:dyDescent="0.3">
      <c r="B482" s="210">
        <v>44810</v>
      </c>
      <c r="C482" s="211">
        <v>454.92392000000001</v>
      </c>
      <c r="D482" s="174">
        <v>-2.7233034861489074E-3</v>
      </c>
      <c r="E482" s="174">
        <v>-2.7233034861489074E-3</v>
      </c>
      <c r="G482" s="174">
        <v>476</v>
      </c>
      <c r="H482" s="174">
        <f t="shared" ca="1" si="11"/>
        <v>-3.3391772195963047E-3</v>
      </c>
    </row>
    <row r="483" spans="2:8" x14ac:dyDescent="0.3">
      <c r="B483" s="208">
        <v>44809</v>
      </c>
      <c r="C483" s="209">
        <v>456.16619900000001</v>
      </c>
      <c r="D483" s="174">
        <v>-5.9556255826455724E-3</v>
      </c>
      <c r="E483" s="174">
        <v>-5.9556255826455724E-3</v>
      </c>
      <c r="G483" s="174">
        <v>477</v>
      </c>
      <c r="H483" s="174">
        <f t="shared" ca="1" si="11"/>
        <v>-3.592875921388531E-2</v>
      </c>
    </row>
    <row r="484" spans="2:8" x14ac:dyDescent="0.3">
      <c r="B484" s="210">
        <v>44806</v>
      </c>
      <c r="C484" s="211">
        <v>458.89923099999999</v>
      </c>
      <c r="D484" s="174">
        <v>-1.1030112351714822E-2</v>
      </c>
      <c r="E484" s="174">
        <v>-1.1030112351714822E-2</v>
      </c>
      <c r="G484" s="174">
        <v>478</v>
      </c>
      <c r="H484" s="174">
        <f t="shared" ca="1" si="11"/>
        <v>-6.9878921777099895E-2</v>
      </c>
    </row>
    <row r="485" spans="2:8" x14ac:dyDescent="0.3">
      <c r="B485" s="208">
        <v>44805</v>
      </c>
      <c r="C485" s="209">
        <v>464.01739500000002</v>
      </c>
      <c r="D485" s="174">
        <v>-8.9153754774077554E-3</v>
      </c>
      <c r="E485" s="174">
        <v>-8.9153754774077554E-3</v>
      </c>
      <c r="G485" s="174">
        <v>479</v>
      </c>
      <c r="H485" s="174">
        <f t="shared" ca="1" si="11"/>
        <v>9.477301634571958E-2</v>
      </c>
    </row>
    <row r="486" spans="2:8" x14ac:dyDescent="0.3">
      <c r="B486" s="210">
        <v>44803</v>
      </c>
      <c r="C486" s="211">
        <v>468.19149800000002</v>
      </c>
      <c r="D486" s="174">
        <v>3.9153036631657583E-2</v>
      </c>
      <c r="E486" s="174">
        <v>3.9153036631657583E-2</v>
      </c>
      <c r="G486" s="174">
        <v>480</v>
      </c>
      <c r="H486" s="174">
        <f t="shared" ca="1" si="11"/>
        <v>-2.8901002212132511E-2</v>
      </c>
    </row>
    <row r="487" spans="2:8" x14ac:dyDescent="0.3">
      <c r="B487" s="208">
        <v>44802</v>
      </c>
      <c r="C487" s="209">
        <v>450.55105600000002</v>
      </c>
      <c r="D487" s="174">
        <v>-2.5158609979007804E-2</v>
      </c>
      <c r="E487" s="174">
        <v>-2.5158609979007804E-2</v>
      </c>
      <c r="G487" s="174">
        <v>481</v>
      </c>
      <c r="H487" s="174">
        <f t="shared" ca="1" si="11"/>
        <v>-1.8155425912747501E-4</v>
      </c>
    </row>
    <row r="488" spans="2:8" x14ac:dyDescent="0.3">
      <c r="B488" s="210">
        <v>44799</v>
      </c>
      <c r="C488" s="211">
        <v>462.178833</v>
      </c>
      <c r="D488" s="174">
        <v>1.2739525400898441E-2</v>
      </c>
      <c r="E488" s="174">
        <v>1.2739525400898441E-2</v>
      </c>
      <c r="G488" s="174">
        <v>482</v>
      </c>
      <c r="H488" s="174">
        <f t="shared" ca="1" si="11"/>
        <v>-2.4845146418708366E-3</v>
      </c>
    </row>
    <row r="489" spans="2:8" x14ac:dyDescent="0.3">
      <c r="B489" s="208">
        <v>44798</v>
      </c>
      <c r="C489" s="209">
        <v>456.36496</v>
      </c>
      <c r="D489" s="174">
        <v>-8.6355257580784123E-3</v>
      </c>
      <c r="E489" s="174">
        <v>-8.6355257580784123E-3</v>
      </c>
      <c r="G489" s="174">
        <v>483</v>
      </c>
      <c r="H489" s="174">
        <f t="shared" ca="1" si="11"/>
        <v>-9.7001580612657862E-3</v>
      </c>
    </row>
    <row r="490" spans="2:8" x14ac:dyDescent="0.3">
      <c r="B490" s="210">
        <v>44797</v>
      </c>
      <c r="C490" s="211">
        <v>460.34023999999999</v>
      </c>
      <c r="D490" s="174">
        <v>5.9723067904326067E-3</v>
      </c>
      <c r="E490" s="174">
        <v>5.9723067904326067E-3</v>
      </c>
      <c r="G490" s="174">
        <v>484</v>
      </c>
      <c r="H490" s="174">
        <f t="shared" ca="1" si="11"/>
        <v>8.0633895171678301E-3</v>
      </c>
    </row>
    <row r="491" spans="2:8" x14ac:dyDescent="0.3">
      <c r="B491" s="208">
        <v>44796</v>
      </c>
      <c r="C491" s="209">
        <v>457.60726899999997</v>
      </c>
      <c r="D491" s="174">
        <v>1.2868569652538058E-2</v>
      </c>
      <c r="E491" s="174">
        <v>1.2868569652538058E-2</v>
      </c>
      <c r="G491" s="174">
        <v>485</v>
      </c>
      <c r="H491" s="174">
        <f t="shared" ca="1" si="11"/>
        <v>2.23797733423865E-2</v>
      </c>
    </row>
    <row r="492" spans="2:8" x14ac:dyDescent="0.3">
      <c r="B492" s="210">
        <v>44795</v>
      </c>
      <c r="C492" s="211">
        <v>451.79333500000001</v>
      </c>
      <c r="D492" s="174">
        <v>-3.4819572751518028E-2</v>
      </c>
      <c r="E492" s="174">
        <v>-3.4819572751518028E-2</v>
      </c>
      <c r="G492" s="174">
        <v>486</v>
      </c>
      <c r="H492" s="174">
        <f t="shared" ca="1" si="11"/>
        <v>-1.1603329558549412E-2</v>
      </c>
    </row>
    <row r="493" spans="2:8" x14ac:dyDescent="0.3">
      <c r="B493" s="208">
        <v>44792</v>
      </c>
      <c r="C493" s="209">
        <v>468.09210200000001</v>
      </c>
      <c r="D493" s="174">
        <v>-2.8465311366399446E-2</v>
      </c>
      <c r="E493" s="174">
        <v>-2.8465311366399446E-2</v>
      </c>
      <c r="G493" s="174">
        <v>487</v>
      </c>
      <c r="H493" s="174">
        <f t="shared" ca="1" si="11"/>
        <v>-3.1278287916519008E-2</v>
      </c>
    </row>
    <row r="494" spans="2:8" x14ac:dyDescent="0.3">
      <c r="B494" s="210">
        <v>44791</v>
      </c>
      <c r="C494" s="211">
        <v>481.80688500000002</v>
      </c>
      <c r="D494" s="174">
        <v>-1.2361298649598762E-3</v>
      </c>
      <c r="E494" s="174">
        <v>-1.2361298649598762E-3</v>
      </c>
      <c r="G494" s="174">
        <v>488</v>
      </c>
      <c r="H494" s="174">
        <f t="shared" ca="1" si="11"/>
        <v>3.4462087230742053E-2</v>
      </c>
    </row>
    <row r="495" spans="2:8" x14ac:dyDescent="0.3">
      <c r="B495" s="208">
        <v>44790</v>
      </c>
      <c r="C495" s="209">
        <v>482.40319799999997</v>
      </c>
      <c r="D495" s="174">
        <v>-9.0844558765067144E-3</v>
      </c>
      <c r="E495" s="174">
        <v>-9.0844558765067144E-3</v>
      </c>
      <c r="G495" s="174">
        <v>489</v>
      </c>
      <c r="H495" s="174">
        <f t="shared" ca="1" si="11"/>
        <v>5.6412183364513519E-3</v>
      </c>
    </row>
    <row r="496" spans="2:8" x14ac:dyDescent="0.3">
      <c r="B496" s="210">
        <v>44789</v>
      </c>
      <c r="C496" s="211">
        <v>486.82574499999998</v>
      </c>
      <c r="D496" s="174">
        <v>2.5756528442271269E-2</v>
      </c>
      <c r="E496" s="174">
        <v>2.5756528442271269E-2</v>
      </c>
      <c r="G496" s="174">
        <v>490</v>
      </c>
      <c r="H496" s="174">
        <f t="shared" ca="1" si="11"/>
        <v>-2.3445693010712364E-3</v>
      </c>
    </row>
    <row r="497" spans="2:8" x14ac:dyDescent="0.3">
      <c r="B497" s="208">
        <v>44785</v>
      </c>
      <c r="C497" s="209">
        <v>474.601654</v>
      </c>
      <c r="D497" s="174">
        <v>1.8881705272066525E-3</v>
      </c>
      <c r="E497" s="174">
        <v>1.8881705272066525E-3</v>
      </c>
      <c r="G497" s="174">
        <v>491</v>
      </c>
      <c r="H497" s="174">
        <f t="shared" ca="1" si="11"/>
        <v>2.6716796777003206E-2</v>
      </c>
    </row>
    <row r="498" spans="2:8" x14ac:dyDescent="0.3">
      <c r="B498" s="210">
        <v>44784</v>
      </c>
      <c r="C498" s="211">
        <v>473.70721400000002</v>
      </c>
      <c r="D498" s="174">
        <v>2.3131583899835711E-3</v>
      </c>
      <c r="E498" s="174">
        <v>2.3131583899835711E-3</v>
      </c>
      <c r="G498" s="174">
        <v>492</v>
      </c>
      <c r="H498" s="174">
        <f t="shared" ca="1" si="11"/>
        <v>3.2564831670763295E-2</v>
      </c>
    </row>
    <row r="499" spans="2:8" x14ac:dyDescent="0.3">
      <c r="B499" s="208">
        <v>44783</v>
      </c>
      <c r="C499" s="209">
        <v>472.61398300000002</v>
      </c>
      <c r="D499" s="174">
        <v>1.5589925001354428E-2</v>
      </c>
      <c r="E499" s="174">
        <v>1.5589925001354428E-2</v>
      </c>
      <c r="G499" s="174">
        <v>493</v>
      </c>
      <c r="H499" s="174">
        <f t="shared" ca="1" si="11"/>
        <v>2.0810118357713073E-2</v>
      </c>
    </row>
    <row r="500" spans="2:8" x14ac:dyDescent="0.3">
      <c r="B500" s="210">
        <v>44781</v>
      </c>
      <c r="C500" s="211">
        <v>465.35906999999997</v>
      </c>
      <c r="D500" s="174">
        <v>6.4481411700930873E-3</v>
      </c>
      <c r="E500" s="174">
        <v>6.4481411700930873E-3</v>
      </c>
      <c r="G500" s="174">
        <v>494</v>
      </c>
      <c r="H500" s="174">
        <f t="shared" ca="1" si="11"/>
        <v>3.3531630105408841E-2</v>
      </c>
    </row>
    <row r="501" spans="2:8" x14ac:dyDescent="0.3">
      <c r="B501" s="208">
        <v>44778</v>
      </c>
      <c r="C501" s="209">
        <v>462.37759399999999</v>
      </c>
      <c r="D501" s="174">
        <v>-7.7841900542772458E-3</v>
      </c>
      <c r="E501" s="174">
        <v>-7.7841900542772458E-3</v>
      </c>
      <c r="G501" s="174">
        <v>495</v>
      </c>
      <c r="H501" s="174">
        <f t="shared" ca="1" si="11"/>
        <v>-5.060128060189506E-2</v>
      </c>
    </row>
    <row r="502" spans="2:8" x14ac:dyDescent="0.3">
      <c r="B502" s="210">
        <v>44777</v>
      </c>
      <c r="C502" s="211">
        <v>466.005066</v>
      </c>
      <c r="D502" s="174">
        <v>2.3514155742186144E-3</v>
      </c>
      <c r="E502" s="174">
        <v>2.3514155742186144E-3</v>
      </c>
      <c r="G502" s="174">
        <v>496</v>
      </c>
      <c r="H502" s="174">
        <f t="shared" ca="1" si="11"/>
        <v>6.1298737945461652E-2</v>
      </c>
    </row>
    <row r="503" spans="2:8" x14ac:dyDescent="0.3">
      <c r="B503" s="208">
        <v>44776</v>
      </c>
      <c r="C503" s="209">
        <v>464.91186499999998</v>
      </c>
      <c r="D503" s="174">
        <v>-1.7742774217266624E-2</v>
      </c>
      <c r="E503" s="174">
        <v>-1.7742774217266624E-2</v>
      </c>
      <c r="G503" s="174">
        <v>497</v>
      </c>
      <c r="H503" s="174">
        <f t="shared" ca="1" si="11"/>
        <v>1.6428603404849588E-2</v>
      </c>
    </row>
    <row r="504" spans="2:8" x14ac:dyDescent="0.3">
      <c r="B504" s="210">
        <v>44775</v>
      </c>
      <c r="C504" s="211">
        <v>473.30969199999998</v>
      </c>
      <c r="D504" s="174">
        <v>-6.1561079540223525E-3</v>
      </c>
      <c r="E504" s="174">
        <v>-6.1561079540223525E-3</v>
      </c>
      <c r="G504" s="174">
        <v>498</v>
      </c>
      <c r="H504" s="174">
        <f t="shared" ca="1" si="11"/>
        <v>1.8944625466991539E-2</v>
      </c>
    </row>
    <row r="505" spans="2:8" x14ac:dyDescent="0.3">
      <c r="B505" s="208">
        <v>44774</v>
      </c>
      <c r="C505" s="209">
        <v>476.24148600000001</v>
      </c>
      <c r="D505" s="174">
        <v>6.5836330595141671E-2</v>
      </c>
      <c r="E505" s="174">
        <v>6.5836330595141671E-2</v>
      </c>
      <c r="G505" s="174">
        <v>499</v>
      </c>
      <c r="H505" s="174">
        <f t="shared" ca="1" si="11"/>
        <v>3.0058697886620861E-3</v>
      </c>
    </row>
    <row r="506" spans="2:8" x14ac:dyDescent="0.3">
      <c r="B506" s="210">
        <v>44771</v>
      </c>
      <c r="C506" s="211">
        <v>446.82421900000003</v>
      </c>
      <c r="D506" s="174">
        <v>1.661957085180412E-2</v>
      </c>
      <c r="E506" s="174">
        <v>1.661957085180412E-2</v>
      </c>
      <c r="G506" s="174">
        <v>500</v>
      </c>
      <c r="H506" s="174">
        <f t="shared" ca="1" si="11"/>
        <v>4.3631002458810138E-2</v>
      </c>
    </row>
    <row r="507" spans="2:8" x14ac:dyDescent="0.3">
      <c r="B507" s="208">
        <v>44770</v>
      </c>
      <c r="C507" s="209">
        <v>439.51959199999999</v>
      </c>
      <c r="D507" s="174">
        <v>-4.0535818220140719E-3</v>
      </c>
      <c r="E507" s="174">
        <v>-4.0535818220140719E-3</v>
      </c>
      <c r="G507" s="174">
        <v>501</v>
      </c>
      <c r="H507" s="174">
        <f t="shared" ca="1" si="11"/>
        <v>4.622402582802964E-2</v>
      </c>
    </row>
    <row r="508" spans="2:8" x14ac:dyDescent="0.3">
      <c r="B508" s="210">
        <v>44769</v>
      </c>
      <c r="C508" s="211">
        <v>441.30847199999999</v>
      </c>
      <c r="D508" s="174">
        <v>6.573763022429231E-3</v>
      </c>
      <c r="E508" s="174">
        <v>6.573763022429231E-3</v>
      </c>
      <c r="G508" s="174">
        <v>502</v>
      </c>
      <c r="H508" s="174">
        <f t="shared" ca="1" si="11"/>
        <v>-1.4851201664052478E-2</v>
      </c>
    </row>
    <row r="509" spans="2:8" x14ac:dyDescent="0.3">
      <c r="B509" s="208">
        <v>44768</v>
      </c>
      <c r="C509" s="209">
        <v>438.42636099999999</v>
      </c>
      <c r="D509" s="174">
        <v>-1.8685365632747156E-2</v>
      </c>
      <c r="E509" s="174">
        <v>-1.8685365632747156E-2</v>
      </c>
      <c r="G509" s="174">
        <v>503</v>
      </c>
      <c r="H509" s="174">
        <f t="shared" ca="1" si="11"/>
        <v>2.4524394904834105E-2</v>
      </c>
    </row>
    <row r="510" spans="2:8" x14ac:dyDescent="0.3">
      <c r="B510" s="210">
        <v>44767</v>
      </c>
      <c r="C510" s="211">
        <v>446.77450599999997</v>
      </c>
      <c r="D510" s="174">
        <v>-1.1760862776864738E-2</v>
      </c>
      <c r="E510" s="174">
        <v>-1.1760862776864738E-2</v>
      </c>
      <c r="G510" s="174">
        <v>504</v>
      </c>
      <c r="H510" s="174">
        <f t="shared" ca="1" si="11"/>
        <v>-1.7080337410056885E-2</v>
      </c>
    </row>
    <row r="511" spans="2:8" x14ac:dyDescent="0.3">
      <c r="B511" s="208">
        <v>44764</v>
      </c>
      <c r="C511" s="209">
        <v>452.09149200000002</v>
      </c>
      <c r="D511" s="174">
        <v>1.0990797534839506E-4</v>
      </c>
      <c r="E511" s="174">
        <v>1.0990797534839506E-4</v>
      </c>
      <c r="G511" s="174">
        <v>505</v>
      </c>
      <c r="H511" s="174">
        <f t="shared" ca="1" si="11"/>
        <v>-5.4297363278512999E-2</v>
      </c>
    </row>
    <row r="512" spans="2:8" x14ac:dyDescent="0.3">
      <c r="B512" s="210">
        <v>44763</v>
      </c>
      <c r="C512" s="211">
        <v>452.041809</v>
      </c>
      <c r="D512" s="174">
        <v>3.0874417052621258E-3</v>
      </c>
      <c r="E512" s="174">
        <v>3.0874417052621258E-3</v>
      </c>
      <c r="G512" s="174">
        <v>506</v>
      </c>
      <c r="H512" s="174">
        <f t="shared" ca="1" si="11"/>
        <v>2.9004357479118521E-2</v>
      </c>
    </row>
    <row r="513" spans="2:8" x14ac:dyDescent="0.3">
      <c r="B513" s="208">
        <v>44762</v>
      </c>
      <c r="C513" s="209">
        <v>450.65045199999997</v>
      </c>
      <c r="D513" s="174">
        <v>9.7984613693979927E-3</v>
      </c>
      <c r="E513" s="174">
        <v>9.7984613693979927E-3</v>
      </c>
      <c r="G513" s="174">
        <v>507</v>
      </c>
      <c r="H513" s="174">
        <f t="shared" ca="1" si="11"/>
        <v>-2.2560489030270966E-2</v>
      </c>
    </row>
    <row r="514" spans="2:8" x14ac:dyDescent="0.3">
      <c r="B514" s="210">
        <v>44761</v>
      </c>
      <c r="C514" s="211">
        <v>446.27761800000002</v>
      </c>
      <c r="D514" s="174">
        <v>-4.1028690372214805E-3</v>
      </c>
      <c r="E514" s="174">
        <v>-4.1028690372214805E-3</v>
      </c>
      <c r="G514" s="174">
        <v>508</v>
      </c>
      <c r="H514" s="174">
        <f t="shared" ca="1" si="11"/>
        <v>-3.7586270037769168E-2</v>
      </c>
    </row>
    <row r="515" spans="2:8" x14ac:dyDescent="0.3">
      <c r="B515" s="208">
        <v>44760</v>
      </c>
      <c r="C515" s="209">
        <v>448.11617999999999</v>
      </c>
      <c r="D515" s="174">
        <v>2.4307067402542005E-2</v>
      </c>
      <c r="E515" s="174">
        <v>2.4307067402542005E-2</v>
      </c>
      <c r="G515" s="174">
        <v>509</v>
      </c>
      <c r="H515" s="174">
        <f t="shared" ca="1" si="11"/>
        <v>1.273205239997087E-2</v>
      </c>
    </row>
    <row r="516" spans="2:8" x14ac:dyDescent="0.3">
      <c r="B516" s="210">
        <v>44757</v>
      </c>
      <c r="C516" s="211">
        <v>437.48226899999997</v>
      </c>
      <c r="D516" s="174">
        <v>2.8384593354503961E-2</v>
      </c>
      <c r="E516" s="174">
        <v>2.8384593354503961E-2</v>
      </c>
      <c r="G516" s="174">
        <v>510</v>
      </c>
      <c r="H516" s="174">
        <f t="shared" ca="1" si="11"/>
        <v>8.7436464647153902E-3</v>
      </c>
    </row>
    <row r="517" spans="2:8" x14ac:dyDescent="0.3">
      <c r="B517" s="208">
        <v>44756</v>
      </c>
      <c r="C517" s="209">
        <v>425.40725700000002</v>
      </c>
      <c r="D517" s="174">
        <v>2.2242732575586169E-3</v>
      </c>
      <c r="E517" s="174">
        <v>2.2242732575586169E-3</v>
      </c>
      <c r="G517" s="174">
        <v>511</v>
      </c>
      <c r="H517" s="174">
        <f t="shared" ca="1" si="11"/>
        <v>-3.8641207137000179E-2</v>
      </c>
    </row>
    <row r="518" spans="2:8" x14ac:dyDescent="0.3">
      <c r="B518" s="210">
        <v>44755</v>
      </c>
      <c r="C518" s="211">
        <v>424.46313500000002</v>
      </c>
      <c r="D518" s="174">
        <v>-8.0129600048553986E-3</v>
      </c>
      <c r="E518" s="174">
        <v>-8.0129600048553986E-3</v>
      </c>
      <c r="G518" s="174">
        <v>512</v>
      </c>
      <c r="H518" s="174">
        <f t="shared" ca="1" si="11"/>
        <v>-3.985838065591718E-2</v>
      </c>
    </row>
    <row r="519" spans="2:8" x14ac:dyDescent="0.3">
      <c r="B519" s="208">
        <v>44754</v>
      </c>
      <c r="C519" s="209">
        <v>427.89181500000001</v>
      </c>
      <c r="D519" s="174">
        <v>-1.4872509482321267E-2</v>
      </c>
      <c r="E519" s="174">
        <v>-1.4872509482321267E-2</v>
      </c>
      <c r="G519" s="174">
        <v>513</v>
      </c>
      <c r="H519" s="174">
        <f t="shared" ca="1" si="11"/>
        <v>7.7829902071999163E-2</v>
      </c>
    </row>
    <row r="520" spans="2:8" x14ac:dyDescent="0.3">
      <c r="B520" s="210">
        <v>44753</v>
      </c>
      <c r="C520" s="211">
        <v>434.35171500000001</v>
      </c>
      <c r="D520" s="174">
        <v>-1.0191329271995848E-2</v>
      </c>
      <c r="E520" s="174">
        <v>-1.0191329271995848E-2</v>
      </c>
      <c r="G520" s="174">
        <v>514</v>
      </c>
      <c r="H520" s="174">
        <f t="shared" ref="H520:H583" ca="1" si="12">_xlfn.NORM.INV(RAND(),N$9,N$10)</f>
        <v>2.8494512427221113E-3</v>
      </c>
    </row>
    <row r="521" spans="2:8" x14ac:dyDescent="0.3">
      <c r="B521" s="208">
        <v>44750</v>
      </c>
      <c r="C521" s="209">
        <v>438.823914</v>
      </c>
      <c r="D521" s="174">
        <v>2.4834563979380372E-2</v>
      </c>
      <c r="E521" s="174">
        <v>2.4834563979380372E-2</v>
      </c>
      <c r="G521" s="174">
        <v>515</v>
      </c>
      <c r="H521" s="174">
        <f t="shared" ca="1" si="12"/>
        <v>-2.6018696915727668E-2</v>
      </c>
    </row>
    <row r="522" spans="2:8" x14ac:dyDescent="0.3">
      <c r="B522" s="210">
        <v>44749</v>
      </c>
      <c r="C522" s="211">
        <v>428.19000199999999</v>
      </c>
      <c r="D522" s="174">
        <v>3.4826499746205351E-2</v>
      </c>
      <c r="E522" s="174">
        <v>3.4826499746205351E-2</v>
      </c>
      <c r="G522" s="174">
        <v>516</v>
      </c>
      <c r="H522" s="174">
        <f t="shared" ca="1" si="12"/>
        <v>-2.2615745341645808E-2</v>
      </c>
    </row>
    <row r="523" spans="2:8" x14ac:dyDescent="0.3">
      <c r="B523" s="208">
        <v>44748</v>
      </c>
      <c r="C523" s="209">
        <v>413.77951000000002</v>
      </c>
      <c r="D523" s="174">
        <v>1.0558268041067912E-2</v>
      </c>
      <c r="E523" s="174">
        <v>1.0558268041067912E-2</v>
      </c>
      <c r="G523" s="174">
        <v>517</v>
      </c>
      <c r="H523" s="174">
        <f t="shared" ca="1" si="12"/>
        <v>1.2806703089958901E-2</v>
      </c>
    </row>
    <row r="524" spans="2:8" x14ac:dyDescent="0.3">
      <c r="B524" s="210">
        <v>44747</v>
      </c>
      <c r="C524" s="211">
        <v>409.45636000000002</v>
      </c>
      <c r="D524" s="174">
        <v>8.6913776128987319E-3</v>
      </c>
      <c r="E524" s="174">
        <v>8.6913776128987319E-3</v>
      </c>
      <c r="G524" s="174">
        <v>518</v>
      </c>
      <c r="H524" s="174">
        <f t="shared" ca="1" si="12"/>
        <v>-2.4499052882815384E-2</v>
      </c>
    </row>
    <row r="525" spans="2:8" x14ac:dyDescent="0.3">
      <c r="B525" s="208">
        <v>44746</v>
      </c>
      <c r="C525" s="209">
        <v>405.92828400000002</v>
      </c>
      <c r="D525" s="174">
        <v>-1.0298022680316318E-2</v>
      </c>
      <c r="E525" s="174">
        <v>-1.0298022680316318E-2</v>
      </c>
      <c r="G525" s="174">
        <v>519</v>
      </c>
      <c r="H525" s="174">
        <f t="shared" ca="1" si="12"/>
        <v>2.5423366389837453E-2</v>
      </c>
    </row>
    <row r="526" spans="2:8" x14ac:dyDescent="0.3">
      <c r="B526" s="210">
        <v>44743</v>
      </c>
      <c r="C526" s="211">
        <v>410.152039</v>
      </c>
      <c r="D526" s="174">
        <v>2.1855942808124444E-3</v>
      </c>
      <c r="E526" s="174">
        <v>2.1855942808124444E-3</v>
      </c>
      <c r="G526" s="174">
        <v>520</v>
      </c>
      <c r="H526" s="174">
        <f t="shared" ca="1" si="12"/>
        <v>1.7985705976070816E-2</v>
      </c>
    </row>
    <row r="527" spans="2:8" x14ac:dyDescent="0.3">
      <c r="B527" s="208">
        <v>44742</v>
      </c>
      <c r="C527" s="209">
        <v>409.25756799999999</v>
      </c>
      <c r="D527" s="174">
        <v>-1.2351724457747397E-2</v>
      </c>
      <c r="E527" s="174">
        <v>-1.2351724457747397E-2</v>
      </c>
      <c r="G527" s="174">
        <v>521</v>
      </c>
      <c r="H527" s="174">
        <f t="shared" ca="1" si="12"/>
        <v>-2.0874299737487778E-3</v>
      </c>
    </row>
    <row r="528" spans="2:8" x14ac:dyDescent="0.3">
      <c r="B528" s="210">
        <v>44741</v>
      </c>
      <c r="C528" s="211">
        <v>414.37582400000002</v>
      </c>
      <c r="D528" s="174">
        <v>-3.5956346667659887E-4</v>
      </c>
      <c r="E528" s="174">
        <v>-3.5956346667659887E-4</v>
      </c>
      <c r="G528" s="174">
        <v>522</v>
      </c>
      <c r="H528" s="174">
        <f t="shared" ca="1" si="12"/>
        <v>-1.3811606871620292E-2</v>
      </c>
    </row>
    <row r="529" spans="2:8" x14ac:dyDescent="0.3">
      <c r="B529" s="208">
        <v>44740</v>
      </c>
      <c r="C529" s="209">
        <v>414.52487200000002</v>
      </c>
      <c r="D529" s="174">
        <v>6.2726325234824225E-3</v>
      </c>
      <c r="E529" s="174">
        <v>6.2726325234824225E-3</v>
      </c>
      <c r="G529" s="174">
        <v>523</v>
      </c>
      <c r="H529" s="174">
        <f t="shared" ca="1" si="12"/>
        <v>-4.3235311051225897E-3</v>
      </c>
    </row>
    <row r="530" spans="2:8" x14ac:dyDescent="0.3">
      <c r="B530" s="210">
        <v>44739</v>
      </c>
      <c r="C530" s="211">
        <v>411.94091800000001</v>
      </c>
      <c r="D530" s="174">
        <v>1.2704648226292132E-2</v>
      </c>
      <c r="E530" s="174">
        <v>1.2704648226292132E-2</v>
      </c>
      <c r="G530" s="174">
        <v>524</v>
      </c>
      <c r="H530" s="174">
        <f t="shared" ca="1" si="12"/>
        <v>-4.5583958183254549E-3</v>
      </c>
    </row>
    <row r="531" spans="2:8" x14ac:dyDescent="0.3">
      <c r="B531" s="208">
        <v>44736</v>
      </c>
      <c r="C531" s="209">
        <v>406.77301</v>
      </c>
      <c r="D531" s="174">
        <v>5.1570970436696376E-3</v>
      </c>
      <c r="E531" s="174">
        <v>5.1570970436696376E-3</v>
      </c>
      <c r="G531" s="174">
        <v>525</v>
      </c>
      <c r="H531" s="174">
        <f t="shared" ca="1" si="12"/>
        <v>-7.7436811916377739E-3</v>
      </c>
    </row>
    <row r="532" spans="2:8" x14ac:dyDescent="0.3">
      <c r="B532" s="210">
        <v>44735</v>
      </c>
      <c r="C532" s="211">
        <v>404.68600500000002</v>
      </c>
      <c r="D532" s="174">
        <v>3.5868792428942517E-2</v>
      </c>
      <c r="E532" s="174">
        <v>3.5868792428942517E-2</v>
      </c>
      <c r="G532" s="174">
        <v>526</v>
      </c>
      <c r="H532" s="174">
        <f t="shared" ca="1" si="12"/>
        <v>-1.7923417298988054E-2</v>
      </c>
    </row>
    <row r="533" spans="2:8" x14ac:dyDescent="0.3">
      <c r="B533" s="208">
        <v>44734</v>
      </c>
      <c r="C533" s="209">
        <v>390.67303500000003</v>
      </c>
      <c r="D533" s="174">
        <v>-1.1318011546405894E-2</v>
      </c>
      <c r="E533" s="174">
        <v>-1.1318011546405894E-2</v>
      </c>
      <c r="G533" s="174">
        <v>527</v>
      </c>
      <c r="H533" s="174">
        <f t="shared" ca="1" si="12"/>
        <v>5.3207877175378308E-3</v>
      </c>
    </row>
    <row r="534" spans="2:8" x14ac:dyDescent="0.3">
      <c r="B534" s="210">
        <v>44733</v>
      </c>
      <c r="C534" s="211">
        <v>395.14529399999998</v>
      </c>
      <c r="D534" s="174">
        <v>3.8933900983884502E-2</v>
      </c>
      <c r="E534" s="174">
        <v>3.8933900983884502E-2</v>
      </c>
      <c r="G534" s="174">
        <v>528</v>
      </c>
      <c r="H534" s="174">
        <f t="shared" ca="1" si="12"/>
        <v>-3.7662867591007641E-2</v>
      </c>
    </row>
    <row r="535" spans="2:8" x14ac:dyDescent="0.3">
      <c r="B535" s="208">
        <v>44732</v>
      </c>
      <c r="C535" s="209">
        <v>380.33728000000002</v>
      </c>
      <c r="D535" s="174">
        <v>-1.6068858556897447E-2</v>
      </c>
      <c r="E535" s="174">
        <v>-1.6068858556897447E-2</v>
      </c>
      <c r="G535" s="174">
        <v>529</v>
      </c>
      <c r="H535" s="174">
        <f t="shared" ca="1" si="12"/>
        <v>1.5984186016323881E-2</v>
      </c>
    </row>
    <row r="536" spans="2:8" x14ac:dyDescent="0.3">
      <c r="B536" s="210">
        <v>44729</v>
      </c>
      <c r="C536" s="211">
        <v>386.548676</v>
      </c>
      <c r="D536" s="174">
        <v>-1.0179428491802161E-2</v>
      </c>
      <c r="E536" s="174">
        <v>-1.0179428491802161E-2</v>
      </c>
      <c r="G536" s="174">
        <v>530</v>
      </c>
      <c r="H536" s="174">
        <f t="shared" ca="1" si="12"/>
        <v>3.562116900481832E-2</v>
      </c>
    </row>
    <row r="537" spans="2:8" x14ac:dyDescent="0.3">
      <c r="B537" s="208">
        <v>44728</v>
      </c>
      <c r="C537" s="209">
        <v>390.52398699999998</v>
      </c>
      <c r="D537" s="174">
        <v>-5.1074587040633737E-2</v>
      </c>
      <c r="E537" s="174">
        <v>-5.1074587040633737E-2</v>
      </c>
      <c r="G537" s="174">
        <v>531</v>
      </c>
      <c r="H537" s="174">
        <f t="shared" ca="1" si="12"/>
        <v>-1.6267290141705518E-3</v>
      </c>
    </row>
    <row r="538" spans="2:8" x14ac:dyDescent="0.3">
      <c r="B538" s="210">
        <v>44727</v>
      </c>
      <c r="C538" s="211">
        <v>411.54339599999997</v>
      </c>
      <c r="D538" s="174">
        <v>2.2090663015085756E-2</v>
      </c>
      <c r="E538" s="174">
        <v>2.2090663015085756E-2</v>
      </c>
      <c r="G538" s="174">
        <v>532</v>
      </c>
      <c r="H538" s="174">
        <f t="shared" ca="1" si="12"/>
        <v>-8.2715207273592693E-3</v>
      </c>
    </row>
    <row r="539" spans="2:8" x14ac:dyDescent="0.3">
      <c r="B539" s="208">
        <v>44726</v>
      </c>
      <c r="C539" s="209">
        <v>402.64862099999999</v>
      </c>
      <c r="D539" s="174">
        <v>-3.8112508465622699E-3</v>
      </c>
      <c r="E539" s="174">
        <v>-3.8112508465622699E-3</v>
      </c>
      <c r="G539" s="174">
        <v>533</v>
      </c>
      <c r="H539" s="174">
        <f t="shared" ca="1" si="12"/>
        <v>2.6232209300718276E-2</v>
      </c>
    </row>
    <row r="540" spans="2:8" x14ac:dyDescent="0.3">
      <c r="B540" s="210">
        <v>44725</v>
      </c>
      <c r="C540" s="211">
        <v>404.18908699999997</v>
      </c>
      <c r="D540" s="174">
        <v>-4.9877310861201514E-2</v>
      </c>
      <c r="E540" s="174">
        <v>-4.9877310861201514E-2</v>
      </c>
      <c r="G540" s="174">
        <v>534</v>
      </c>
      <c r="H540" s="174">
        <f t="shared" ca="1" si="12"/>
        <v>-5.421675273236834E-2</v>
      </c>
    </row>
    <row r="541" spans="2:8" x14ac:dyDescent="0.3">
      <c r="B541" s="208">
        <v>44722</v>
      </c>
      <c r="C541" s="209">
        <v>425.40725700000002</v>
      </c>
      <c r="D541" s="174">
        <v>-1.0502061347282391E-3</v>
      </c>
      <c r="E541" s="174">
        <v>-1.0502061347282391E-3</v>
      </c>
      <c r="G541" s="174">
        <v>535</v>
      </c>
      <c r="H541" s="174">
        <f t="shared" ca="1" si="12"/>
        <v>-2.147645208758962E-2</v>
      </c>
    </row>
    <row r="542" spans="2:8" x14ac:dyDescent="0.3">
      <c r="B542" s="210">
        <v>44721</v>
      </c>
      <c r="C542" s="211">
        <v>425.85449199999999</v>
      </c>
      <c r="D542" s="174">
        <v>-1.6412278557844301E-2</v>
      </c>
      <c r="E542" s="174">
        <v>-1.6412278557844301E-2</v>
      </c>
      <c r="G542" s="174">
        <v>536</v>
      </c>
      <c r="H542" s="174">
        <f t="shared" ca="1" si="12"/>
        <v>3.443837395258123E-2</v>
      </c>
    </row>
    <row r="543" spans="2:8" x14ac:dyDescent="0.3">
      <c r="B543" s="208">
        <v>44720</v>
      </c>
      <c r="C543" s="209">
        <v>432.96035799999999</v>
      </c>
      <c r="D543" s="174">
        <v>-4.5886370915808984E-4</v>
      </c>
      <c r="E543" s="174">
        <v>-4.5886370915808984E-4</v>
      </c>
      <c r="G543" s="174">
        <v>537</v>
      </c>
      <c r="H543" s="174">
        <f t="shared" ca="1" si="12"/>
        <v>5.1582110096231835E-2</v>
      </c>
    </row>
    <row r="544" spans="2:8" x14ac:dyDescent="0.3">
      <c r="B544" s="210">
        <v>44719</v>
      </c>
      <c r="C544" s="211">
        <v>433.15911899999998</v>
      </c>
      <c r="D544" s="174">
        <v>8.0952991316982637E-3</v>
      </c>
      <c r="E544" s="174">
        <v>8.0952991316982637E-3</v>
      </c>
      <c r="G544" s="174">
        <v>538</v>
      </c>
      <c r="H544" s="174">
        <f t="shared" ca="1" si="12"/>
        <v>2.6652137698045149E-2</v>
      </c>
    </row>
    <row r="545" spans="2:8" x14ac:dyDescent="0.3">
      <c r="B545" s="208">
        <v>44718</v>
      </c>
      <c r="C545" s="209">
        <v>429.680725</v>
      </c>
      <c r="D545" s="174">
        <v>1.0419387359545916E-3</v>
      </c>
      <c r="E545" s="174">
        <v>1.0419387359545916E-3</v>
      </c>
      <c r="G545" s="174">
        <v>539</v>
      </c>
      <c r="H545" s="174">
        <f t="shared" ca="1" si="12"/>
        <v>-8.4491159681563364E-3</v>
      </c>
    </row>
    <row r="546" spans="2:8" x14ac:dyDescent="0.3">
      <c r="B546" s="210">
        <v>44715</v>
      </c>
      <c r="C546" s="211">
        <v>429.23349000000002</v>
      </c>
      <c r="D546" s="174">
        <v>-1.6509146996606584E-2</v>
      </c>
      <c r="E546" s="174">
        <v>-1.6509146996606584E-2</v>
      </c>
      <c r="G546" s="174">
        <v>540</v>
      </c>
      <c r="H546" s="174">
        <f t="shared" ca="1" si="12"/>
        <v>-6.8710583411693196E-3</v>
      </c>
    </row>
    <row r="547" spans="2:8" x14ac:dyDescent="0.3">
      <c r="B547" s="208">
        <v>44714</v>
      </c>
      <c r="C547" s="209">
        <v>436.43872099999999</v>
      </c>
      <c r="D547" s="174">
        <v>-1.2258207143540541E-2</v>
      </c>
      <c r="E547" s="174">
        <v>-1.2258207143540541E-2</v>
      </c>
      <c r="G547" s="174">
        <v>541</v>
      </c>
      <c r="H547" s="174">
        <f t="shared" ca="1" si="12"/>
        <v>-2.5354730685719262E-2</v>
      </c>
    </row>
    <row r="548" spans="2:8" x14ac:dyDescent="0.3">
      <c r="B548" s="210">
        <v>44713</v>
      </c>
      <c r="C548" s="211">
        <v>441.85507200000001</v>
      </c>
      <c r="D548" s="174">
        <v>2.3672655367831079E-3</v>
      </c>
      <c r="E548" s="174">
        <v>2.3672655367831079E-3</v>
      </c>
      <c r="G548" s="174">
        <v>542</v>
      </c>
      <c r="H548" s="174">
        <f t="shared" ca="1" si="12"/>
        <v>1.6473205361129634E-2</v>
      </c>
    </row>
    <row r="549" spans="2:8" x14ac:dyDescent="0.3">
      <c r="B549" s="208">
        <v>44712</v>
      </c>
      <c r="C549" s="209">
        <v>440.811554</v>
      </c>
      <c r="D549" s="174">
        <v>2.5994187791469532E-3</v>
      </c>
      <c r="E549" s="174">
        <v>2.5994187791469532E-3</v>
      </c>
      <c r="G549" s="174">
        <v>543</v>
      </c>
      <c r="H549" s="174">
        <f t="shared" ca="1" si="12"/>
        <v>5.515621875313674E-3</v>
      </c>
    </row>
    <row r="550" spans="2:8" x14ac:dyDescent="0.3">
      <c r="B550" s="210">
        <v>44711</v>
      </c>
      <c r="C550" s="211">
        <v>439.66867100000002</v>
      </c>
      <c r="D550" s="174">
        <v>2.9795095077717562E-2</v>
      </c>
      <c r="E550" s="174">
        <v>2.9795095077717562E-2</v>
      </c>
      <c r="G550" s="174">
        <v>544</v>
      </c>
      <c r="H550" s="174">
        <f t="shared" ca="1" si="12"/>
        <v>4.8354048630497304E-2</v>
      </c>
    </row>
    <row r="551" spans="2:8" x14ac:dyDescent="0.3">
      <c r="B551" s="208">
        <v>44708</v>
      </c>
      <c r="C551" s="209">
        <v>426.947723</v>
      </c>
      <c r="D551" s="174">
        <v>2.1276670915857245E-2</v>
      </c>
      <c r="E551" s="174">
        <v>2.1276670915857245E-2</v>
      </c>
      <c r="G551" s="174">
        <v>545</v>
      </c>
      <c r="H551" s="174">
        <f t="shared" ca="1" si="12"/>
        <v>1.6884928863833772E-2</v>
      </c>
    </row>
    <row r="552" spans="2:8" x14ac:dyDescent="0.3">
      <c r="B552" s="210">
        <v>44707</v>
      </c>
      <c r="C552" s="211">
        <v>418.05294800000001</v>
      </c>
      <c r="D552" s="174">
        <v>8.7529385588711681E-3</v>
      </c>
      <c r="E552" s="174">
        <v>8.7529385588711681E-3</v>
      </c>
      <c r="G552" s="174">
        <v>546</v>
      </c>
      <c r="H552" s="174">
        <f t="shared" ca="1" si="12"/>
        <v>-4.6057039840456306E-3</v>
      </c>
    </row>
    <row r="553" spans="2:8" x14ac:dyDescent="0.3">
      <c r="B553" s="208">
        <v>44706</v>
      </c>
      <c r="C553" s="209">
        <v>414.42550699999998</v>
      </c>
      <c r="D553" s="174">
        <v>-2.0551976691139021E-2</v>
      </c>
      <c r="E553" s="174">
        <v>-2.0551976691139021E-2</v>
      </c>
      <c r="G553" s="174">
        <v>547</v>
      </c>
      <c r="H553" s="174">
        <f t="shared" ca="1" si="12"/>
        <v>-1.1427779874703196E-2</v>
      </c>
    </row>
    <row r="554" spans="2:8" x14ac:dyDescent="0.3">
      <c r="B554" s="210">
        <v>44705</v>
      </c>
      <c r="C554" s="211">
        <v>423.12148999999999</v>
      </c>
      <c r="D554" s="174">
        <v>1.0202908395255545E-2</v>
      </c>
      <c r="E554" s="174">
        <v>1.0202908395255545E-2</v>
      </c>
      <c r="G554" s="174">
        <v>548</v>
      </c>
      <c r="H554" s="174">
        <f t="shared" ca="1" si="12"/>
        <v>5.1539062920576938E-3</v>
      </c>
    </row>
    <row r="555" spans="2:8" x14ac:dyDescent="0.3">
      <c r="B555" s="208">
        <v>44704</v>
      </c>
      <c r="C555" s="209">
        <v>418.84802200000001</v>
      </c>
      <c r="D555" s="174">
        <v>8.2536124367757462E-3</v>
      </c>
      <c r="E555" s="174">
        <v>8.2536124367757462E-3</v>
      </c>
      <c r="G555" s="174">
        <v>549</v>
      </c>
      <c r="H555" s="174">
        <f t="shared" ca="1" si="12"/>
        <v>7.5984117772952319E-3</v>
      </c>
    </row>
    <row r="556" spans="2:8" x14ac:dyDescent="0.3">
      <c r="B556" s="210">
        <v>44701</v>
      </c>
      <c r="C556" s="211">
        <v>415.41931199999999</v>
      </c>
      <c r="D556" s="174">
        <v>4.8538804917500129E-2</v>
      </c>
      <c r="E556" s="174">
        <v>4.8538804917500129E-2</v>
      </c>
      <c r="G556" s="174">
        <v>550</v>
      </c>
      <c r="H556" s="174">
        <f t="shared" ca="1" si="12"/>
        <v>1.3249605962253264E-2</v>
      </c>
    </row>
    <row r="557" spans="2:8" x14ac:dyDescent="0.3">
      <c r="B557" s="208">
        <v>44700</v>
      </c>
      <c r="C557" s="209">
        <v>396.188782</v>
      </c>
      <c r="D557" s="174">
        <v>-3.9744603223984196E-2</v>
      </c>
      <c r="E557" s="174">
        <v>-3.9744603223984196E-2</v>
      </c>
      <c r="G557" s="174">
        <v>551</v>
      </c>
      <c r="H557" s="174">
        <f t="shared" ca="1" si="12"/>
        <v>3.0568885584521283E-2</v>
      </c>
    </row>
    <row r="558" spans="2:8" x14ac:dyDescent="0.3">
      <c r="B558" s="210">
        <v>44699</v>
      </c>
      <c r="C558" s="211">
        <v>412.586884</v>
      </c>
      <c r="D558" s="174">
        <v>-2.121896312042201E-2</v>
      </c>
      <c r="E558" s="174">
        <v>-2.121896312042201E-2</v>
      </c>
      <c r="G558" s="174">
        <v>552</v>
      </c>
      <c r="H558" s="174">
        <f t="shared" ca="1" si="12"/>
        <v>4.4496730236764127E-2</v>
      </c>
    </row>
    <row r="559" spans="2:8" x14ac:dyDescent="0.3">
      <c r="B559" s="208">
        <v>44698</v>
      </c>
      <c r="C559" s="209">
        <v>421.531342</v>
      </c>
      <c r="D559" s="174">
        <v>4.6379669928225765E-2</v>
      </c>
      <c r="E559" s="174">
        <v>4.6379669928225765E-2</v>
      </c>
      <c r="G559" s="174">
        <v>553</v>
      </c>
      <c r="H559" s="174">
        <f t="shared" ca="1" si="12"/>
        <v>-1.6617901451909077E-2</v>
      </c>
    </row>
    <row r="560" spans="2:8" x14ac:dyDescent="0.3">
      <c r="B560" s="210">
        <v>44697</v>
      </c>
      <c r="C560" s="211">
        <v>402.84741200000002</v>
      </c>
      <c r="D560" s="174">
        <v>2.5970828445978323E-3</v>
      </c>
      <c r="E560" s="174">
        <v>2.5970828445978323E-3</v>
      </c>
      <c r="G560" s="174">
        <v>554</v>
      </c>
      <c r="H560" s="174">
        <f t="shared" ca="1" si="12"/>
        <v>3.0063618249878986E-2</v>
      </c>
    </row>
    <row r="561" spans="2:8" x14ac:dyDescent="0.3">
      <c r="B561" s="208">
        <v>44694</v>
      </c>
      <c r="C561" s="209">
        <v>401.80389400000001</v>
      </c>
      <c r="D561" s="174">
        <v>8.595217048667636E-2</v>
      </c>
      <c r="E561" s="174">
        <v>8.595217048667636E-2</v>
      </c>
      <c r="G561" s="174">
        <v>555</v>
      </c>
      <c r="H561" s="174">
        <f t="shared" ca="1" si="12"/>
        <v>1.9503909914546922E-4</v>
      </c>
    </row>
    <row r="562" spans="2:8" x14ac:dyDescent="0.3">
      <c r="B562" s="210">
        <v>44693</v>
      </c>
      <c r="C562" s="211">
        <v>370.001465</v>
      </c>
      <c r="D562" s="174">
        <v>-4.0834708889729864E-2</v>
      </c>
      <c r="E562" s="174">
        <v>-4.0834708889729864E-2</v>
      </c>
      <c r="G562" s="174">
        <v>556</v>
      </c>
      <c r="H562" s="174">
        <f t="shared" ca="1" si="12"/>
        <v>-9.4819313392281637E-3</v>
      </c>
    </row>
    <row r="563" spans="2:8" x14ac:dyDescent="0.3">
      <c r="B563" s="208">
        <v>44692</v>
      </c>
      <c r="C563" s="209">
        <v>385.753601</v>
      </c>
      <c r="D563" s="174">
        <v>-9.1894960631992619E-3</v>
      </c>
      <c r="E563" s="174">
        <v>-9.1894960631992619E-3</v>
      </c>
      <c r="G563" s="174">
        <v>557</v>
      </c>
      <c r="H563" s="174">
        <f t="shared" ca="1" si="12"/>
        <v>6.7470501712616447E-3</v>
      </c>
    </row>
    <row r="564" spans="2:8" x14ac:dyDescent="0.3">
      <c r="B564" s="210">
        <v>44691</v>
      </c>
      <c r="C564" s="211">
        <v>389.33136000000002</v>
      </c>
      <c r="D564" s="174">
        <v>-3.0201798799621978E-2</v>
      </c>
      <c r="E564" s="174">
        <v>-3.0201798799621978E-2</v>
      </c>
      <c r="G564" s="174">
        <v>558</v>
      </c>
      <c r="H564" s="174">
        <f t="shared" ca="1" si="12"/>
        <v>-1.5064594318505403E-2</v>
      </c>
    </row>
    <row r="565" spans="2:8" x14ac:dyDescent="0.3">
      <c r="B565" s="208">
        <v>44690</v>
      </c>
      <c r="C565" s="209">
        <v>401.45605499999999</v>
      </c>
      <c r="D565" s="174">
        <v>-1.1259316973263574E-2</v>
      </c>
      <c r="E565" s="174">
        <v>-1.1259316973263574E-2</v>
      </c>
      <c r="G565" s="174">
        <v>559</v>
      </c>
      <c r="H565" s="174">
        <f t="shared" ca="1" si="12"/>
        <v>2.5130993827720362E-2</v>
      </c>
    </row>
    <row r="566" spans="2:8" x14ac:dyDescent="0.3">
      <c r="B566" s="210">
        <v>44687</v>
      </c>
      <c r="C566" s="211">
        <v>406.027649</v>
      </c>
      <c r="D566" s="174">
        <v>-4.1637339855168758E-2</v>
      </c>
      <c r="E566" s="174">
        <v>-4.1637339855168758E-2</v>
      </c>
      <c r="G566" s="174">
        <v>560</v>
      </c>
      <c r="H566" s="174">
        <f t="shared" ca="1" si="12"/>
        <v>4.4557299583438325E-3</v>
      </c>
    </row>
    <row r="567" spans="2:8" x14ac:dyDescent="0.3">
      <c r="B567" s="208">
        <v>44686</v>
      </c>
      <c r="C567" s="209">
        <v>423.66806000000003</v>
      </c>
      <c r="D567" s="174">
        <v>6.6115007996857024E-3</v>
      </c>
      <c r="E567" s="174">
        <v>6.6115007996857024E-3</v>
      </c>
      <c r="G567" s="174">
        <v>561</v>
      </c>
      <c r="H567" s="174">
        <f t="shared" ca="1" si="12"/>
        <v>-5.0940491562154584E-2</v>
      </c>
    </row>
    <row r="568" spans="2:8" x14ac:dyDescent="0.3">
      <c r="B568" s="210">
        <v>44685</v>
      </c>
      <c r="C568" s="211">
        <v>420.88537600000001</v>
      </c>
      <c r="D568" s="174">
        <v>-2.1600999380620954E-2</v>
      </c>
      <c r="E568" s="174">
        <v>-2.1600999380620954E-2</v>
      </c>
      <c r="G568" s="174">
        <v>562</v>
      </c>
      <c r="H568" s="174">
        <f t="shared" ca="1" si="12"/>
        <v>1.2933791269477867E-2</v>
      </c>
    </row>
    <row r="569" spans="2:8" x14ac:dyDescent="0.3">
      <c r="B569" s="208">
        <v>44683</v>
      </c>
      <c r="C569" s="209">
        <v>430.17764299999999</v>
      </c>
      <c r="D569" s="174">
        <v>-1.0854656909857275E-2</v>
      </c>
      <c r="E569" s="174">
        <v>-1.0854656909857275E-2</v>
      </c>
      <c r="G569" s="174">
        <v>563</v>
      </c>
      <c r="H569" s="174">
        <f t="shared" ca="1" si="12"/>
        <v>-2.6940277050183759E-2</v>
      </c>
    </row>
    <row r="570" spans="2:8" x14ac:dyDescent="0.3">
      <c r="B570" s="210">
        <v>44680</v>
      </c>
      <c r="C570" s="211">
        <v>434.89831500000003</v>
      </c>
      <c r="D570" s="174">
        <v>3.5547204315204122E-3</v>
      </c>
      <c r="E570" s="174">
        <v>3.5547204315204122E-3</v>
      </c>
      <c r="G570" s="174">
        <v>564</v>
      </c>
      <c r="H570" s="174">
        <f t="shared" ca="1" si="12"/>
        <v>5.1946973583663243E-2</v>
      </c>
    </row>
    <row r="571" spans="2:8" x14ac:dyDescent="0.3">
      <c r="B571" s="208">
        <v>44679</v>
      </c>
      <c r="C571" s="209">
        <v>433.35784899999999</v>
      </c>
      <c r="D571" s="174">
        <v>1.3480460886783584E-2</v>
      </c>
      <c r="E571" s="174">
        <v>1.3480460886783584E-2</v>
      </c>
      <c r="G571" s="174">
        <v>565</v>
      </c>
      <c r="H571" s="174">
        <f t="shared" ca="1" si="12"/>
        <v>2.8808057731648167E-2</v>
      </c>
    </row>
    <row r="572" spans="2:8" x14ac:dyDescent="0.3">
      <c r="B572" s="210">
        <v>44678</v>
      </c>
      <c r="C572" s="211">
        <v>427.59368899999998</v>
      </c>
      <c r="D572" s="174">
        <v>-1.0692080014647203E-2</v>
      </c>
      <c r="E572" s="174">
        <v>-1.0692080014647203E-2</v>
      </c>
      <c r="G572" s="174">
        <v>566</v>
      </c>
      <c r="H572" s="174">
        <f t="shared" ca="1" si="12"/>
        <v>-2.3390809306319219E-2</v>
      </c>
    </row>
    <row r="573" spans="2:8" x14ac:dyDescent="0.3">
      <c r="B573" s="208">
        <v>44677</v>
      </c>
      <c r="C573" s="209">
        <v>432.214966</v>
      </c>
      <c r="D573" s="174">
        <v>2.2933120292916241E-2</v>
      </c>
      <c r="E573" s="174">
        <v>2.2933120292916241E-2</v>
      </c>
      <c r="G573" s="174">
        <v>567</v>
      </c>
      <c r="H573" s="174">
        <f t="shared" ca="1" si="12"/>
        <v>4.1171969694235269E-2</v>
      </c>
    </row>
    <row r="574" spans="2:8" x14ac:dyDescent="0.3">
      <c r="B574" s="210">
        <v>44676</v>
      </c>
      <c r="C574" s="211">
        <v>422.52514600000001</v>
      </c>
      <c r="D574" s="174">
        <v>-3.1218025075648002E-2</v>
      </c>
      <c r="E574" s="174">
        <v>-3.1218025075648002E-2</v>
      </c>
      <c r="G574" s="174">
        <v>568</v>
      </c>
      <c r="H574" s="174">
        <f t="shared" ca="1" si="12"/>
        <v>1.8128586320663404E-2</v>
      </c>
    </row>
    <row r="575" spans="2:8" x14ac:dyDescent="0.3">
      <c r="B575" s="208">
        <v>44673</v>
      </c>
      <c r="C575" s="209">
        <v>436.14059400000002</v>
      </c>
      <c r="D575" s="174">
        <v>-2.0533397687200312E-2</v>
      </c>
      <c r="E575" s="174">
        <v>-2.0533397687200312E-2</v>
      </c>
      <c r="G575" s="174">
        <v>569</v>
      </c>
      <c r="H575" s="174">
        <f t="shared" ca="1" si="12"/>
        <v>1.9335136673987511E-2</v>
      </c>
    </row>
    <row r="576" spans="2:8" x14ac:dyDescent="0.3">
      <c r="B576" s="210">
        <v>44672</v>
      </c>
      <c r="C576" s="211">
        <v>445.28378300000003</v>
      </c>
      <c r="D576" s="174">
        <v>1.7024195857096903E-2</v>
      </c>
      <c r="E576" s="174">
        <v>1.7024195857096903E-2</v>
      </c>
      <c r="G576" s="174">
        <v>570</v>
      </c>
      <c r="H576" s="174">
        <f t="shared" ca="1" si="12"/>
        <v>-3.6931817048455953E-2</v>
      </c>
    </row>
    <row r="577" spans="2:8" x14ac:dyDescent="0.3">
      <c r="B577" s="208">
        <v>44671</v>
      </c>
      <c r="C577" s="209">
        <v>437.83007800000001</v>
      </c>
      <c r="D577" s="174">
        <v>3.6710140338462795E-2</v>
      </c>
      <c r="E577" s="174">
        <v>3.6710140338462795E-2</v>
      </c>
      <c r="G577" s="174">
        <v>571</v>
      </c>
      <c r="H577" s="174">
        <f t="shared" ca="1" si="12"/>
        <v>-1.9892077816225848E-2</v>
      </c>
    </row>
    <row r="578" spans="2:8" x14ac:dyDescent="0.3">
      <c r="B578" s="210">
        <v>44670</v>
      </c>
      <c r="C578" s="211">
        <v>422.32641599999999</v>
      </c>
      <c r="D578" s="174">
        <v>-2.0401010401389311E-2</v>
      </c>
      <c r="E578" s="174">
        <v>-2.0401010401389311E-2</v>
      </c>
      <c r="G578" s="174">
        <v>572</v>
      </c>
      <c r="H578" s="174">
        <f t="shared" ca="1" si="12"/>
        <v>-2.5131434564966821E-2</v>
      </c>
    </row>
    <row r="579" spans="2:8" x14ac:dyDescent="0.3">
      <c r="B579" s="208">
        <v>44669</v>
      </c>
      <c r="C579" s="209">
        <v>431.121735</v>
      </c>
      <c r="D579" s="174">
        <v>6.3797242772022185E-3</v>
      </c>
      <c r="E579" s="174">
        <v>6.3797242772022185E-3</v>
      </c>
      <c r="G579" s="174">
        <v>573</v>
      </c>
      <c r="H579" s="174">
        <f t="shared" ca="1" si="12"/>
        <v>-2.1146586781962341E-2</v>
      </c>
    </row>
    <row r="580" spans="2:8" x14ac:dyDescent="0.3">
      <c r="B580" s="210">
        <v>44664</v>
      </c>
      <c r="C580" s="211">
        <v>428.388733</v>
      </c>
      <c r="D580" s="174">
        <v>-1.6541231282449699E-2</v>
      </c>
      <c r="E580" s="174">
        <v>-1.6541231282449699E-2</v>
      </c>
      <c r="G580" s="174">
        <v>574</v>
      </c>
      <c r="H580" s="174">
        <f t="shared" ca="1" si="12"/>
        <v>1.7157410282825691E-2</v>
      </c>
    </row>
    <row r="581" spans="2:8" x14ac:dyDescent="0.3">
      <c r="B581" s="208">
        <v>44663</v>
      </c>
      <c r="C581" s="209">
        <v>435.59399400000001</v>
      </c>
      <c r="D581" s="174">
        <v>-3.0416904398839272E-2</v>
      </c>
      <c r="E581" s="174">
        <v>-3.0416904398839272E-2</v>
      </c>
      <c r="G581" s="174">
        <v>575</v>
      </c>
      <c r="H581" s="174">
        <f t="shared" ca="1" si="12"/>
        <v>1.6150526268384653E-2</v>
      </c>
    </row>
    <row r="582" spans="2:8" x14ac:dyDescent="0.3">
      <c r="B582" s="210">
        <v>44662</v>
      </c>
      <c r="C582" s="211">
        <v>449.25906400000002</v>
      </c>
      <c r="D582" s="174">
        <v>0</v>
      </c>
      <c r="E582" s="174">
        <v>0</v>
      </c>
      <c r="G582" s="174">
        <v>576</v>
      </c>
      <c r="H582" s="174">
        <f t="shared" ca="1" si="12"/>
        <v>3.4253849881836683E-2</v>
      </c>
    </row>
    <row r="583" spans="2:8" x14ac:dyDescent="0.3">
      <c r="B583" s="208">
        <v>44659</v>
      </c>
      <c r="C583" s="209">
        <v>449.25906400000002</v>
      </c>
      <c r="D583" s="174">
        <v>5.6728654725801981E-3</v>
      </c>
      <c r="E583" s="174">
        <v>5.6728654725801981E-3</v>
      </c>
      <c r="G583" s="174">
        <v>577</v>
      </c>
      <c r="H583" s="174">
        <f t="shared" ca="1" si="12"/>
        <v>-1.8176368929619158E-2</v>
      </c>
    </row>
    <row r="584" spans="2:8" x14ac:dyDescent="0.3">
      <c r="B584" s="210">
        <v>44658</v>
      </c>
      <c r="C584" s="211">
        <v>446.72485399999999</v>
      </c>
      <c r="D584" s="174">
        <v>-1.457847930768877E-2</v>
      </c>
      <c r="E584" s="174">
        <v>-1.457847930768877E-2</v>
      </c>
      <c r="G584" s="174">
        <v>578</v>
      </c>
      <c r="H584" s="174">
        <f t="shared" ref="H584:H647" ca="1" si="13">_xlfn.NORM.INV(RAND(),N$9,N$10)</f>
        <v>-1.9504616737526462E-2</v>
      </c>
    </row>
    <row r="585" spans="2:8" x14ac:dyDescent="0.3">
      <c r="B585" s="208">
        <v>44657</v>
      </c>
      <c r="C585" s="209">
        <v>453.33377100000001</v>
      </c>
      <c r="D585" s="174">
        <v>-4.1480306513976802E-3</v>
      </c>
      <c r="E585" s="174">
        <v>-4.1480306513976802E-3</v>
      </c>
      <c r="G585" s="174">
        <v>579</v>
      </c>
      <c r="H585" s="174">
        <f t="shared" ca="1" si="13"/>
        <v>-3.8497886159478659E-3</v>
      </c>
    </row>
    <row r="586" spans="2:8" x14ac:dyDescent="0.3">
      <c r="B586" s="210">
        <v>44656</v>
      </c>
      <c r="C586" s="211">
        <v>455.22204599999998</v>
      </c>
      <c r="D586" s="174">
        <v>2.5293765490333124E-2</v>
      </c>
      <c r="E586" s="174">
        <v>2.5293765490333124E-2</v>
      </c>
      <c r="G586" s="174">
        <v>580</v>
      </c>
      <c r="H586" s="174">
        <f t="shared" ca="1" si="13"/>
        <v>2.5596240528321705E-2</v>
      </c>
    </row>
    <row r="587" spans="2:8" x14ac:dyDescent="0.3">
      <c r="B587" s="208">
        <v>44655</v>
      </c>
      <c r="C587" s="209">
        <v>443.99182100000002</v>
      </c>
      <c r="D587" s="174">
        <v>1.2694172830542983E-2</v>
      </c>
      <c r="E587" s="174">
        <v>1.2694172830542983E-2</v>
      </c>
      <c r="G587" s="174">
        <v>581</v>
      </c>
      <c r="H587" s="174">
        <f t="shared" ca="1" si="13"/>
        <v>-5.2658216270552085E-3</v>
      </c>
    </row>
    <row r="588" spans="2:8" x14ac:dyDescent="0.3">
      <c r="B588" s="210">
        <v>44652</v>
      </c>
      <c r="C588" s="211">
        <v>438.42636099999999</v>
      </c>
      <c r="D588" s="174">
        <v>1.7060436734428856E-2</v>
      </c>
      <c r="E588" s="174">
        <v>1.7060436734428856E-2</v>
      </c>
      <c r="G588" s="174">
        <v>582</v>
      </c>
      <c r="H588" s="174">
        <f t="shared" ca="1" si="13"/>
        <v>3.0403782473930924E-3</v>
      </c>
    </row>
    <row r="589" spans="2:8" x14ac:dyDescent="0.3">
      <c r="B589" s="208">
        <v>44651</v>
      </c>
      <c r="C589" s="209">
        <v>431.07208300000002</v>
      </c>
      <c r="D589" s="174">
        <v>-4.3613115268164217E-3</v>
      </c>
      <c r="E589" s="174">
        <v>-4.3613115268164217E-3</v>
      </c>
      <c r="G589" s="174">
        <v>583</v>
      </c>
      <c r="H589" s="174">
        <f t="shared" ca="1" si="13"/>
        <v>2.009814843363299E-2</v>
      </c>
    </row>
    <row r="590" spans="2:8" x14ac:dyDescent="0.3">
      <c r="B590" s="210">
        <v>44650</v>
      </c>
      <c r="C590" s="211">
        <v>432.96035799999999</v>
      </c>
      <c r="D590" s="174">
        <v>4.4961885971587104E-3</v>
      </c>
      <c r="E590" s="174">
        <v>4.4961885971587104E-3</v>
      </c>
      <c r="G590" s="174">
        <v>584</v>
      </c>
      <c r="H590" s="174">
        <f t="shared" ca="1" si="13"/>
        <v>-2.9801508460811834E-2</v>
      </c>
    </row>
    <row r="591" spans="2:8" x14ac:dyDescent="0.3">
      <c r="B591" s="208">
        <v>44649</v>
      </c>
      <c r="C591" s="209">
        <v>431.0224</v>
      </c>
      <c r="D591" s="174">
        <v>2.3110929905576865E-3</v>
      </c>
      <c r="E591" s="174">
        <v>2.3110929905576865E-3</v>
      </c>
      <c r="G591" s="174">
        <v>585</v>
      </c>
      <c r="H591" s="174">
        <f t="shared" ca="1" si="13"/>
        <v>3.0725961989231113E-2</v>
      </c>
    </row>
    <row r="592" spans="2:8" x14ac:dyDescent="0.3">
      <c r="B592" s="210">
        <v>44648</v>
      </c>
      <c r="C592" s="211">
        <v>430.02856400000002</v>
      </c>
      <c r="D592" s="174">
        <v>1.3885379054678661E-3</v>
      </c>
      <c r="E592" s="174">
        <v>1.3885379054678661E-3</v>
      </c>
      <c r="G592" s="174">
        <v>586</v>
      </c>
      <c r="H592" s="174">
        <f t="shared" ca="1" si="13"/>
        <v>-1.0456289234008972E-3</v>
      </c>
    </row>
    <row r="593" spans="2:8" x14ac:dyDescent="0.3">
      <c r="B593" s="208">
        <v>44645</v>
      </c>
      <c r="C593" s="209">
        <v>429.43228099999999</v>
      </c>
      <c r="D593" s="174">
        <v>-2.5392248443032272E-3</v>
      </c>
      <c r="E593" s="174">
        <v>-2.5392248443032272E-3</v>
      </c>
      <c r="G593" s="174">
        <v>587</v>
      </c>
      <c r="H593" s="174">
        <f t="shared" ca="1" si="13"/>
        <v>5.0812120073745047E-2</v>
      </c>
    </row>
    <row r="594" spans="2:8" x14ac:dyDescent="0.3">
      <c r="B594" s="210">
        <v>44644</v>
      </c>
      <c r="C594" s="211">
        <v>430.52548200000001</v>
      </c>
      <c r="D594" s="174">
        <v>-5.9659844930727915E-3</v>
      </c>
      <c r="E594" s="174">
        <v>-5.9659844930727915E-3</v>
      </c>
      <c r="G594" s="174">
        <v>588</v>
      </c>
      <c r="H594" s="174">
        <f t="shared" ca="1" si="13"/>
        <v>-4.2239307408310618E-2</v>
      </c>
    </row>
    <row r="595" spans="2:8" x14ac:dyDescent="0.3">
      <c r="B595" s="208">
        <v>44643</v>
      </c>
      <c r="C595" s="209">
        <v>433.10940599999998</v>
      </c>
      <c r="D595" s="174">
        <v>-1.0332765284446726E-2</v>
      </c>
      <c r="E595" s="174">
        <v>-1.0332765284446726E-2</v>
      </c>
      <c r="G595" s="174">
        <v>589</v>
      </c>
      <c r="H595" s="174">
        <f t="shared" ca="1" si="13"/>
        <v>1.2067031256405172E-3</v>
      </c>
    </row>
    <row r="596" spans="2:8" x14ac:dyDescent="0.3">
      <c r="B596" s="210">
        <v>44642</v>
      </c>
      <c r="C596" s="211">
        <v>437.631348</v>
      </c>
      <c r="D596" s="174">
        <v>2.8975375796694649E-2</v>
      </c>
      <c r="E596" s="174">
        <v>2.8975375796694649E-2</v>
      </c>
      <c r="G596" s="174">
        <v>590</v>
      </c>
      <c r="H596" s="174">
        <f t="shared" ca="1" si="13"/>
        <v>1.0361111488808285E-2</v>
      </c>
    </row>
    <row r="597" spans="2:8" x14ac:dyDescent="0.3">
      <c r="B597" s="208">
        <v>44641</v>
      </c>
      <c r="C597" s="209">
        <v>425.30789199999998</v>
      </c>
      <c r="D597" s="174">
        <v>-1.3485385978046363E-2</v>
      </c>
      <c r="E597" s="174">
        <v>-1.3485385978046363E-2</v>
      </c>
      <c r="G597" s="174">
        <v>591</v>
      </c>
      <c r="H597" s="174">
        <f t="shared" ca="1" si="13"/>
        <v>4.946060704146242E-2</v>
      </c>
    </row>
    <row r="598" spans="2:8" x14ac:dyDescent="0.3">
      <c r="B598" s="210">
        <v>44637</v>
      </c>
      <c r="C598" s="211">
        <v>431.121735</v>
      </c>
      <c r="D598" s="174">
        <v>2.0946057258574371E-2</v>
      </c>
      <c r="E598" s="174">
        <v>2.0946057258574371E-2</v>
      </c>
      <c r="G598" s="174">
        <v>592</v>
      </c>
      <c r="H598" s="174">
        <f t="shared" ca="1" si="13"/>
        <v>3.2051524148491849E-2</v>
      </c>
    </row>
    <row r="599" spans="2:8" x14ac:dyDescent="0.3">
      <c r="B599" s="208">
        <v>44636</v>
      </c>
      <c r="C599" s="209">
        <v>422.276703</v>
      </c>
      <c r="D599" s="174">
        <v>2.7196827031656982E-2</v>
      </c>
      <c r="E599" s="174">
        <v>2.7196827031656982E-2</v>
      </c>
      <c r="G599" s="174">
        <v>593</v>
      </c>
      <c r="H599" s="174">
        <f t="shared" ca="1" si="13"/>
        <v>-5.8736604880320325E-3</v>
      </c>
    </row>
    <row r="600" spans="2:8" x14ac:dyDescent="0.3">
      <c r="B600" s="210">
        <v>44635</v>
      </c>
      <c r="C600" s="211">
        <v>411.09619099999998</v>
      </c>
      <c r="D600" s="174">
        <v>4.7364487353809019E-3</v>
      </c>
      <c r="E600" s="174">
        <v>4.7364487353809019E-3</v>
      </c>
      <c r="G600" s="174">
        <v>594</v>
      </c>
      <c r="H600" s="174">
        <f t="shared" ca="1" si="13"/>
        <v>5.6813004748311399E-3</v>
      </c>
    </row>
    <row r="601" spans="2:8" x14ac:dyDescent="0.3">
      <c r="B601" s="208">
        <v>44634</v>
      </c>
      <c r="C601" s="209">
        <v>409.15823399999999</v>
      </c>
      <c r="D601" s="174">
        <v>-1.5425032688362145E-2</v>
      </c>
      <c r="E601" s="174">
        <v>-1.5425032688362145E-2</v>
      </c>
      <c r="G601" s="174">
        <v>595</v>
      </c>
      <c r="H601" s="174">
        <f t="shared" ca="1" si="13"/>
        <v>2.2035617627621077E-2</v>
      </c>
    </row>
    <row r="602" spans="2:8" x14ac:dyDescent="0.3">
      <c r="B602" s="210">
        <v>44631</v>
      </c>
      <c r="C602" s="211">
        <v>415.56839000000002</v>
      </c>
      <c r="D602" s="174">
        <v>-3.4557249612514017E-3</v>
      </c>
      <c r="E602" s="174">
        <v>-3.4557249612514017E-3</v>
      </c>
      <c r="G602" s="174">
        <v>596</v>
      </c>
      <c r="H602" s="174">
        <f t="shared" ca="1" si="13"/>
        <v>-5.2921458741580274E-2</v>
      </c>
    </row>
    <row r="603" spans="2:8" x14ac:dyDescent="0.3">
      <c r="B603" s="208">
        <v>44630</v>
      </c>
      <c r="C603" s="209">
        <v>417.00945999999999</v>
      </c>
      <c r="D603" s="174">
        <v>3.3752231304811774E-2</v>
      </c>
      <c r="E603" s="174">
        <v>3.3752231304811774E-2</v>
      </c>
      <c r="G603" s="174">
        <v>597</v>
      </c>
      <c r="H603" s="174">
        <f t="shared" ca="1" si="13"/>
        <v>-2.6419246073827268E-2</v>
      </c>
    </row>
    <row r="604" spans="2:8" x14ac:dyDescent="0.3">
      <c r="B604" s="210">
        <v>44629</v>
      </c>
      <c r="C604" s="211">
        <v>403.39401199999998</v>
      </c>
      <c r="D604" s="174">
        <v>3.61200084164809E-2</v>
      </c>
      <c r="E604" s="174">
        <v>3.61200084164809E-2</v>
      </c>
      <c r="G604" s="174">
        <v>598</v>
      </c>
      <c r="H604" s="174">
        <f t="shared" ca="1" si="13"/>
        <v>3.7289378604210562E-2</v>
      </c>
    </row>
    <row r="605" spans="2:8" x14ac:dyDescent="0.3">
      <c r="B605" s="208">
        <v>44628</v>
      </c>
      <c r="C605" s="209">
        <v>389.33136000000002</v>
      </c>
      <c r="D605" s="174">
        <v>-5.7106735070645486E-3</v>
      </c>
      <c r="E605" s="174">
        <v>-5.7106735070645486E-3</v>
      </c>
      <c r="G605" s="174">
        <v>599</v>
      </c>
      <c r="H605" s="174">
        <f t="shared" ca="1" si="13"/>
        <v>3.0632695645718976E-2</v>
      </c>
    </row>
    <row r="606" spans="2:8" x14ac:dyDescent="0.3">
      <c r="B606" s="210">
        <v>44627</v>
      </c>
      <c r="C606" s="211">
        <v>391.567474</v>
      </c>
      <c r="D606" s="174">
        <v>-5.572203414272825E-2</v>
      </c>
      <c r="E606" s="174">
        <v>-5.572203414272825E-2</v>
      </c>
      <c r="G606" s="174">
        <v>600</v>
      </c>
      <c r="H606" s="174">
        <f t="shared" ca="1" si="13"/>
        <v>3.0716498914936465E-2</v>
      </c>
    </row>
    <row r="607" spans="2:8" x14ac:dyDescent="0.3">
      <c r="B607" s="208">
        <v>44624</v>
      </c>
      <c r="C607" s="209">
        <v>414.67394999999999</v>
      </c>
      <c r="D607" s="174">
        <v>-4.5413013697551699E-2</v>
      </c>
      <c r="E607" s="174">
        <v>-4.5413013697551699E-2</v>
      </c>
      <c r="G607" s="174">
        <v>601</v>
      </c>
      <c r="H607" s="174">
        <f t="shared" ca="1" si="13"/>
        <v>-1.2391392061172674E-2</v>
      </c>
    </row>
    <row r="608" spans="2:8" x14ac:dyDescent="0.3">
      <c r="B608" s="210">
        <v>44623</v>
      </c>
      <c r="C608" s="211">
        <v>434.40142800000001</v>
      </c>
      <c r="D608" s="174">
        <v>-2.3458390150640815E-2</v>
      </c>
      <c r="E608" s="174">
        <v>-2.3458390150640815E-2</v>
      </c>
      <c r="G608" s="174">
        <v>602</v>
      </c>
      <c r="H608" s="174">
        <f t="shared" ca="1" si="13"/>
        <v>8.5954300443592275E-3</v>
      </c>
    </row>
    <row r="609" spans="2:8" x14ac:dyDescent="0.3">
      <c r="B609" s="208">
        <v>44622</v>
      </c>
      <c r="C609" s="209">
        <v>444.83657799999997</v>
      </c>
      <c r="D609" s="174">
        <v>-1.4205436854850654E-2</v>
      </c>
      <c r="E609" s="174">
        <v>-1.4205436854850654E-2</v>
      </c>
      <c r="G609" s="174">
        <v>603</v>
      </c>
      <c r="H609" s="174">
        <f t="shared" ca="1" si="13"/>
        <v>3.3437365428805987E-2</v>
      </c>
    </row>
    <row r="610" spans="2:8" x14ac:dyDescent="0.3">
      <c r="B610" s="210">
        <v>44620</v>
      </c>
      <c r="C610" s="211">
        <v>451.246735</v>
      </c>
      <c r="D610" s="174">
        <v>-1.2398077649862935E-2</v>
      </c>
      <c r="E610" s="174">
        <v>-1.2398077649862935E-2</v>
      </c>
      <c r="G610" s="174">
        <v>604</v>
      </c>
      <c r="H610" s="174">
        <f t="shared" ca="1" si="13"/>
        <v>-5.748230436086927E-2</v>
      </c>
    </row>
    <row r="611" spans="2:8" x14ac:dyDescent="0.3">
      <c r="B611" s="208">
        <v>44617</v>
      </c>
      <c r="C611" s="209">
        <v>456.91156000000001</v>
      </c>
      <c r="D611" s="174">
        <v>7.4307739391772279E-2</v>
      </c>
      <c r="E611" s="174">
        <v>7.4307739391772279E-2</v>
      </c>
      <c r="G611" s="174">
        <v>605</v>
      </c>
      <c r="H611" s="174">
        <f t="shared" ca="1" si="13"/>
        <v>-1.4320519632133672E-2</v>
      </c>
    </row>
    <row r="612" spans="2:8" x14ac:dyDescent="0.3">
      <c r="B612" s="210">
        <v>44616</v>
      </c>
      <c r="C612" s="211">
        <v>425.30789199999998</v>
      </c>
      <c r="D612" s="174">
        <v>-0.10283017043838964</v>
      </c>
      <c r="E612" s="174">
        <v>-0.10283017043838964</v>
      </c>
      <c r="G612" s="174">
        <v>606</v>
      </c>
      <c r="H612" s="174">
        <f t="shared" ca="1" si="13"/>
        <v>2.0532798777132714E-2</v>
      </c>
    </row>
    <row r="613" spans="2:8" x14ac:dyDescent="0.3">
      <c r="B613" s="208">
        <v>44615</v>
      </c>
      <c r="C613" s="209">
        <v>474.05505399999998</v>
      </c>
      <c r="D613" s="174">
        <v>-2.6136881352961357E-3</v>
      </c>
      <c r="E613" s="174">
        <v>-2.6136881352961357E-3</v>
      </c>
      <c r="G613" s="174">
        <v>607</v>
      </c>
      <c r="H613" s="174">
        <f t="shared" ca="1" si="13"/>
        <v>3.9487853963647089E-2</v>
      </c>
    </row>
    <row r="614" spans="2:8" x14ac:dyDescent="0.3">
      <c r="B614" s="210">
        <v>44614</v>
      </c>
      <c r="C614" s="211">
        <v>475.29733299999998</v>
      </c>
      <c r="D614" s="174">
        <v>-3.2763722393702274E-2</v>
      </c>
      <c r="E614" s="174">
        <v>-3.2763722393702274E-2</v>
      </c>
      <c r="G614" s="174">
        <v>608</v>
      </c>
      <c r="H614" s="174">
        <f t="shared" ca="1" si="13"/>
        <v>1.756924756007458E-2</v>
      </c>
    </row>
    <row r="615" spans="2:8" x14ac:dyDescent="0.3">
      <c r="B615" s="208">
        <v>44613</v>
      </c>
      <c r="C615" s="209">
        <v>491.39733899999999</v>
      </c>
      <c r="D615" s="174">
        <v>2.6361516108902878E-3</v>
      </c>
      <c r="E615" s="174">
        <v>2.6361516108902878E-3</v>
      </c>
      <c r="G615" s="174">
        <v>609</v>
      </c>
      <c r="H615" s="174">
        <f t="shared" ca="1" si="13"/>
        <v>-1.8842945849670657E-2</v>
      </c>
    </row>
    <row r="616" spans="2:8" x14ac:dyDescent="0.3">
      <c r="B616" s="210">
        <v>44610</v>
      </c>
      <c r="C616" s="211">
        <v>490.10534699999999</v>
      </c>
      <c r="D616" s="174">
        <v>-1.3601376891993262E-2</v>
      </c>
      <c r="E616" s="174">
        <v>-1.3601376891993262E-2</v>
      </c>
      <c r="G616" s="174">
        <v>610</v>
      </c>
      <c r="H616" s="174">
        <f t="shared" ca="1" si="13"/>
        <v>-2.0405611447191233E-2</v>
      </c>
    </row>
    <row r="617" spans="2:8" x14ac:dyDescent="0.3">
      <c r="B617" s="208">
        <v>44609</v>
      </c>
      <c r="C617" s="209">
        <v>496.86337300000002</v>
      </c>
      <c r="D617" s="174">
        <v>3.0092961329213526E-3</v>
      </c>
      <c r="E617" s="174">
        <v>3.0092961329213526E-3</v>
      </c>
      <c r="G617" s="174">
        <v>611</v>
      </c>
      <c r="H617" s="174">
        <f t="shared" ca="1" si="13"/>
        <v>8.610233521775609E-3</v>
      </c>
    </row>
    <row r="618" spans="2:8" x14ac:dyDescent="0.3">
      <c r="B618" s="210">
        <v>44608</v>
      </c>
      <c r="C618" s="211">
        <v>495.37265000000002</v>
      </c>
      <c r="D618" s="174">
        <v>-1.1011807629714819E-2</v>
      </c>
      <c r="E618" s="174">
        <v>-1.1011807629714819E-2</v>
      </c>
      <c r="G618" s="174">
        <v>612</v>
      </c>
      <c r="H618" s="174">
        <f t="shared" ca="1" si="13"/>
        <v>-1.6428995062422649E-2</v>
      </c>
    </row>
    <row r="619" spans="2:8" x14ac:dyDescent="0.3">
      <c r="B619" s="208">
        <v>44607</v>
      </c>
      <c r="C619" s="209">
        <v>500.88833599999998</v>
      </c>
      <c r="D619" s="174">
        <v>6.9042226437435697E-2</v>
      </c>
      <c r="E619" s="174">
        <v>6.9042226437435697E-2</v>
      </c>
      <c r="G619" s="174">
        <v>613</v>
      </c>
      <c r="H619" s="174">
        <f t="shared" ca="1" si="13"/>
        <v>-3.1142450121382118E-2</v>
      </c>
    </row>
    <row r="620" spans="2:8" x14ac:dyDescent="0.3">
      <c r="B620" s="210">
        <v>44606</v>
      </c>
      <c r="C620" s="211">
        <v>468.53933699999999</v>
      </c>
      <c r="D620" s="174">
        <v>-5.4926327838860006E-2</v>
      </c>
      <c r="E620" s="174">
        <v>-5.4926327838860006E-2</v>
      </c>
      <c r="G620" s="174">
        <v>614</v>
      </c>
      <c r="H620" s="174">
        <f t="shared" ca="1" si="13"/>
        <v>-1.1249207253980901E-2</v>
      </c>
    </row>
    <row r="621" spans="2:8" x14ac:dyDescent="0.3">
      <c r="B621" s="208">
        <v>44603</v>
      </c>
      <c r="C621" s="209">
        <v>495.770172</v>
      </c>
      <c r="D621" s="174">
        <v>-1.6947484772665142E-2</v>
      </c>
      <c r="E621" s="174">
        <v>-1.6947484772665142E-2</v>
      </c>
      <c r="G621" s="174">
        <v>615</v>
      </c>
      <c r="H621" s="174">
        <f t="shared" ca="1" si="13"/>
        <v>1.5584634180105049E-2</v>
      </c>
    </row>
    <row r="622" spans="2:8" x14ac:dyDescent="0.3">
      <c r="B622" s="210">
        <v>44602</v>
      </c>
      <c r="C622" s="211">
        <v>504.31707799999998</v>
      </c>
      <c r="D622" s="174">
        <v>1.2369121796857041E-2</v>
      </c>
      <c r="E622" s="174">
        <v>1.2369121796857041E-2</v>
      </c>
      <c r="G622" s="174">
        <v>616</v>
      </c>
      <c r="H622" s="174">
        <f t="shared" ca="1" si="13"/>
        <v>8.9685983470822025E-4</v>
      </c>
    </row>
    <row r="623" spans="2:8" x14ac:dyDescent="0.3">
      <c r="B623" s="208">
        <v>44601</v>
      </c>
      <c r="C623" s="209">
        <v>498.15533399999998</v>
      </c>
      <c r="D623" s="174">
        <v>1.7250100097951197E-2</v>
      </c>
      <c r="E623" s="174">
        <v>1.7250100097951197E-2</v>
      </c>
      <c r="G623" s="174">
        <v>617</v>
      </c>
      <c r="H623" s="174">
        <f t="shared" ca="1" si="13"/>
        <v>-2.6058923926215897E-2</v>
      </c>
    </row>
    <row r="624" spans="2:8" x14ac:dyDescent="0.3">
      <c r="B624" s="210">
        <v>44600</v>
      </c>
      <c r="C624" s="211">
        <v>489.70782500000001</v>
      </c>
      <c r="D624" s="174">
        <v>-3.7403631653587306E-3</v>
      </c>
      <c r="E624" s="174">
        <v>-3.7403631653587306E-3</v>
      </c>
      <c r="G624" s="174">
        <v>618</v>
      </c>
      <c r="H624" s="174">
        <f t="shared" ca="1" si="13"/>
        <v>-2.1738850754158264E-2</v>
      </c>
    </row>
    <row r="625" spans="2:8" x14ac:dyDescent="0.3">
      <c r="B625" s="208">
        <v>44599</v>
      </c>
      <c r="C625" s="209">
        <v>491.54638699999998</v>
      </c>
      <c r="D625" s="174">
        <v>-1.1985606187757691E-2</v>
      </c>
      <c r="E625" s="174">
        <v>-1.1985606187757691E-2</v>
      </c>
      <c r="G625" s="174">
        <v>619</v>
      </c>
      <c r="H625" s="174">
        <f t="shared" ca="1" si="13"/>
        <v>5.0941929035658577E-2</v>
      </c>
    </row>
    <row r="626" spans="2:8" x14ac:dyDescent="0.3">
      <c r="B626" s="210">
        <v>44596</v>
      </c>
      <c r="C626" s="211">
        <v>497.50933800000001</v>
      </c>
      <c r="D626" s="174">
        <v>-7.7304741955689284E-3</v>
      </c>
      <c r="E626" s="174">
        <v>-7.7304741955689284E-3</v>
      </c>
      <c r="G626" s="174">
        <v>620</v>
      </c>
      <c r="H626" s="174">
        <f t="shared" ca="1" si="13"/>
        <v>2.6581097640616088E-3</v>
      </c>
    </row>
    <row r="627" spans="2:8" x14ac:dyDescent="0.3">
      <c r="B627" s="208">
        <v>44595</v>
      </c>
      <c r="C627" s="209">
        <v>501.38528400000001</v>
      </c>
      <c r="D627" s="174">
        <v>-3.7519872889804945E-3</v>
      </c>
      <c r="E627" s="174">
        <v>-3.7519872889804945E-3</v>
      </c>
      <c r="G627" s="174">
        <v>621</v>
      </c>
      <c r="H627" s="174">
        <f t="shared" ca="1" si="13"/>
        <v>1.9114008078307553E-2</v>
      </c>
    </row>
    <row r="628" spans="2:8" x14ac:dyDescent="0.3">
      <c r="B628" s="210">
        <v>44594</v>
      </c>
      <c r="C628" s="211">
        <v>503.27355999999997</v>
      </c>
      <c r="D628" s="174">
        <v>4.1642522876209889E-3</v>
      </c>
      <c r="E628" s="174">
        <v>4.1642522876209889E-3</v>
      </c>
      <c r="G628" s="174">
        <v>622</v>
      </c>
      <c r="H628" s="174">
        <f t="shared" ca="1" si="13"/>
        <v>3.1667512974077168E-2</v>
      </c>
    </row>
    <row r="629" spans="2:8" x14ac:dyDescent="0.3">
      <c r="B629" s="208">
        <v>44593</v>
      </c>
      <c r="C629" s="209">
        <v>501.18649299999998</v>
      </c>
      <c r="D629" s="174">
        <v>-2.5977813497076237E-2</v>
      </c>
      <c r="E629" s="174">
        <v>-2.5977813497076237E-2</v>
      </c>
      <c r="G629" s="174">
        <v>623</v>
      </c>
      <c r="H629" s="174">
        <f t="shared" ca="1" si="13"/>
        <v>2.7247801535428173E-3</v>
      </c>
    </row>
    <row r="630" spans="2:8" x14ac:dyDescent="0.3">
      <c r="B630" s="210">
        <v>44592</v>
      </c>
      <c r="C630" s="211">
        <v>514.55346699999996</v>
      </c>
      <c r="D630" s="174">
        <v>4.1122095157914144E-2</v>
      </c>
      <c r="E630" s="174">
        <v>4.1122095157914144E-2</v>
      </c>
      <c r="G630" s="174">
        <v>624</v>
      </c>
      <c r="H630" s="174">
        <f t="shared" ca="1" si="13"/>
        <v>-9.9323390511495049E-3</v>
      </c>
    </row>
    <row r="631" spans="2:8" x14ac:dyDescent="0.3">
      <c r="B631" s="208">
        <v>44589</v>
      </c>
      <c r="C631" s="209">
        <v>494.22970600000002</v>
      </c>
      <c r="D631" s="174">
        <v>5.8656638345089517E-3</v>
      </c>
      <c r="E631" s="174">
        <v>5.8656638345089517E-3</v>
      </c>
      <c r="G631" s="174">
        <v>625</v>
      </c>
      <c r="H631" s="174">
        <f t="shared" ca="1" si="13"/>
        <v>-4.1509335835277994E-2</v>
      </c>
    </row>
    <row r="632" spans="2:8" x14ac:dyDescent="0.3">
      <c r="B632" s="210">
        <v>44588</v>
      </c>
      <c r="C632" s="211">
        <v>491.34762599999999</v>
      </c>
      <c r="D632" s="174">
        <v>7.848402753682782E-3</v>
      </c>
      <c r="E632" s="174">
        <v>7.848402753682782E-3</v>
      </c>
      <c r="G632" s="174">
        <v>626</v>
      </c>
      <c r="H632" s="174">
        <f t="shared" ca="1" si="13"/>
        <v>8.3103751749415318E-3</v>
      </c>
    </row>
    <row r="633" spans="2:8" x14ac:dyDescent="0.3">
      <c r="B633" s="208">
        <v>44586</v>
      </c>
      <c r="C633" s="209">
        <v>487.52136200000001</v>
      </c>
      <c r="D633" s="174">
        <v>2.5289875969630411E-2</v>
      </c>
      <c r="E633" s="174">
        <v>2.5289875969630411E-2</v>
      </c>
      <c r="G633" s="174">
        <v>627</v>
      </c>
      <c r="H633" s="174">
        <f t="shared" ca="1" si="13"/>
        <v>-1.9253491040567079E-2</v>
      </c>
    </row>
    <row r="634" spans="2:8" x14ac:dyDescent="0.3">
      <c r="B634" s="210">
        <v>44585</v>
      </c>
      <c r="C634" s="211">
        <v>475.49612400000001</v>
      </c>
      <c r="D634" s="174">
        <v>-4.6627462973315291E-2</v>
      </c>
      <c r="E634" s="174">
        <v>-4.6627462973315291E-2</v>
      </c>
      <c r="G634" s="174">
        <v>628</v>
      </c>
      <c r="H634" s="174">
        <f t="shared" ca="1" si="13"/>
        <v>-4.2439812169963842E-2</v>
      </c>
    </row>
    <row r="635" spans="2:8" x14ac:dyDescent="0.3">
      <c r="B635" s="208">
        <v>44582</v>
      </c>
      <c r="C635" s="209">
        <v>498.75164799999999</v>
      </c>
      <c r="D635" s="174">
        <v>-2.6856764134042706E-2</v>
      </c>
      <c r="E635" s="174">
        <v>-2.6856764134042706E-2</v>
      </c>
      <c r="G635" s="174">
        <v>629</v>
      </c>
      <c r="H635" s="174">
        <f t="shared" ca="1" si="13"/>
        <v>1.975515057067137E-2</v>
      </c>
    </row>
    <row r="636" spans="2:8" x14ac:dyDescent="0.3">
      <c r="B636" s="210">
        <v>44581</v>
      </c>
      <c r="C636" s="211">
        <v>512.51617399999998</v>
      </c>
      <c r="D636" s="174">
        <v>-9.8876052538847976E-3</v>
      </c>
      <c r="E636" s="174">
        <v>-9.8876052538847976E-3</v>
      </c>
      <c r="G636" s="174">
        <v>630</v>
      </c>
      <c r="H636" s="174">
        <f t="shared" ca="1" si="13"/>
        <v>4.955539978633338E-2</v>
      </c>
    </row>
    <row r="637" spans="2:8" x14ac:dyDescent="0.3">
      <c r="B637" s="208">
        <v>44580</v>
      </c>
      <c r="C637" s="209">
        <v>517.63433799999996</v>
      </c>
      <c r="D637" s="174">
        <v>1.967506663625011E-2</v>
      </c>
      <c r="E637" s="174">
        <v>1.967506663625011E-2</v>
      </c>
      <c r="G637" s="174">
        <v>631</v>
      </c>
      <c r="H637" s="174">
        <f t="shared" ca="1" si="13"/>
        <v>3.115096821604648E-2</v>
      </c>
    </row>
    <row r="638" spans="2:8" x14ac:dyDescent="0.3">
      <c r="B638" s="210">
        <v>44579</v>
      </c>
      <c r="C638" s="211">
        <v>507.64636200000001</v>
      </c>
      <c r="D638" s="174">
        <v>-2.7047685534835955E-2</v>
      </c>
      <c r="E638" s="174">
        <v>-2.7047685534835955E-2</v>
      </c>
      <c r="G638" s="174">
        <v>632</v>
      </c>
      <c r="H638" s="174">
        <f t="shared" ca="1" si="13"/>
        <v>1.2040387326099544E-3</v>
      </c>
    </row>
    <row r="639" spans="2:8" x14ac:dyDescent="0.3">
      <c r="B639" s="208">
        <v>44578</v>
      </c>
      <c r="C639" s="209">
        <v>521.75872800000002</v>
      </c>
      <c r="D639" s="174">
        <v>2.9613650053362507E-2</v>
      </c>
      <c r="E639" s="174">
        <v>2.9613650053362507E-2</v>
      </c>
      <c r="G639" s="174">
        <v>633</v>
      </c>
      <c r="H639" s="174">
        <f t="shared" ca="1" si="13"/>
        <v>-3.4246187113623171E-2</v>
      </c>
    </row>
    <row r="640" spans="2:8" x14ac:dyDescent="0.3">
      <c r="B640" s="210">
        <v>44575</v>
      </c>
      <c r="C640" s="211">
        <v>506.75195300000001</v>
      </c>
      <c r="D640" s="174">
        <v>-4.00425696079325E-3</v>
      </c>
      <c r="E640" s="174">
        <v>-4.00425696079325E-3</v>
      </c>
      <c r="G640" s="174">
        <v>634</v>
      </c>
      <c r="H640" s="174">
        <f t="shared" ca="1" si="13"/>
        <v>-3.9791820776999571E-3</v>
      </c>
    </row>
    <row r="641" spans="2:8" x14ac:dyDescent="0.3">
      <c r="B641" s="208">
        <v>44574</v>
      </c>
      <c r="C641" s="209">
        <v>508.78927599999997</v>
      </c>
      <c r="D641" s="174">
        <v>9.2656627020269618E-3</v>
      </c>
      <c r="E641" s="174">
        <v>9.2656627020269618E-3</v>
      </c>
      <c r="G641" s="174">
        <v>635</v>
      </c>
      <c r="H641" s="174">
        <f t="shared" ca="1" si="13"/>
        <v>-1.1246796357137052E-3</v>
      </c>
    </row>
    <row r="642" spans="2:8" x14ac:dyDescent="0.3">
      <c r="B642" s="210">
        <v>44573</v>
      </c>
      <c r="C642" s="211">
        <v>504.11828600000001</v>
      </c>
      <c r="D642" s="174">
        <v>1.1869147837184494E-2</v>
      </c>
      <c r="E642" s="174">
        <v>1.1869147837184494E-2</v>
      </c>
      <c r="G642" s="174">
        <v>636</v>
      </c>
      <c r="H642" s="174">
        <f t="shared" ca="1" si="13"/>
        <v>-3.8624629525859211E-2</v>
      </c>
    </row>
    <row r="643" spans="2:8" x14ac:dyDescent="0.3">
      <c r="B643" s="208">
        <v>44572</v>
      </c>
      <c r="C643" s="209">
        <v>498.205017</v>
      </c>
      <c r="D643" s="174">
        <v>-4.7648212238416724E-3</v>
      </c>
      <c r="E643" s="174">
        <v>-4.7648212238416724E-3</v>
      </c>
      <c r="G643" s="174">
        <v>637</v>
      </c>
      <c r="H643" s="174">
        <f t="shared" ca="1" si="13"/>
        <v>-3.8804836730150396E-3</v>
      </c>
    </row>
    <row r="644" spans="2:8" x14ac:dyDescent="0.3">
      <c r="B644" s="210">
        <v>44571</v>
      </c>
      <c r="C644" s="211">
        <v>500.59023999999999</v>
      </c>
      <c r="D644" s="174">
        <v>2.6702086459907383E-2</v>
      </c>
      <c r="E644" s="174">
        <v>2.6702086459907383E-2</v>
      </c>
      <c r="G644" s="174">
        <v>638</v>
      </c>
      <c r="H644" s="174">
        <f t="shared" ca="1" si="13"/>
        <v>-2.2703113752881154E-2</v>
      </c>
    </row>
    <row r="645" spans="2:8" x14ac:dyDescent="0.3">
      <c r="B645" s="208">
        <v>44568</v>
      </c>
      <c r="C645" s="209">
        <v>487.57107500000001</v>
      </c>
      <c r="D645" s="174">
        <v>3.579768985490847E-3</v>
      </c>
      <c r="E645" s="174">
        <v>3.579768985490847E-3</v>
      </c>
      <c r="G645" s="174">
        <v>639</v>
      </c>
      <c r="H645" s="174">
        <f t="shared" ca="1" si="13"/>
        <v>1.6726925988582393E-2</v>
      </c>
    </row>
    <row r="646" spans="2:8" x14ac:dyDescent="0.3">
      <c r="B646" s="210">
        <v>44567</v>
      </c>
      <c r="C646" s="211">
        <v>485.831909</v>
      </c>
      <c r="D646" s="174">
        <v>-1.8376650490315482E-3</v>
      </c>
      <c r="E646" s="174">
        <v>-1.8376650490315482E-3</v>
      </c>
      <c r="G646" s="174">
        <v>640</v>
      </c>
      <c r="H646" s="174">
        <f t="shared" ca="1" si="13"/>
        <v>-7.7647949750901009E-3</v>
      </c>
    </row>
    <row r="647" spans="2:8" x14ac:dyDescent="0.3">
      <c r="B647" s="208">
        <v>44566</v>
      </c>
      <c r="C647" s="209">
        <v>486.72634900000003</v>
      </c>
      <c r="D647" s="174">
        <v>3.0638093656460856E-4</v>
      </c>
      <c r="E647" s="174">
        <v>3.0638093656460856E-4</v>
      </c>
      <c r="G647" s="174">
        <v>641</v>
      </c>
      <c r="H647" s="174">
        <f t="shared" ca="1" si="13"/>
        <v>3.676784828918659E-2</v>
      </c>
    </row>
    <row r="648" spans="2:8" x14ac:dyDescent="0.3">
      <c r="B648" s="210">
        <v>44565</v>
      </c>
      <c r="C648" s="211">
        <v>486.577271</v>
      </c>
      <c r="D648" s="174">
        <v>-1.6077196276570813E-2</v>
      </c>
      <c r="E648" s="174">
        <v>-1.6077196276570813E-2</v>
      </c>
      <c r="G648" s="174">
        <v>642</v>
      </c>
      <c r="H648" s="174">
        <f t="shared" ref="H648:H711" ca="1" si="14">_xlfn.NORM.INV(RAND(),N$9,N$10)</f>
        <v>-2.6440445873744393E-2</v>
      </c>
    </row>
    <row r="649" spans="2:8" x14ac:dyDescent="0.3">
      <c r="B649" s="208">
        <v>44564</v>
      </c>
      <c r="C649" s="209">
        <v>494.52789300000001</v>
      </c>
      <c r="D649" s="174">
        <v>3.1509150100628977E-2</v>
      </c>
      <c r="E649" s="174">
        <v>3.1509150100628977E-2</v>
      </c>
      <c r="G649" s="174">
        <v>643</v>
      </c>
      <c r="H649" s="174">
        <f t="shared" ca="1" si="14"/>
        <v>-6.2051320773325591E-3</v>
      </c>
    </row>
    <row r="650" spans="2:8" x14ac:dyDescent="0.3">
      <c r="B650" s="210">
        <v>44561</v>
      </c>
      <c r="C650" s="211">
        <v>479.42172199999999</v>
      </c>
      <c r="D650" s="174">
        <v>2.5510181086774608E-2</v>
      </c>
      <c r="E650" s="174">
        <v>2.5510181086774608E-2</v>
      </c>
      <c r="G650" s="174">
        <v>644</v>
      </c>
      <c r="H650" s="174">
        <f t="shared" ca="1" si="14"/>
        <v>3.2426739359785225E-2</v>
      </c>
    </row>
    <row r="651" spans="2:8" x14ac:dyDescent="0.3">
      <c r="B651" s="208">
        <v>44560</v>
      </c>
      <c r="C651" s="209">
        <v>467.49581899999998</v>
      </c>
      <c r="D651" s="174">
        <v>-1.1764648608332999E-2</v>
      </c>
      <c r="E651" s="174">
        <v>-1.1764648608332999E-2</v>
      </c>
      <c r="G651" s="174">
        <v>645</v>
      </c>
      <c r="H651" s="174">
        <f t="shared" ca="1" si="14"/>
        <v>-2.5705705290579178E-2</v>
      </c>
    </row>
    <row r="652" spans="2:8" x14ac:dyDescent="0.3">
      <c r="B652" s="210">
        <v>44559</v>
      </c>
      <c r="C652" s="211">
        <v>473.061218</v>
      </c>
      <c r="D652" s="174">
        <v>-8.7464251205329416E-3</v>
      </c>
      <c r="E652" s="174">
        <v>-8.7464251205329416E-3</v>
      </c>
      <c r="G652" s="174">
        <v>646</v>
      </c>
      <c r="H652" s="174">
        <f t="shared" ca="1" si="14"/>
        <v>1.9241028780129302E-2</v>
      </c>
    </row>
    <row r="653" spans="2:8" x14ac:dyDescent="0.3">
      <c r="B653" s="208">
        <v>44558</v>
      </c>
      <c r="C653" s="209">
        <v>477.235321</v>
      </c>
      <c r="D653" s="174">
        <v>1.9208351132209291E-2</v>
      </c>
      <c r="E653" s="174">
        <v>1.9208351132209291E-2</v>
      </c>
      <c r="G653" s="174">
        <v>647</v>
      </c>
      <c r="H653" s="174">
        <f t="shared" ca="1" si="14"/>
        <v>4.7204326723690859E-3</v>
      </c>
    </row>
    <row r="654" spans="2:8" x14ac:dyDescent="0.3">
      <c r="B654" s="210">
        <v>44557</v>
      </c>
      <c r="C654" s="211">
        <v>468.24117999999999</v>
      </c>
      <c r="D654" s="174">
        <v>7.5919442977446117E-3</v>
      </c>
      <c r="E654" s="174">
        <v>7.5919442977446117E-3</v>
      </c>
      <c r="G654" s="174">
        <v>648</v>
      </c>
      <c r="H654" s="174">
        <f t="shared" ca="1" si="14"/>
        <v>7.4630927883815651E-3</v>
      </c>
    </row>
    <row r="655" spans="2:8" x14ac:dyDescent="0.3">
      <c r="B655" s="208">
        <v>44554</v>
      </c>
      <c r="C655" s="209">
        <v>464.71310399999999</v>
      </c>
      <c r="D655" s="174">
        <v>-1.0056099989583905E-2</v>
      </c>
      <c r="E655" s="174">
        <v>-1.0056099989583905E-2</v>
      </c>
      <c r="G655" s="174">
        <v>649</v>
      </c>
      <c r="H655" s="174">
        <f t="shared" ca="1" si="14"/>
        <v>1.2267554382466819E-2</v>
      </c>
    </row>
    <row r="656" spans="2:8" x14ac:dyDescent="0.3">
      <c r="B656" s="210">
        <v>44553</v>
      </c>
      <c r="C656" s="211">
        <v>469.43377700000002</v>
      </c>
      <c r="D656" s="174">
        <v>3.9319521265845812E-3</v>
      </c>
      <c r="E656" s="174">
        <v>3.9319521265845812E-3</v>
      </c>
      <c r="G656" s="174">
        <v>650</v>
      </c>
      <c r="H656" s="174">
        <f t="shared" ca="1" si="14"/>
        <v>2.9454613075631811E-2</v>
      </c>
    </row>
    <row r="657" spans="2:8" x14ac:dyDescent="0.3">
      <c r="B657" s="208">
        <v>44552</v>
      </c>
      <c r="C657" s="209">
        <v>467.595215</v>
      </c>
      <c r="D657" s="174">
        <v>3.7257547717496495E-2</v>
      </c>
      <c r="E657" s="174">
        <v>3.7257547717496495E-2</v>
      </c>
      <c r="G657" s="174">
        <v>651</v>
      </c>
      <c r="H657" s="174">
        <f t="shared" ca="1" si="14"/>
        <v>2.6962690762786245E-2</v>
      </c>
    </row>
    <row r="658" spans="2:8" x14ac:dyDescent="0.3">
      <c r="B658" s="210">
        <v>44551</v>
      </c>
      <c r="C658" s="211">
        <v>450.79953</v>
      </c>
      <c r="D658" s="174">
        <v>1.4651584150745765E-2</v>
      </c>
      <c r="E658" s="174">
        <v>1.4651584150745765E-2</v>
      </c>
      <c r="G658" s="174">
        <v>652</v>
      </c>
      <c r="H658" s="174">
        <f t="shared" ca="1" si="14"/>
        <v>-2.3137134331401167E-2</v>
      </c>
    </row>
    <row r="659" spans="2:8" x14ac:dyDescent="0.3">
      <c r="B659" s="208">
        <v>44550</v>
      </c>
      <c r="C659" s="209">
        <v>444.28997800000002</v>
      </c>
      <c r="D659" s="174">
        <v>-4.9234378017419436E-2</v>
      </c>
      <c r="E659" s="174">
        <v>-4.9234378017419436E-2</v>
      </c>
      <c r="G659" s="174">
        <v>653</v>
      </c>
      <c r="H659" s="174">
        <f t="shared" ca="1" si="14"/>
        <v>-3.7914998369331245E-2</v>
      </c>
    </row>
    <row r="660" spans="2:8" x14ac:dyDescent="0.3">
      <c r="B660" s="210">
        <v>44547</v>
      </c>
      <c r="C660" s="211">
        <v>467.29705799999999</v>
      </c>
      <c r="D660" s="174">
        <v>-4.4211757619329876E-2</v>
      </c>
      <c r="E660" s="174">
        <v>-4.4211757619329876E-2</v>
      </c>
      <c r="G660" s="174">
        <v>654</v>
      </c>
      <c r="H660" s="174">
        <f t="shared" ca="1" si="14"/>
        <v>-1.3672553884748863E-2</v>
      </c>
    </row>
    <row r="661" spans="2:8" x14ac:dyDescent="0.3">
      <c r="B661" s="208">
        <v>44546</v>
      </c>
      <c r="C661" s="209">
        <v>488.91275000000002</v>
      </c>
      <c r="D661" s="174">
        <v>6.1020690675482744E-4</v>
      </c>
      <c r="E661" s="174">
        <v>6.1020690675482744E-4</v>
      </c>
      <c r="G661" s="174">
        <v>655</v>
      </c>
      <c r="H661" s="174">
        <f t="shared" ca="1" si="14"/>
        <v>7.3795119629004688E-2</v>
      </c>
    </row>
    <row r="662" spans="2:8" x14ac:dyDescent="0.3">
      <c r="B662" s="210">
        <v>44545</v>
      </c>
      <c r="C662" s="211">
        <v>488.61459400000001</v>
      </c>
      <c r="D662" s="174">
        <v>4.5974793222707203E-3</v>
      </c>
      <c r="E662" s="174">
        <v>4.5974793222707203E-3</v>
      </c>
      <c r="G662" s="174">
        <v>656</v>
      </c>
      <c r="H662" s="174">
        <f t="shared" ca="1" si="14"/>
        <v>1.5167548429411727E-3</v>
      </c>
    </row>
    <row r="663" spans="2:8" x14ac:dyDescent="0.3">
      <c r="B663" s="208">
        <v>44544</v>
      </c>
      <c r="C663" s="209">
        <v>486.37847900000003</v>
      </c>
      <c r="D663" s="174">
        <v>-1.2011716678216506E-2</v>
      </c>
      <c r="E663" s="174">
        <v>-1.2011716678216506E-2</v>
      </c>
      <c r="G663" s="174">
        <v>657</v>
      </c>
      <c r="H663" s="174">
        <f t="shared" ca="1" si="14"/>
        <v>-1.7214110410455539E-2</v>
      </c>
    </row>
    <row r="664" spans="2:8" x14ac:dyDescent="0.3">
      <c r="B664" s="210">
        <v>44543</v>
      </c>
      <c r="C664" s="211">
        <v>492.29174799999998</v>
      </c>
      <c r="D664" s="174">
        <v>1.8201339914052648E-3</v>
      </c>
      <c r="E664" s="174">
        <v>1.8201339914052648E-3</v>
      </c>
      <c r="G664" s="174">
        <v>658</v>
      </c>
      <c r="H664" s="174">
        <f t="shared" ca="1" si="14"/>
        <v>-4.2715297201426083E-3</v>
      </c>
    </row>
    <row r="665" spans="2:8" x14ac:dyDescent="0.3">
      <c r="B665" s="208">
        <v>44540</v>
      </c>
      <c r="C665" s="209">
        <v>491.39733899999999</v>
      </c>
      <c r="D665" s="174">
        <v>1.0122582477882897E-3</v>
      </c>
      <c r="E665" s="174">
        <v>1.0122582477882897E-3</v>
      </c>
      <c r="G665" s="174">
        <v>659</v>
      </c>
      <c r="H665" s="174">
        <f t="shared" ca="1" si="14"/>
        <v>2.599529248446324E-2</v>
      </c>
    </row>
    <row r="666" spans="2:8" x14ac:dyDescent="0.3">
      <c r="B666" s="210">
        <v>44539</v>
      </c>
      <c r="C666" s="211">
        <v>490.90042099999999</v>
      </c>
      <c r="D666" s="174">
        <v>1.0127926717790741E-4</v>
      </c>
      <c r="E666" s="174">
        <v>1.0127926717790741E-4</v>
      </c>
      <c r="G666" s="174">
        <v>660</v>
      </c>
      <c r="H666" s="174">
        <f t="shared" ca="1" si="14"/>
        <v>-8.110020987145217E-3</v>
      </c>
    </row>
    <row r="667" spans="2:8" x14ac:dyDescent="0.3">
      <c r="B667" s="208">
        <v>44538</v>
      </c>
      <c r="C667" s="209">
        <v>490.850708</v>
      </c>
      <c r="D667" s="174">
        <v>2.5114162226925637E-2</v>
      </c>
      <c r="E667" s="174">
        <v>2.5114162226925637E-2</v>
      </c>
      <c r="G667" s="174">
        <v>661</v>
      </c>
      <c r="H667" s="174">
        <f t="shared" ca="1" si="14"/>
        <v>3.0847435029980198E-2</v>
      </c>
    </row>
    <row r="668" spans="2:8" x14ac:dyDescent="0.3">
      <c r="B668" s="210">
        <v>44537</v>
      </c>
      <c r="C668" s="211">
        <v>478.82540899999998</v>
      </c>
      <c r="D668" s="174">
        <v>3.1249991385168922E-2</v>
      </c>
      <c r="E668" s="174">
        <v>3.1249991385168922E-2</v>
      </c>
      <c r="G668" s="174">
        <v>662</v>
      </c>
      <c r="H668" s="174">
        <f t="shared" ca="1" si="14"/>
        <v>-7.4805290531486102E-2</v>
      </c>
    </row>
    <row r="669" spans="2:8" x14ac:dyDescent="0.3">
      <c r="B669" s="208">
        <v>44536</v>
      </c>
      <c r="C669" s="209">
        <v>464.31555200000003</v>
      </c>
      <c r="D669" s="174">
        <v>-2.686943558064709E-2</v>
      </c>
      <c r="E669" s="174">
        <v>-2.686943558064709E-2</v>
      </c>
      <c r="G669" s="174">
        <v>663</v>
      </c>
      <c r="H669" s="174">
        <f t="shared" ca="1" si="14"/>
        <v>-4.1198959143354676E-2</v>
      </c>
    </row>
    <row r="670" spans="2:8" x14ac:dyDescent="0.3">
      <c r="B670" s="210">
        <v>44533</v>
      </c>
      <c r="C670" s="211">
        <v>477.13592499999999</v>
      </c>
      <c r="D670" s="174">
        <v>2.087202451234537E-3</v>
      </c>
      <c r="E670" s="174">
        <v>2.087202451234537E-3</v>
      </c>
      <c r="G670" s="174">
        <v>664</v>
      </c>
      <c r="H670" s="174">
        <f t="shared" ca="1" si="14"/>
        <v>1.7683960150436783E-2</v>
      </c>
    </row>
    <row r="671" spans="2:8" x14ac:dyDescent="0.3">
      <c r="B671" s="208">
        <v>44532</v>
      </c>
      <c r="C671" s="209">
        <v>476.14211999999998</v>
      </c>
      <c r="D671" s="174">
        <v>8.1010682645786831E-3</v>
      </c>
      <c r="E671" s="174">
        <v>8.1010682645786831E-3</v>
      </c>
      <c r="G671" s="174">
        <v>665</v>
      </c>
      <c r="H671" s="174">
        <f t="shared" ca="1" si="14"/>
        <v>3.0505184354148184E-2</v>
      </c>
    </row>
    <row r="672" spans="2:8" x14ac:dyDescent="0.3">
      <c r="B672" s="210">
        <v>44531</v>
      </c>
      <c r="C672" s="211">
        <v>472.31585699999999</v>
      </c>
      <c r="D672" s="174">
        <v>3.6306163544211872E-2</v>
      </c>
      <c r="E672" s="174">
        <v>3.6306163544211872E-2</v>
      </c>
      <c r="G672" s="174">
        <v>666</v>
      </c>
      <c r="H672" s="174">
        <f t="shared" ca="1" si="14"/>
        <v>-1.5010728014874107E-3</v>
      </c>
    </row>
    <row r="673" spans="2:8" x14ac:dyDescent="0.3">
      <c r="B673" s="208">
        <v>44530</v>
      </c>
      <c r="C673" s="209">
        <v>455.76864599999999</v>
      </c>
      <c r="D673" s="174">
        <v>-6.1762349906751271E-3</v>
      </c>
      <c r="E673" s="174">
        <v>-6.1762349906751271E-3</v>
      </c>
      <c r="G673" s="174">
        <v>667</v>
      </c>
      <c r="H673" s="174">
        <f t="shared" ca="1" si="14"/>
        <v>-9.3211820757490363E-3</v>
      </c>
    </row>
    <row r="674" spans="2:8" x14ac:dyDescent="0.3">
      <c r="B674" s="210">
        <v>44529</v>
      </c>
      <c r="C674" s="211">
        <v>458.60107399999998</v>
      </c>
      <c r="D674" s="174">
        <v>2.7162022761582543E-3</v>
      </c>
      <c r="E674" s="174">
        <v>2.7162022761582543E-3</v>
      </c>
      <c r="G674" s="174">
        <v>668</v>
      </c>
      <c r="H674" s="174">
        <f t="shared" ca="1" si="14"/>
        <v>1.8235440062312338E-2</v>
      </c>
    </row>
    <row r="675" spans="2:8" x14ac:dyDescent="0.3">
      <c r="B675" s="208">
        <v>44526</v>
      </c>
      <c r="C675" s="209">
        <v>457.35879499999999</v>
      </c>
      <c r="D675" s="174">
        <v>-6.6057817230100471E-2</v>
      </c>
      <c r="E675" s="174">
        <v>-6.6057817230100471E-2</v>
      </c>
      <c r="G675" s="174">
        <v>669</v>
      </c>
      <c r="H675" s="174">
        <f t="shared" ca="1" si="14"/>
        <v>-6.2159708341509391E-2</v>
      </c>
    </row>
    <row r="676" spans="2:8" x14ac:dyDescent="0.3">
      <c r="B676" s="210">
        <v>44525</v>
      </c>
      <c r="C676" s="211">
        <v>489.70782500000001</v>
      </c>
      <c r="D676" s="174">
        <v>8.3905047843133088E-3</v>
      </c>
      <c r="E676" s="174">
        <v>8.3905047843133088E-3</v>
      </c>
      <c r="G676" s="174">
        <v>670</v>
      </c>
      <c r="H676" s="174">
        <f t="shared" ca="1" si="14"/>
        <v>2.8251954229014885E-3</v>
      </c>
    </row>
    <row r="677" spans="2:8" x14ac:dyDescent="0.3">
      <c r="B677" s="208">
        <v>44524</v>
      </c>
      <c r="C677" s="209">
        <v>485.63311800000002</v>
      </c>
      <c r="D677" s="174">
        <v>-1.3824418367781697E-2</v>
      </c>
      <c r="E677" s="174">
        <v>-1.3824418367781697E-2</v>
      </c>
      <c r="G677" s="174">
        <v>671</v>
      </c>
      <c r="H677" s="174">
        <f t="shared" ca="1" si="14"/>
        <v>5.6649206417464286E-2</v>
      </c>
    </row>
    <row r="678" spans="2:8" x14ac:dyDescent="0.3">
      <c r="B678" s="210">
        <v>44523</v>
      </c>
      <c r="C678" s="211">
        <v>492.44082600000002</v>
      </c>
      <c r="D678" s="174">
        <v>1.9337550643902655E-2</v>
      </c>
      <c r="E678" s="174">
        <v>1.9337550643902655E-2</v>
      </c>
      <c r="G678" s="174">
        <v>672</v>
      </c>
      <c r="H678" s="174">
        <f t="shared" ca="1" si="14"/>
        <v>2.9894530499308673E-2</v>
      </c>
    </row>
    <row r="679" spans="2:8" x14ac:dyDescent="0.3">
      <c r="B679" s="208">
        <v>44522</v>
      </c>
      <c r="C679" s="209">
        <v>483.09887700000002</v>
      </c>
      <c r="D679" s="174">
        <v>-4.6301781077316764E-2</v>
      </c>
      <c r="E679" s="174">
        <v>-4.6301781077316764E-2</v>
      </c>
      <c r="G679" s="174">
        <v>673</v>
      </c>
      <c r="H679" s="174">
        <f t="shared" ca="1" si="14"/>
        <v>5.2808367368373365E-3</v>
      </c>
    </row>
    <row r="680" spans="2:8" x14ac:dyDescent="0.3">
      <c r="B680" s="210">
        <v>44518</v>
      </c>
      <c r="C680" s="211">
        <v>506.55319200000002</v>
      </c>
      <c r="D680" s="174">
        <v>-3.8574017869405529E-2</v>
      </c>
      <c r="E680" s="174">
        <v>-3.8574017869405529E-2</v>
      </c>
      <c r="G680" s="174">
        <v>674</v>
      </c>
      <c r="H680" s="174">
        <f t="shared" ca="1" si="14"/>
        <v>-7.1660323550154087E-2</v>
      </c>
    </row>
    <row r="681" spans="2:8" x14ac:dyDescent="0.3">
      <c r="B681" s="208">
        <v>44517</v>
      </c>
      <c r="C681" s="209">
        <v>526.87695299999996</v>
      </c>
      <c r="D681" s="174">
        <v>2.1385269187762592E-2</v>
      </c>
      <c r="E681" s="174">
        <v>2.1385269187762592E-2</v>
      </c>
      <c r="G681" s="174">
        <v>675</v>
      </c>
      <c r="H681" s="174">
        <f t="shared" ca="1" si="14"/>
        <v>2.0624947767440966E-2</v>
      </c>
    </row>
    <row r="682" spans="2:8" x14ac:dyDescent="0.3">
      <c r="B682" s="210">
        <v>44516</v>
      </c>
      <c r="C682" s="211">
        <v>515.84545900000001</v>
      </c>
      <c r="D682" s="174">
        <v>2.6906750454289054E-2</v>
      </c>
      <c r="E682" s="174">
        <v>2.6906750454289054E-2</v>
      </c>
      <c r="G682" s="174">
        <v>676</v>
      </c>
      <c r="H682" s="174">
        <f t="shared" ca="1" si="14"/>
        <v>2.5490839569420804E-3</v>
      </c>
    </row>
    <row r="683" spans="2:8" x14ac:dyDescent="0.3">
      <c r="B683" s="208">
        <v>44515</v>
      </c>
      <c r="C683" s="209">
        <v>502.329407</v>
      </c>
      <c r="D683" s="174">
        <v>-3.1554998786761002E-3</v>
      </c>
      <c r="E683" s="174">
        <v>-3.1554998786761002E-3</v>
      </c>
      <c r="G683" s="174">
        <v>677</v>
      </c>
      <c r="H683" s="174">
        <f t="shared" ca="1" si="14"/>
        <v>3.9441548768227662E-2</v>
      </c>
    </row>
    <row r="684" spans="2:8" x14ac:dyDescent="0.3">
      <c r="B684" s="210">
        <v>44512</v>
      </c>
      <c r="C684" s="211">
        <v>503.91952500000002</v>
      </c>
      <c r="D684" s="174">
        <v>7.1506303153593105E-3</v>
      </c>
      <c r="E684" s="174">
        <v>7.1506303153593105E-3</v>
      </c>
      <c r="G684" s="174">
        <v>678</v>
      </c>
      <c r="H684" s="174">
        <f t="shared" ca="1" si="14"/>
        <v>5.3039556588083701E-2</v>
      </c>
    </row>
    <row r="685" spans="2:8" x14ac:dyDescent="0.3">
      <c r="B685" s="208">
        <v>44511</v>
      </c>
      <c r="C685" s="209">
        <v>500.34176600000001</v>
      </c>
      <c r="D685" s="174">
        <v>-1.4292674254685798E-2</v>
      </c>
      <c r="E685" s="174">
        <v>-1.4292674254685798E-2</v>
      </c>
      <c r="G685" s="174">
        <v>679</v>
      </c>
      <c r="H685" s="174">
        <f t="shared" ca="1" si="14"/>
        <v>-2.0564076752379742E-2</v>
      </c>
    </row>
    <row r="686" spans="2:8" x14ac:dyDescent="0.3">
      <c r="B686" s="210">
        <v>44510</v>
      </c>
      <c r="C686" s="211">
        <v>507.59667999999999</v>
      </c>
      <c r="D686" s="174">
        <v>2.1583287091300808E-3</v>
      </c>
      <c r="E686" s="174">
        <v>2.1583287091300808E-3</v>
      </c>
      <c r="G686" s="174">
        <v>680</v>
      </c>
      <c r="H686" s="174">
        <f t="shared" ca="1" si="14"/>
        <v>2.3680569162606871E-2</v>
      </c>
    </row>
    <row r="687" spans="2:8" x14ac:dyDescent="0.3">
      <c r="B687" s="208">
        <v>44509</v>
      </c>
      <c r="C687" s="209">
        <v>506.50347900000003</v>
      </c>
      <c r="D687" s="174">
        <v>1.6453930140088918E-2</v>
      </c>
      <c r="E687" s="174">
        <v>1.6453930140088918E-2</v>
      </c>
      <c r="G687" s="174">
        <v>681</v>
      </c>
      <c r="H687" s="174">
        <f t="shared" ca="1" si="14"/>
        <v>-2.5960563720142046E-2</v>
      </c>
    </row>
    <row r="688" spans="2:8" x14ac:dyDescent="0.3">
      <c r="B688" s="210">
        <v>44508</v>
      </c>
      <c r="C688" s="211">
        <v>498.30441300000001</v>
      </c>
      <c r="D688" s="174">
        <v>2.3892139920264843E-2</v>
      </c>
      <c r="E688" s="174">
        <v>2.3892139920264843E-2</v>
      </c>
      <c r="G688" s="174">
        <v>682</v>
      </c>
      <c r="H688" s="174">
        <f t="shared" ca="1" si="14"/>
        <v>1.9889665919255398E-2</v>
      </c>
    </row>
    <row r="689" spans="2:8" x14ac:dyDescent="0.3">
      <c r="B689" s="208">
        <v>44504</v>
      </c>
      <c r="C689" s="209">
        <v>486.67666600000001</v>
      </c>
      <c r="D689" s="174">
        <v>9.898989052603847E-3</v>
      </c>
      <c r="E689" s="174">
        <v>9.898989052603847E-3</v>
      </c>
      <c r="G689" s="174">
        <v>683</v>
      </c>
      <c r="H689" s="174">
        <f t="shared" ca="1" si="14"/>
        <v>-1.1642458662224299E-2</v>
      </c>
    </row>
    <row r="690" spans="2:8" x14ac:dyDescent="0.3">
      <c r="B690" s="210">
        <v>44503</v>
      </c>
      <c r="C690" s="211">
        <v>481.90628099999998</v>
      </c>
      <c r="D690" s="174">
        <v>-6.0470144071019813E-3</v>
      </c>
      <c r="E690" s="174">
        <v>-6.0470144071019813E-3</v>
      </c>
      <c r="G690" s="174">
        <v>684</v>
      </c>
      <c r="H690" s="174">
        <f t="shared" ca="1" si="14"/>
        <v>5.3882835226053943E-2</v>
      </c>
    </row>
    <row r="691" spans="2:8" x14ac:dyDescent="0.3">
      <c r="B691" s="208">
        <v>44502</v>
      </c>
      <c r="C691" s="209">
        <v>484.83810399999999</v>
      </c>
      <c r="D691" s="174">
        <v>4.4266480254649566E-3</v>
      </c>
      <c r="E691" s="174">
        <v>4.4266480254649566E-3</v>
      </c>
      <c r="G691" s="174">
        <v>685</v>
      </c>
      <c r="H691" s="174">
        <f t="shared" ca="1" si="14"/>
        <v>-8.8182275304018055E-3</v>
      </c>
    </row>
    <row r="692" spans="2:8" x14ac:dyDescent="0.3">
      <c r="B692" s="210">
        <v>44501</v>
      </c>
      <c r="C692" s="211">
        <v>482.70135499999998</v>
      </c>
      <c r="D692" s="174">
        <v>4.1347686533137482E-3</v>
      </c>
      <c r="E692" s="174">
        <v>4.1347686533137482E-3</v>
      </c>
      <c r="G692" s="174">
        <v>686</v>
      </c>
      <c r="H692" s="174">
        <f t="shared" ca="1" si="14"/>
        <v>-4.3219691126212018E-2</v>
      </c>
    </row>
    <row r="693" spans="2:8" x14ac:dyDescent="0.3">
      <c r="B693" s="208">
        <v>44498</v>
      </c>
      <c r="C693" s="209">
        <v>480.71371499999998</v>
      </c>
      <c r="D693" s="174">
        <v>5.508841063369377E-3</v>
      </c>
      <c r="E693" s="174">
        <v>5.508841063369377E-3</v>
      </c>
      <c r="G693" s="174">
        <v>687</v>
      </c>
      <c r="H693" s="174">
        <f t="shared" ca="1" si="14"/>
        <v>1.4855537771938028E-2</v>
      </c>
    </row>
    <row r="694" spans="2:8" x14ac:dyDescent="0.3">
      <c r="B694" s="210">
        <v>44497</v>
      </c>
      <c r="C694" s="211">
        <v>478.08004799999998</v>
      </c>
      <c r="D694" s="174">
        <v>-3.3842080594517876E-2</v>
      </c>
      <c r="E694" s="174">
        <v>-3.3842080594517876E-2</v>
      </c>
      <c r="G694" s="174">
        <v>688</v>
      </c>
      <c r="H694" s="174">
        <f t="shared" ca="1" si="14"/>
        <v>-2.6292309688403844E-3</v>
      </c>
    </row>
    <row r="695" spans="2:8" x14ac:dyDescent="0.3">
      <c r="B695" s="208">
        <v>44496</v>
      </c>
      <c r="C695" s="209">
        <v>494.82598899999999</v>
      </c>
      <c r="D695" s="174">
        <v>-2.1134423698551612E-2</v>
      </c>
      <c r="E695" s="174">
        <v>-2.1134423698551612E-2</v>
      </c>
      <c r="G695" s="174">
        <v>689</v>
      </c>
      <c r="H695" s="174">
        <f t="shared" ca="1" si="14"/>
        <v>-8.4203792187088795E-3</v>
      </c>
    </row>
    <row r="696" spans="2:8" x14ac:dyDescent="0.3">
      <c r="B696" s="210">
        <v>44495</v>
      </c>
      <c r="C696" s="211">
        <v>505.50964399999998</v>
      </c>
      <c r="D696" s="174">
        <v>5.9908335843692061E-2</v>
      </c>
      <c r="E696" s="174">
        <v>5.9908335843692061E-2</v>
      </c>
      <c r="G696" s="174">
        <v>690</v>
      </c>
      <c r="H696" s="174">
        <f t="shared" ca="1" si="14"/>
        <v>-1.166444900714652E-2</v>
      </c>
    </row>
    <row r="697" spans="2:8" x14ac:dyDescent="0.3">
      <c r="B697" s="208">
        <v>44494</v>
      </c>
      <c r="C697" s="209">
        <v>476.93713400000001</v>
      </c>
      <c r="D697" s="174">
        <v>-2.2407844731639065E-2</v>
      </c>
      <c r="E697" s="174">
        <v>-2.2407844731639065E-2</v>
      </c>
      <c r="G697" s="174">
        <v>691</v>
      </c>
      <c r="H697" s="174">
        <f t="shared" ca="1" si="14"/>
        <v>1.4853704479614403E-2</v>
      </c>
    </row>
    <row r="698" spans="2:8" x14ac:dyDescent="0.3">
      <c r="B698" s="210">
        <v>44491</v>
      </c>
      <c r="C698" s="211">
        <v>487.86923200000001</v>
      </c>
      <c r="D698" s="174">
        <v>-3.3661395707502789E-2</v>
      </c>
      <c r="E698" s="174">
        <v>-3.3661395707502789E-2</v>
      </c>
      <c r="G698" s="174">
        <v>692</v>
      </c>
      <c r="H698" s="174">
        <f t="shared" ca="1" si="14"/>
        <v>3.42954189776528E-2</v>
      </c>
    </row>
    <row r="699" spans="2:8" x14ac:dyDescent="0.3">
      <c r="B699" s="208">
        <v>44490</v>
      </c>
      <c r="C699" s="209">
        <v>504.86364700000001</v>
      </c>
      <c r="D699" s="174">
        <v>4.333537804456121E-2</v>
      </c>
      <c r="E699" s="174">
        <v>4.333537804456121E-2</v>
      </c>
      <c r="G699" s="174">
        <v>693</v>
      </c>
      <c r="H699" s="174">
        <f t="shared" ca="1" si="14"/>
        <v>5.9482570202731636E-2</v>
      </c>
    </row>
    <row r="700" spans="2:8" x14ac:dyDescent="0.3">
      <c r="B700" s="210">
        <v>44489</v>
      </c>
      <c r="C700" s="211">
        <v>483.89392099999998</v>
      </c>
      <c r="D700" s="174">
        <v>1.0375631560041126E-2</v>
      </c>
      <c r="E700" s="174">
        <v>1.0375631560041126E-2</v>
      </c>
      <c r="G700" s="174">
        <v>694</v>
      </c>
      <c r="H700" s="174">
        <f t="shared" ca="1" si="14"/>
        <v>3.3245264794459509E-2</v>
      </c>
    </row>
    <row r="701" spans="2:8" x14ac:dyDescent="0.3">
      <c r="B701" s="208">
        <v>44488</v>
      </c>
      <c r="C701" s="209">
        <v>478.92477400000001</v>
      </c>
      <c r="D701" s="174">
        <v>-5.435643333592468E-2</v>
      </c>
      <c r="E701" s="174">
        <v>-5.435643333592468E-2</v>
      </c>
      <c r="G701" s="174">
        <v>695</v>
      </c>
      <c r="H701" s="174">
        <f t="shared" ca="1" si="14"/>
        <v>-3.6554925302827362E-2</v>
      </c>
    </row>
    <row r="702" spans="2:8" x14ac:dyDescent="0.3">
      <c r="B702" s="210">
        <v>44487</v>
      </c>
      <c r="C702" s="211">
        <v>506.45379600000001</v>
      </c>
      <c r="D702" s="174">
        <v>2.4115733750937292E-2</v>
      </c>
      <c r="E702" s="174">
        <v>2.4115733750937292E-2</v>
      </c>
      <c r="G702" s="174">
        <v>696</v>
      </c>
      <c r="H702" s="174">
        <f t="shared" ca="1" si="14"/>
        <v>-1.1026188496263008E-3</v>
      </c>
    </row>
    <row r="703" spans="2:8" x14ac:dyDescent="0.3">
      <c r="B703" s="208">
        <v>44483</v>
      </c>
      <c r="C703" s="209">
        <v>494.52789300000001</v>
      </c>
      <c r="D703" s="174">
        <v>-1.8346757049843346E-2</v>
      </c>
      <c r="E703" s="174">
        <v>-1.8346757049843346E-2</v>
      </c>
      <c r="G703" s="174">
        <v>697</v>
      </c>
      <c r="H703" s="174">
        <f t="shared" ca="1" si="14"/>
        <v>5.5368553411015514E-2</v>
      </c>
    </row>
    <row r="704" spans="2:8" x14ac:dyDescent="0.3">
      <c r="B704" s="210">
        <v>44482</v>
      </c>
      <c r="C704" s="211">
        <v>503.77044699999999</v>
      </c>
      <c r="D704" s="174">
        <v>0.20446706808679388</v>
      </c>
      <c r="E704" s="174">
        <v>0.20446706808679388</v>
      </c>
      <c r="G704" s="174">
        <v>698</v>
      </c>
      <c r="H704" s="174">
        <f t="shared" ca="1" si="14"/>
        <v>3.3240040883083244E-2</v>
      </c>
    </row>
    <row r="705" spans="2:8" x14ac:dyDescent="0.3">
      <c r="B705" s="208">
        <v>44481</v>
      </c>
      <c r="C705" s="209">
        <v>418.25173999999998</v>
      </c>
      <c r="D705" s="174">
        <v>1.2267059833994114E-2</v>
      </c>
      <c r="E705" s="174">
        <v>1.2267059833994114E-2</v>
      </c>
      <c r="G705" s="174">
        <v>699</v>
      </c>
      <c r="H705" s="174">
        <f t="shared" ca="1" si="14"/>
        <v>1.8693653863402451E-2</v>
      </c>
    </row>
    <row r="706" spans="2:8" x14ac:dyDescent="0.3">
      <c r="B706" s="210">
        <v>44480</v>
      </c>
      <c r="C706" s="211">
        <v>413.18319700000001</v>
      </c>
      <c r="D706" s="174">
        <v>8.5650803339118356E-2</v>
      </c>
      <c r="E706" s="174">
        <v>8.5650803339118356E-2</v>
      </c>
      <c r="G706" s="174">
        <v>700</v>
      </c>
      <c r="H706" s="174">
        <f t="shared" ca="1" si="14"/>
        <v>1.109113912057608E-2</v>
      </c>
    </row>
    <row r="707" spans="2:8" x14ac:dyDescent="0.3">
      <c r="B707" s="208">
        <v>44477</v>
      </c>
      <c r="C707" s="209">
        <v>380.58572400000003</v>
      </c>
      <c r="D707" s="174">
        <v>1.7131496760569912E-2</v>
      </c>
      <c r="E707" s="174">
        <v>1.7131496760569912E-2</v>
      </c>
      <c r="G707" s="174">
        <v>701</v>
      </c>
      <c r="H707" s="174">
        <f t="shared" ca="1" si="14"/>
        <v>1.1846272922960246E-3</v>
      </c>
    </row>
    <row r="708" spans="2:8" x14ac:dyDescent="0.3">
      <c r="B708" s="210">
        <v>44476</v>
      </c>
      <c r="C708" s="211">
        <v>374.17553700000002</v>
      </c>
      <c r="D708" s="174">
        <v>0.12036906028216163</v>
      </c>
      <c r="E708" s="174">
        <v>0.12036906028216163</v>
      </c>
      <c r="G708" s="174">
        <v>702</v>
      </c>
      <c r="H708" s="174">
        <f t="shared" ca="1" si="14"/>
        <v>8.1355296203920492E-3</v>
      </c>
    </row>
    <row r="709" spans="2:8" x14ac:dyDescent="0.3">
      <c r="B709" s="208">
        <v>44475</v>
      </c>
      <c r="C709" s="209">
        <v>333.97525000000002</v>
      </c>
      <c r="D709" s="174">
        <v>-2.5800871957082607E-2</v>
      </c>
      <c r="E709" s="174">
        <v>-2.5800871957082607E-2</v>
      </c>
      <c r="G709" s="174">
        <v>703</v>
      </c>
      <c r="H709" s="174">
        <f t="shared" ca="1" si="14"/>
        <v>-3.3538954700221188E-3</v>
      </c>
    </row>
    <row r="710" spans="2:8" x14ac:dyDescent="0.3">
      <c r="B710" s="210">
        <v>44474</v>
      </c>
      <c r="C710" s="211">
        <v>342.820313</v>
      </c>
      <c r="D710" s="174">
        <v>8.6257517865733647E-3</v>
      </c>
      <c r="E710" s="174">
        <v>8.6257517865733647E-3</v>
      </c>
      <c r="G710" s="174">
        <v>704</v>
      </c>
      <c r="H710" s="174">
        <f t="shared" ca="1" si="14"/>
        <v>3.5069057387375958E-2</v>
      </c>
    </row>
    <row r="711" spans="2:8" x14ac:dyDescent="0.3">
      <c r="B711" s="208">
        <v>44473</v>
      </c>
      <c r="C711" s="209">
        <v>339.88851899999997</v>
      </c>
      <c r="D711" s="174">
        <v>2.6102653979934391E-2</v>
      </c>
      <c r="E711" s="174">
        <v>2.6102653979934391E-2</v>
      </c>
      <c r="G711" s="174">
        <v>705</v>
      </c>
      <c r="H711" s="174">
        <f t="shared" ca="1" si="14"/>
        <v>1.0228147697371975E-3</v>
      </c>
    </row>
    <row r="712" spans="2:8" x14ac:dyDescent="0.3">
      <c r="B712" s="210">
        <v>44470</v>
      </c>
      <c r="C712" s="211">
        <v>331.24221799999998</v>
      </c>
      <c r="D712" s="174">
        <v>-1.5005798616929495E-4</v>
      </c>
      <c r="E712" s="174">
        <v>-1.5005798616929495E-4</v>
      </c>
      <c r="G712" s="174">
        <v>706</v>
      </c>
      <c r="H712" s="174">
        <f t="shared" ref="H712:H775" ca="1" si="15">_xlfn.NORM.INV(RAND(),N$9,N$10)</f>
        <v>-3.4720726934478851E-3</v>
      </c>
    </row>
    <row r="713" spans="2:8" x14ac:dyDescent="0.3">
      <c r="B713" s="208">
        <v>44469</v>
      </c>
      <c r="C713" s="209">
        <v>331.29193099999998</v>
      </c>
      <c r="D713" s="174">
        <v>9.3867669127206035E-3</v>
      </c>
      <c r="E713" s="174">
        <v>9.3867669127206035E-3</v>
      </c>
      <c r="G713" s="174">
        <v>707</v>
      </c>
      <c r="H713" s="174">
        <f t="shared" ca="1" si="15"/>
        <v>-1.9916999854214944E-3</v>
      </c>
    </row>
    <row r="714" spans="2:8" x14ac:dyDescent="0.3">
      <c r="B714" s="210">
        <v>44468</v>
      </c>
      <c r="C714" s="211">
        <v>328.21109000000001</v>
      </c>
      <c r="D714" s="174">
        <v>2.8849629866521728E-3</v>
      </c>
      <c r="E714" s="174">
        <v>2.8849629866521728E-3</v>
      </c>
      <c r="G714" s="174">
        <v>708</v>
      </c>
      <c r="H714" s="174">
        <f t="shared" ca="1" si="15"/>
        <v>-6.715390888224769E-2</v>
      </c>
    </row>
    <row r="715" spans="2:8" x14ac:dyDescent="0.3">
      <c r="B715" s="208">
        <v>44467</v>
      </c>
      <c r="C715" s="209">
        <v>327.26693699999998</v>
      </c>
      <c r="D715" s="174">
        <v>-7.0857490101476359E-3</v>
      </c>
      <c r="E715" s="174">
        <v>-7.0857490101476359E-3</v>
      </c>
      <c r="G715" s="174">
        <v>709</v>
      </c>
      <c r="H715" s="174">
        <f t="shared" ca="1" si="15"/>
        <v>2.9989810871173535E-2</v>
      </c>
    </row>
    <row r="716" spans="2:8" x14ac:dyDescent="0.3">
      <c r="B716" s="210">
        <v>44466</v>
      </c>
      <c r="C716" s="211">
        <v>329.602417</v>
      </c>
      <c r="D716" s="174">
        <v>4.3088436256386843E-2</v>
      </c>
      <c r="E716" s="174">
        <v>4.3088436256386843E-2</v>
      </c>
      <c r="G716" s="174">
        <v>710</v>
      </c>
      <c r="H716" s="174">
        <f t="shared" ca="1" si="15"/>
        <v>4.4713956649431945E-2</v>
      </c>
    </row>
    <row r="717" spans="2:8" x14ac:dyDescent="0.3">
      <c r="B717" s="208">
        <v>44463</v>
      </c>
      <c r="C717" s="209">
        <v>315.98703</v>
      </c>
      <c r="D717" s="174">
        <v>-1.1041969327109056E-2</v>
      </c>
      <c r="E717" s="174">
        <v>-1.1041969327109056E-2</v>
      </c>
      <c r="G717" s="174">
        <v>711</v>
      </c>
      <c r="H717" s="174">
        <f t="shared" ca="1" si="15"/>
        <v>2.787051603627045E-2</v>
      </c>
    </row>
    <row r="718" spans="2:8" x14ac:dyDescent="0.3">
      <c r="B718" s="210">
        <v>44462</v>
      </c>
      <c r="C718" s="211">
        <v>319.515106</v>
      </c>
      <c r="D718" s="174">
        <v>3.6762341234979429E-2</v>
      </c>
      <c r="E718" s="174">
        <v>3.6762341234979429E-2</v>
      </c>
      <c r="G718" s="174">
        <v>712</v>
      </c>
      <c r="H718" s="174">
        <f t="shared" ca="1" si="15"/>
        <v>-2.6801392555542494E-2</v>
      </c>
    </row>
    <row r="719" spans="2:8" x14ac:dyDescent="0.3">
      <c r="B719" s="208">
        <v>44461</v>
      </c>
      <c r="C719" s="209">
        <v>308.18548600000003</v>
      </c>
      <c r="D719" s="174">
        <v>2.6991182505577613E-2</v>
      </c>
      <c r="E719" s="174">
        <v>2.6991182505577613E-2</v>
      </c>
      <c r="G719" s="174">
        <v>713</v>
      </c>
      <c r="H719" s="174">
        <f t="shared" ca="1" si="15"/>
        <v>-1.2860511196047296E-2</v>
      </c>
    </row>
    <row r="720" spans="2:8" x14ac:dyDescent="0.3">
      <c r="B720" s="210">
        <v>44460</v>
      </c>
      <c r="C720" s="211">
        <v>300.08581500000003</v>
      </c>
      <c r="D720" s="174">
        <v>1.0035216284931177E-2</v>
      </c>
      <c r="E720" s="174">
        <v>1.0035216284931177E-2</v>
      </c>
      <c r="G720" s="174">
        <v>714</v>
      </c>
      <c r="H720" s="174">
        <f t="shared" ca="1" si="15"/>
        <v>-2.6779287045196842E-2</v>
      </c>
    </row>
    <row r="721" spans="2:8" x14ac:dyDescent="0.3">
      <c r="B721" s="208">
        <v>44459</v>
      </c>
      <c r="C721" s="209">
        <v>297.104309</v>
      </c>
      <c r="D721" s="174">
        <v>-3.1270259864553937E-2</v>
      </c>
      <c r="E721" s="174">
        <v>-3.1270259864553937E-2</v>
      </c>
      <c r="G721" s="174">
        <v>715</v>
      </c>
      <c r="H721" s="174">
        <f t="shared" ca="1" si="15"/>
        <v>3.0127321755293998E-3</v>
      </c>
    </row>
    <row r="722" spans="2:8" x14ac:dyDescent="0.3">
      <c r="B722" s="210">
        <v>44456</v>
      </c>
      <c r="C722" s="211">
        <v>306.69473299999999</v>
      </c>
      <c r="D722" s="174">
        <v>-9.786582549535728E-3</v>
      </c>
      <c r="E722" s="174">
        <v>-9.786582549535728E-3</v>
      </c>
      <c r="G722" s="174">
        <v>716</v>
      </c>
      <c r="H722" s="174">
        <f t="shared" ca="1" si="15"/>
        <v>2.5158103419083016E-2</v>
      </c>
    </row>
    <row r="723" spans="2:8" x14ac:dyDescent="0.3">
      <c r="B723" s="208">
        <v>44455</v>
      </c>
      <c r="C723" s="209">
        <v>309.72589099999999</v>
      </c>
      <c r="D723" s="174">
        <v>-9.6181884298671941E-4</v>
      </c>
      <c r="E723" s="174">
        <v>-9.6181884298671941E-4</v>
      </c>
      <c r="G723" s="174">
        <v>717</v>
      </c>
      <c r="H723" s="174">
        <f t="shared" ca="1" si="15"/>
        <v>-3.3481578369454992E-2</v>
      </c>
    </row>
    <row r="724" spans="2:8" x14ac:dyDescent="0.3">
      <c r="B724" s="210">
        <v>44454</v>
      </c>
      <c r="C724" s="211">
        <v>310.02407799999997</v>
      </c>
      <c r="D724" s="174">
        <v>1.9111467918520419E-2</v>
      </c>
      <c r="E724" s="174">
        <v>1.9111467918520419E-2</v>
      </c>
      <c r="G724" s="174">
        <v>718</v>
      </c>
      <c r="H724" s="174">
        <f t="shared" ca="1" si="15"/>
        <v>-5.0848300848096196E-2</v>
      </c>
    </row>
    <row r="725" spans="2:8" x14ac:dyDescent="0.3">
      <c r="B725" s="208">
        <v>44453</v>
      </c>
      <c r="C725" s="209">
        <v>304.21017499999999</v>
      </c>
      <c r="D725" s="174">
        <v>1.6268270536023588E-2</v>
      </c>
      <c r="E725" s="174">
        <v>1.6268270536023588E-2</v>
      </c>
      <c r="G725" s="174">
        <v>719</v>
      </c>
      <c r="H725" s="174">
        <f t="shared" ca="1" si="15"/>
        <v>1.2979407656909204E-2</v>
      </c>
    </row>
    <row r="726" spans="2:8" x14ac:dyDescent="0.3">
      <c r="B726" s="210">
        <v>44452</v>
      </c>
      <c r="C726" s="211">
        <v>299.34042399999998</v>
      </c>
      <c r="D726" s="174">
        <v>7.5263634092899807E-3</v>
      </c>
      <c r="E726" s="174">
        <v>7.5263634092899807E-3</v>
      </c>
      <c r="G726" s="174">
        <v>720</v>
      </c>
      <c r="H726" s="174">
        <f t="shared" ca="1" si="15"/>
        <v>1.1821651506255682E-4</v>
      </c>
    </row>
    <row r="727" spans="2:8" x14ac:dyDescent="0.3">
      <c r="B727" s="208">
        <v>44448</v>
      </c>
      <c r="C727" s="209">
        <v>297.104309</v>
      </c>
      <c r="D727" s="174">
        <v>1.2531744037118762E-2</v>
      </c>
      <c r="E727" s="174">
        <v>1.2531744037118762E-2</v>
      </c>
      <c r="G727" s="174">
        <v>721</v>
      </c>
      <c r="H727" s="174">
        <f t="shared" ca="1" si="15"/>
        <v>1.7383738647259811E-2</v>
      </c>
    </row>
    <row r="728" spans="2:8" x14ac:dyDescent="0.3">
      <c r="B728" s="210">
        <v>44447</v>
      </c>
      <c r="C728" s="211">
        <v>293.42715500000003</v>
      </c>
      <c r="D728" s="174">
        <v>2.2063097776409538E-3</v>
      </c>
      <c r="E728" s="174">
        <v>2.2063097776409538E-3</v>
      </c>
      <c r="G728" s="174">
        <v>722</v>
      </c>
      <c r="H728" s="174">
        <f t="shared" ca="1" si="15"/>
        <v>4.9704601224237289E-2</v>
      </c>
    </row>
    <row r="729" spans="2:8" x14ac:dyDescent="0.3">
      <c r="B729" s="208">
        <v>44446</v>
      </c>
      <c r="C729" s="209">
        <v>292.78118899999998</v>
      </c>
      <c r="D729" s="174">
        <v>-9.5814168703329296E-3</v>
      </c>
      <c r="E729" s="174">
        <v>-9.5814168703329296E-3</v>
      </c>
      <c r="G729" s="174">
        <v>723</v>
      </c>
      <c r="H729" s="174">
        <f t="shared" ca="1" si="15"/>
        <v>-1.7507775799876824E-2</v>
      </c>
    </row>
    <row r="730" spans="2:8" x14ac:dyDescent="0.3">
      <c r="B730" s="210">
        <v>44445</v>
      </c>
      <c r="C730" s="211">
        <v>295.613586</v>
      </c>
      <c r="D730" s="174">
        <v>6.4288133236988978E-3</v>
      </c>
      <c r="E730" s="174">
        <v>6.4288133236988978E-3</v>
      </c>
      <c r="G730" s="174">
        <v>724</v>
      </c>
      <c r="H730" s="174">
        <f t="shared" ca="1" si="15"/>
        <v>4.5380115849870525E-3</v>
      </c>
    </row>
    <row r="731" spans="2:8" x14ac:dyDescent="0.3">
      <c r="B731" s="208">
        <v>44442</v>
      </c>
      <c r="C731" s="209">
        <v>293.725281</v>
      </c>
      <c r="D731" s="174">
        <v>8.1868676939300788E-3</v>
      </c>
      <c r="E731" s="174">
        <v>8.1868676939300788E-3</v>
      </c>
      <c r="G731" s="174">
        <v>725</v>
      </c>
      <c r="H731" s="174">
        <f t="shared" ca="1" si="15"/>
        <v>6.2258237713187711E-3</v>
      </c>
    </row>
    <row r="732" spans="2:8" x14ac:dyDescent="0.3">
      <c r="B732" s="210">
        <v>44441</v>
      </c>
      <c r="C732" s="211">
        <v>291.34011800000002</v>
      </c>
      <c r="D732" s="174">
        <v>-7.1126239151247236E-3</v>
      </c>
      <c r="E732" s="174">
        <v>-7.1126239151247236E-3</v>
      </c>
      <c r="G732" s="174">
        <v>726</v>
      </c>
      <c r="H732" s="174">
        <f t="shared" ca="1" si="15"/>
        <v>-2.5397796891877513E-2</v>
      </c>
    </row>
    <row r="733" spans="2:8" x14ac:dyDescent="0.3">
      <c r="B733" s="208">
        <v>44440</v>
      </c>
      <c r="C733" s="209">
        <v>293.42715500000003</v>
      </c>
      <c r="D733" s="174">
        <v>2.7671396722217287E-2</v>
      </c>
      <c r="E733" s="174">
        <v>2.7671396722217287E-2</v>
      </c>
      <c r="G733" s="174">
        <v>727</v>
      </c>
      <c r="H733" s="174">
        <f t="shared" ca="1" si="15"/>
        <v>3.4953574241594509E-2</v>
      </c>
    </row>
    <row r="734" spans="2:8" x14ac:dyDescent="0.3">
      <c r="B734" s="210">
        <v>44439</v>
      </c>
      <c r="C734" s="211">
        <v>285.52624500000002</v>
      </c>
      <c r="D734" s="174">
        <v>-1.59274374991108E-2</v>
      </c>
      <c r="E734" s="174">
        <v>-1.59274374991108E-2</v>
      </c>
      <c r="G734" s="174">
        <v>728</v>
      </c>
      <c r="H734" s="174">
        <f t="shared" ca="1" si="15"/>
        <v>-5.4331004827477243E-3</v>
      </c>
    </row>
    <row r="735" spans="2:8" x14ac:dyDescent="0.3">
      <c r="B735" s="208">
        <v>44438</v>
      </c>
      <c r="C735" s="209">
        <v>290.14755200000002</v>
      </c>
      <c r="D735" s="174">
        <v>2.1697362349539097E-2</v>
      </c>
      <c r="E735" s="174">
        <v>2.1697362349539097E-2</v>
      </c>
      <c r="G735" s="174">
        <v>729</v>
      </c>
      <c r="H735" s="174">
        <f t="shared" ca="1" si="15"/>
        <v>-1.9175046826320725E-2</v>
      </c>
    </row>
    <row r="736" spans="2:8" x14ac:dyDescent="0.3">
      <c r="B736" s="210">
        <v>44435</v>
      </c>
      <c r="C736" s="211">
        <v>283.98580900000002</v>
      </c>
      <c r="D736" s="174">
        <v>5.1003250143688743E-3</v>
      </c>
      <c r="E736" s="174">
        <v>5.1003250143688743E-3</v>
      </c>
      <c r="G736" s="174">
        <v>730</v>
      </c>
      <c r="H736" s="174">
        <f t="shared" ca="1" si="15"/>
        <v>5.4013906977548485E-3</v>
      </c>
    </row>
    <row r="737" spans="2:8" x14ac:dyDescent="0.3">
      <c r="B737" s="208">
        <v>44434</v>
      </c>
      <c r="C737" s="209">
        <v>282.54473899999999</v>
      </c>
      <c r="D737" s="174">
        <v>-3.5166482403752307E-4</v>
      </c>
      <c r="E737" s="174">
        <v>-3.5166482403752307E-4</v>
      </c>
      <c r="G737" s="174">
        <v>731</v>
      </c>
      <c r="H737" s="174">
        <f t="shared" ca="1" si="15"/>
        <v>-4.8280814694289633E-3</v>
      </c>
    </row>
    <row r="738" spans="2:8" x14ac:dyDescent="0.3">
      <c r="B738" s="210">
        <v>44433</v>
      </c>
      <c r="C738" s="211">
        <v>282.64413500000001</v>
      </c>
      <c r="D738" s="174">
        <v>1.6440296478034119E-2</v>
      </c>
      <c r="E738" s="174">
        <v>1.6440296478034119E-2</v>
      </c>
      <c r="G738" s="174">
        <v>732</v>
      </c>
      <c r="H738" s="174">
        <f t="shared" ca="1" si="15"/>
        <v>-4.7485615326598521E-3</v>
      </c>
    </row>
    <row r="739" spans="2:8" x14ac:dyDescent="0.3">
      <c r="B739" s="208">
        <v>44432</v>
      </c>
      <c r="C739" s="209">
        <v>278.07254</v>
      </c>
      <c r="D739" s="174">
        <v>1.0290639181945253E-2</v>
      </c>
      <c r="E739" s="174">
        <v>1.0290639181945253E-2</v>
      </c>
      <c r="G739" s="174">
        <v>733</v>
      </c>
      <c r="H739" s="174">
        <f t="shared" ca="1" si="15"/>
        <v>6.8904913435778314E-3</v>
      </c>
    </row>
    <row r="740" spans="2:8" x14ac:dyDescent="0.3">
      <c r="B740" s="210">
        <v>44431</v>
      </c>
      <c r="C740" s="211">
        <v>275.24014299999999</v>
      </c>
      <c r="D740" s="174">
        <v>-2.1723770372301353E-2</v>
      </c>
      <c r="E740" s="174">
        <v>-2.1723770372301353E-2</v>
      </c>
      <c r="G740" s="174">
        <v>734</v>
      </c>
      <c r="H740" s="174">
        <f t="shared" ca="1" si="15"/>
        <v>3.2111073033309467E-3</v>
      </c>
    </row>
    <row r="741" spans="2:8" x14ac:dyDescent="0.3">
      <c r="B741" s="208">
        <v>44428</v>
      </c>
      <c r="C741" s="209">
        <v>281.35217299999999</v>
      </c>
      <c r="D741" s="174">
        <v>-3.4941260499327498E-2</v>
      </c>
      <c r="E741" s="174">
        <v>-3.4941260499327498E-2</v>
      </c>
      <c r="G741" s="174">
        <v>735</v>
      </c>
      <c r="H741" s="174">
        <f t="shared" ca="1" si="15"/>
        <v>3.6554866625655144E-2</v>
      </c>
    </row>
    <row r="742" spans="2:8" x14ac:dyDescent="0.3">
      <c r="B742" s="210">
        <v>44426</v>
      </c>
      <c r="C742" s="211">
        <v>291.53890999999999</v>
      </c>
      <c r="D742" s="174">
        <v>-1.4611945980361241E-2</v>
      </c>
      <c r="E742" s="174">
        <v>-1.4611945980361241E-2</v>
      </c>
      <c r="G742" s="174">
        <v>736</v>
      </c>
      <c r="H742" s="174">
        <f t="shared" ca="1" si="15"/>
        <v>9.4025638071613526E-5</v>
      </c>
    </row>
    <row r="743" spans="2:8" x14ac:dyDescent="0.3">
      <c r="B743" s="208">
        <v>44425</v>
      </c>
      <c r="C743" s="209">
        <v>295.86203</v>
      </c>
      <c r="D743" s="174">
        <v>-1.9756323550447437E-2</v>
      </c>
      <c r="E743" s="174">
        <v>-1.9756323550447437E-2</v>
      </c>
      <c r="G743" s="174">
        <v>737</v>
      </c>
      <c r="H743" s="174">
        <f t="shared" ca="1" si="15"/>
        <v>3.1382136473376281E-2</v>
      </c>
    </row>
    <row r="744" spans="2:8" x14ac:dyDescent="0.3">
      <c r="B744" s="210">
        <v>44424</v>
      </c>
      <c r="C744" s="211">
        <v>301.82498199999998</v>
      </c>
      <c r="D744" s="174">
        <v>-1.1554184773792222E-2</v>
      </c>
      <c r="E744" s="174">
        <v>-1.1554184773792222E-2</v>
      </c>
      <c r="G744" s="174">
        <v>738</v>
      </c>
      <c r="H744" s="174">
        <f t="shared" ca="1" si="15"/>
        <v>6.9061046853491279E-3</v>
      </c>
    </row>
    <row r="745" spans="2:8" x14ac:dyDescent="0.3">
      <c r="B745" s="208">
        <v>44421</v>
      </c>
      <c r="C745" s="209">
        <v>305.35308800000001</v>
      </c>
      <c r="D745" s="174">
        <v>4.084955099376281E-3</v>
      </c>
      <c r="E745" s="174">
        <v>4.084955099376281E-3</v>
      </c>
      <c r="G745" s="174">
        <v>739</v>
      </c>
      <c r="H745" s="174">
        <f t="shared" ca="1" si="15"/>
        <v>-5.6900586476044991E-2</v>
      </c>
    </row>
    <row r="746" spans="2:8" x14ac:dyDescent="0.3">
      <c r="B746" s="210">
        <v>44420</v>
      </c>
      <c r="C746" s="211">
        <v>304.11080900000002</v>
      </c>
      <c r="D746" s="174">
        <v>3.57082306343596E-2</v>
      </c>
      <c r="E746" s="174">
        <v>3.57082306343596E-2</v>
      </c>
      <c r="G746" s="174">
        <v>740</v>
      </c>
      <c r="H746" s="174">
        <f t="shared" ca="1" si="15"/>
        <v>-4.3895049504361364E-2</v>
      </c>
    </row>
    <row r="747" spans="2:8" x14ac:dyDescent="0.3">
      <c r="B747" s="208">
        <v>44419</v>
      </c>
      <c r="C747" s="209">
        <v>293.625946</v>
      </c>
      <c r="D747" s="174">
        <v>4.2489039981703173E-3</v>
      </c>
      <c r="E747" s="174">
        <v>4.2489039981703173E-3</v>
      </c>
      <c r="G747" s="174">
        <v>741</v>
      </c>
      <c r="H747" s="174">
        <f t="shared" ca="1" si="15"/>
        <v>-5.9163431545207368E-2</v>
      </c>
    </row>
    <row r="748" spans="2:8" x14ac:dyDescent="0.3">
      <c r="B748" s="210">
        <v>44418</v>
      </c>
      <c r="C748" s="211">
        <v>292.38363600000002</v>
      </c>
      <c r="D748" s="174">
        <v>-1.3082942198025022E-2</v>
      </c>
      <c r="E748" s="174">
        <v>-1.3082942198025022E-2</v>
      </c>
      <c r="G748" s="174">
        <v>742</v>
      </c>
      <c r="H748" s="174">
        <f t="shared" ca="1" si="15"/>
        <v>-4.7990029102688231E-3</v>
      </c>
    </row>
    <row r="749" spans="2:8" x14ac:dyDescent="0.3">
      <c r="B749" s="208">
        <v>44417</v>
      </c>
      <c r="C749" s="209">
        <v>296.25958300000002</v>
      </c>
      <c r="D749" s="174">
        <v>-6.4988034272989124E-3</v>
      </c>
      <c r="E749" s="174">
        <v>-6.4988034272989124E-3</v>
      </c>
      <c r="G749" s="174">
        <v>743</v>
      </c>
      <c r="H749" s="174">
        <f t="shared" ca="1" si="15"/>
        <v>-3.7283958270328363E-2</v>
      </c>
    </row>
    <row r="750" spans="2:8" x14ac:dyDescent="0.3">
      <c r="B750" s="210">
        <v>44414</v>
      </c>
      <c r="C750" s="211">
        <v>298.19751000000002</v>
      </c>
      <c r="D750" s="174">
        <v>1.1677332521480043E-3</v>
      </c>
      <c r="E750" s="174">
        <v>1.1677332521480043E-3</v>
      </c>
      <c r="G750" s="174">
        <v>744</v>
      </c>
      <c r="H750" s="174">
        <f t="shared" ca="1" si="15"/>
        <v>1.1173836854057283E-2</v>
      </c>
    </row>
    <row r="751" spans="2:8" x14ac:dyDescent="0.3">
      <c r="B751" s="208">
        <v>44413</v>
      </c>
      <c r="C751" s="209">
        <v>297.84970099999998</v>
      </c>
      <c r="D751" s="174">
        <v>5.1987439542263382E-3</v>
      </c>
      <c r="E751" s="174">
        <v>5.1987439542263382E-3</v>
      </c>
      <c r="G751" s="174">
        <v>745</v>
      </c>
      <c r="H751" s="174">
        <f t="shared" ca="1" si="15"/>
        <v>7.9120488652780901E-2</v>
      </c>
    </row>
    <row r="752" spans="2:8" x14ac:dyDescent="0.3">
      <c r="B752" s="210">
        <v>44412</v>
      </c>
      <c r="C752" s="211">
        <v>296.30926499999998</v>
      </c>
      <c r="D752" s="174">
        <v>-1.8274554224938198E-2</v>
      </c>
      <c r="E752" s="174">
        <v>-1.8274554224938198E-2</v>
      </c>
      <c r="G752" s="174">
        <v>746</v>
      </c>
      <c r="H752" s="174">
        <f t="shared" ca="1" si="15"/>
        <v>5.1909271991348975E-2</v>
      </c>
    </row>
    <row r="753" spans="2:8" x14ac:dyDescent="0.3">
      <c r="B753" s="208">
        <v>44411</v>
      </c>
      <c r="C753" s="209">
        <v>301.82498199999998</v>
      </c>
      <c r="D753" s="174">
        <v>2.3075524488812608E-2</v>
      </c>
      <c r="E753" s="174">
        <v>2.3075524488812608E-2</v>
      </c>
      <c r="G753" s="174">
        <v>747</v>
      </c>
      <c r="H753" s="174">
        <f t="shared" ca="1" si="15"/>
        <v>-3.1574923764118201E-3</v>
      </c>
    </row>
    <row r="754" spans="2:8" x14ac:dyDescent="0.3">
      <c r="B754" s="210">
        <v>44410</v>
      </c>
      <c r="C754" s="211">
        <v>295.01730300000003</v>
      </c>
      <c r="D754" s="174">
        <v>9.8656720212412456E-3</v>
      </c>
      <c r="E754" s="174">
        <v>9.8656720212412456E-3</v>
      </c>
      <c r="G754" s="174">
        <v>748</v>
      </c>
      <c r="H754" s="174">
        <f t="shared" ca="1" si="15"/>
        <v>3.1746460432739106E-2</v>
      </c>
    </row>
    <row r="755" spans="2:8" x14ac:dyDescent="0.3">
      <c r="B755" s="208">
        <v>44407</v>
      </c>
      <c r="C755" s="209">
        <v>292.13519300000002</v>
      </c>
      <c r="D755" s="174">
        <v>3.5849500372468314E-3</v>
      </c>
      <c r="E755" s="174">
        <v>3.5849500372468314E-3</v>
      </c>
      <c r="G755" s="174">
        <v>749</v>
      </c>
      <c r="H755" s="174">
        <f t="shared" ca="1" si="15"/>
        <v>-1.4914200527286559E-3</v>
      </c>
    </row>
    <row r="756" spans="2:8" x14ac:dyDescent="0.3">
      <c r="B756" s="210">
        <v>44406</v>
      </c>
      <c r="C756" s="211">
        <v>291.09164399999997</v>
      </c>
      <c r="D756" s="174">
        <v>2.9706327390612231E-2</v>
      </c>
      <c r="E756" s="174">
        <v>2.9706327390612231E-2</v>
      </c>
      <c r="G756" s="174">
        <v>750</v>
      </c>
      <c r="H756" s="174">
        <f t="shared" ca="1" si="15"/>
        <v>-1.4851007864901166E-3</v>
      </c>
    </row>
    <row r="757" spans="2:8" x14ac:dyDescent="0.3">
      <c r="B757" s="208">
        <v>44405</v>
      </c>
      <c r="C757" s="209">
        <v>282.693848</v>
      </c>
      <c r="D757" s="174">
        <v>-2.3850317714112879E-2</v>
      </c>
      <c r="E757" s="174">
        <v>-2.3850317714112879E-2</v>
      </c>
      <c r="G757" s="174">
        <v>751</v>
      </c>
      <c r="H757" s="174">
        <f t="shared" ca="1" si="15"/>
        <v>-2.0827842720512607E-2</v>
      </c>
    </row>
    <row r="758" spans="2:8" x14ac:dyDescent="0.3">
      <c r="B758" s="210">
        <v>44404</v>
      </c>
      <c r="C758" s="211">
        <v>289.60092200000003</v>
      </c>
      <c r="D758" s="174">
        <v>-5.9696412973924608E-3</v>
      </c>
      <c r="E758" s="174">
        <v>-5.9696412973924608E-3</v>
      </c>
      <c r="G758" s="174">
        <v>752</v>
      </c>
      <c r="H758" s="174">
        <f t="shared" ca="1" si="15"/>
        <v>5.9606499902601956E-4</v>
      </c>
    </row>
    <row r="759" spans="2:8" x14ac:dyDescent="0.3">
      <c r="B759" s="208">
        <v>44403</v>
      </c>
      <c r="C759" s="209">
        <v>291.34011800000002</v>
      </c>
      <c r="D759" s="174">
        <v>-8.1203871586388136E-3</v>
      </c>
      <c r="E759" s="174">
        <v>-8.1203871586388136E-3</v>
      </c>
      <c r="G759" s="174">
        <v>753</v>
      </c>
      <c r="H759" s="174">
        <f t="shared" ca="1" si="15"/>
        <v>-4.3906993692226136E-2</v>
      </c>
    </row>
    <row r="760" spans="2:8" x14ac:dyDescent="0.3">
      <c r="B760" s="210">
        <v>44400</v>
      </c>
      <c r="C760" s="211">
        <v>293.725281</v>
      </c>
      <c r="D760" s="174">
        <v>-2.3136687353101548E-2</v>
      </c>
      <c r="E760" s="174">
        <v>-2.3136687353101548E-2</v>
      </c>
      <c r="G760" s="174">
        <v>754</v>
      </c>
      <c r="H760" s="174">
        <f t="shared" ca="1" si="15"/>
        <v>7.084445144602226E-4</v>
      </c>
    </row>
    <row r="761" spans="2:8" x14ac:dyDescent="0.3">
      <c r="B761" s="208">
        <v>44399</v>
      </c>
      <c r="C761" s="209">
        <v>300.68206800000002</v>
      </c>
      <c r="D761" s="174">
        <v>1.3237176723988639E-3</v>
      </c>
      <c r="E761" s="174">
        <v>1.3237176723988639E-3</v>
      </c>
      <c r="G761" s="174">
        <v>755</v>
      </c>
      <c r="H761" s="174">
        <f t="shared" ca="1" si="15"/>
        <v>-1.3170441171073603E-2</v>
      </c>
    </row>
    <row r="762" spans="2:8" x14ac:dyDescent="0.3">
      <c r="B762" s="210">
        <v>44397</v>
      </c>
      <c r="C762" s="211">
        <v>300.28457600000002</v>
      </c>
      <c r="D762" s="174">
        <v>-2.1693364922716656E-2</v>
      </c>
      <c r="E762" s="174">
        <v>-2.1693364922716656E-2</v>
      </c>
      <c r="G762" s="174">
        <v>756</v>
      </c>
      <c r="H762" s="174">
        <f t="shared" ca="1" si="15"/>
        <v>2.7045584619079157E-2</v>
      </c>
    </row>
    <row r="763" spans="2:8" x14ac:dyDescent="0.3">
      <c r="B763" s="208">
        <v>44396</v>
      </c>
      <c r="C763" s="209">
        <v>306.94320699999997</v>
      </c>
      <c r="D763" s="174">
        <v>-7.710776763575916E-3</v>
      </c>
      <c r="E763" s="174">
        <v>-7.710776763575916E-3</v>
      </c>
      <c r="G763" s="174">
        <v>757</v>
      </c>
      <c r="H763" s="174">
        <f t="shared" ca="1" si="15"/>
        <v>6.592246620762454E-3</v>
      </c>
    </row>
    <row r="764" spans="2:8" x14ac:dyDescent="0.3">
      <c r="B764" s="210">
        <v>44393</v>
      </c>
      <c r="C764" s="211">
        <v>309.32836900000001</v>
      </c>
      <c r="D764" s="174">
        <v>3.2232360971930249E-3</v>
      </c>
      <c r="E764" s="174">
        <v>3.2232360971930249E-3</v>
      </c>
      <c r="G764" s="174">
        <v>758</v>
      </c>
      <c r="H764" s="174">
        <f t="shared" ca="1" si="15"/>
        <v>-1.5277228641444169E-2</v>
      </c>
    </row>
    <row r="765" spans="2:8" x14ac:dyDescent="0.3">
      <c r="B765" s="208">
        <v>44392</v>
      </c>
      <c r="C765" s="209">
        <v>308.33453400000002</v>
      </c>
      <c r="D765" s="174">
        <v>2.2612518570271213E-3</v>
      </c>
      <c r="E765" s="174">
        <v>2.2612518570271213E-3</v>
      </c>
      <c r="G765" s="174">
        <v>759</v>
      </c>
      <c r="H765" s="174">
        <f t="shared" ca="1" si="15"/>
        <v>-1.6333794868362096E-2</v>
      </c>
    </row>
    <row r="766" spans="2:8" x14ac:dyDescent="0.3">
      <c r="B766" s="210">
        <v>44391</v>
      </c>
      <c r="C766" s="211">
        <v>307.63888500000002</v>
      </c>
      <c r="D766" s="174">
        <v>-4.5023360383532702E-3</v>
      </c>
      <c r="E766" s="174">
        <v>-4.5023360383532702E-3</v>
      </c>
      <c r="G766" s="174">
        <v>760</v>
      </c>
      <c r="H766" s="174">
        <f t="shared" ca="1" si="15"/>
        <v>4.941073751857177E-3</v>
      </c>
    </row>
    <row r="767" spans="2:8" x14ac:dyDescent="0.3">
      <c r="B767" s="208">
        <v>44390</v>
      </c>
      <c r="C767" s="209">
        <v>309.03024299999998</v>
      </c>
      <c r="D767" s="174">
        <v>1.138397300289281E-2</v>
      </c>
      <c r="E767" s="174">
        <v>1.138397300289281E-2</v>
      </c>
      <c r="G767" s="174">
        <v>761</v>
      </c>
      <c r="H767" s="174">
        <f t="shared" ca="1" si="15"/>
        <v>6.7428004410628212E-2</v>
      </c>
    </row>
    <row r="768" spans="2:8" x14ac:dyDescent="0.3">
      <c r="B768" s="210">
        <v>44389</v>
      </c>
      <c r="C768" s="211">
        <v>305.551849</v>
      </c>
      <c r="D768" s="174">
        <v>3.7546339191358411E-3</v>
      </c>
      <c r="E768" s="174">
        <v>3.7546339191358411E-3</v>
      </c>
      <c r="G768" s="174">
        <v>762</v>
      </c>
      <c r="H768" s="174">
        <f t="shared" ca="1" si="15"/>
        <v>5.9938846628246389E-2</v>
      </c>
    </row>
    <row r="769" spans="2:8" x14ac:dyDescent="0.3">
      <c r="B769" s="208">
        <v>44386</v>
      </c>
      <c r="C769" s="209">
        <v>304.408905</v>
      </c>
      <c r="D769" s="174">
        <v>-1.6328327418209921E-4</v>
      </c>
      <c r="E769" s="174">
        <v>-1.6328327418209921E-4</v>
      </c>
      <c r="G769" s="174">
        <v>763</v>
      </c>
      <c r="H769" s="174">
        <f t="shared" ca="1" si="15"/>
        <v>-5.2215522778919811E-2</v>
      </c>
    </row>
    <row r="770" spans="2:8" x14ac:dyDescent="0.3">
      <c r="B770" s="210">
        <v>44385</v>
      </c>
      <c r="C770" s="211">
        <v>304.458618</v>
      </c>
      <c r="D770" s="174">
        <v>-3.3901053318860806E-2</v>
      </c>
      <c r="E770" s="174">
        <v>-3.3901053318860806E-2</v>
      </c>
      <c r="G770" s="174">
        <v>764</v>
      </c>
      <c r="H770" s="174">
        <f t="shared" ca="1" si="15"/>
        <v>1.668090801955115E-2</v>
      </c>
    </row>
    <row r="771" spans="2:8" x14ac:dyDescent="0.3">
      <c r="B771" s="208">
        <v>44384</v>
      </c>
      <c r="C771" s="209">
        <v>315.14227299999999</v>
      </c>
      <c r="D771" s="174">
        <v>6.3119896741081923E-4</v>
      </c>
      <c r="E771" s="174">
        <v>6.3119896741081923E-4</v>
      </c>
      <c r="G771" s="174">
        <v>765</v>
      </c>
      <c r="H771" s="174">
        <f t="shared" ca="1" si="15"/>
        <v>-6.6197333181336419E-3</v>
      </c>
    </row>
    <row r="772" spans="2:8" x14ac:dyDescent="0.3">
      <c r="B772" s="210">
        <v>44383</v>
      </c>
      <c r="C772" s="211">
        <v>314.94348100000002</v>
      </c>
      <c r="D772" s="174">
        <v>-8.4368742953934261E-2</v>
      </c>
      <c r="E772" s="174">
        <v>-8.4368742953934261E-2</v>
      </c>
      <c r="G772" s="174">
        <v>766</v>
      </c>
      <c r="H772" s="174">
        <f t="shared" ca="1" si="15"/>
        <v>2.6560167720893323E-3</v>
      </c>
    </row>
    <row r="773" spans="2:8" x14ac:dyDescent="0.3">
      <c r="B773" s="208">
        <v>44382</v>
      </c>
      <c r="C773" s="209">
        <v>343.96322600000002</v>
      </c>
      <c r="D773" s="174">
        <v>3.4792829245610612E-3</v>
      </c>
      <c r="E773" s="174">
        <v>3.4792829245610612E-3</v>
      </c>
      <c r="G773" s="174">
        <v>767</v>
      </c>
      <c r="H773" s="174">
        <f t="shared" ca="1" si="15"/>
        <v>-1.4653991235356453E-3</v>
      </c>
    </row>
    <row r="774" spans="2:8" x14ac:dyDescent="0.3">
      <c r="B774" s="210">
        <v>44379</v>
      </c>
      <c r="C774" s="211">
        <v>342.77062999999998</v>
      </c>
      <c r="D774" s="174">
        <v>1.8881012331808595E-3</v>
      </c>
      <c r="E774" s="174">
        <v>1.8881012331808595E-3</v>
      </c>
      <c r="G774" s="174">
        <v>768</v>
      </c>
      <c r="H774" s="174">
        <f t="shared" ca="1" si="15"/>
        <v>7.1416887008678301E-3</v>
      </c>
    </row>
    <row r="775" spans="2:8" x14ac:dyDescent="0.3">
      <c r="B775" s="208">
        <v>44378</v>
      </c>
      <c r="C775" s="209">
        <v>342.124664</v>
      </c>
      <c r="D775" s="174">
        <v>1.369262528550198E-2</v>
      </c>
      <c r="E775" s="174">
        <v>1.369262528550198E-2</v>
      </c>
      <c r="G775" s="174">
        <v>769</v>
      </c>
      <c r="H775" s="174">
        <f t="shared" ca="1" si="15"/>
        <v>2.6559338895768392E-2</v>
      </c>
    </row>
    <row r="776" spans="2:8" x14ac:dyDescent="0.3">
      <c r="B776" s="210">
        <v>44377</v>
      </c>
      <c r="C776" s="211">
        <v>337.50335699999999</v>
      </c>
      <c r="D776" s="174">
        <v>-5.7092578727488746E-3</v>
      </c>
      <c r="E776" s="174">
        <v>-5.7092578727488746E-3</v>
      </c>
      <c r="G776" s="174">
        <v>770</v>
      </c>
      <c r="H776" s="174">
        <f t="shared" ref="H776:H839" ca="1" si="16">_xlfn.NORM.INV(RAND(),N$9,N$10)</f>
        <v>-1.4027540058920049E-2</v>
      </c>
    </row>
    <row r="777" spans="2:8" x14ac:dyDescent="0.3">
      <c r="B777" s="208">
        <v>44376</v>
      </c>
      <c r="C777" s="209">
        <v>339.44131499999997</v>
      </c>
      <c r="D777" s="174">
        <v>-3.6464303590740361E-3</v>
      </c>
      <c r="E777" s="174">
        <v>-3.6464303590740361E-3</v>
      </c>
      <c r="G777" s="174">
        <v>771</v>
      </c>
      <c r="H777" s="174">
        <f t="shared" ca="1" si="16"/>
        <v>2.3065977597987702E-2</v>
      </c>
    </row>
    <row r="778" spans="2:8" x14ac:dyDescent="0.3">
      <c r="B778" s="210">
        <v>44375</v>
      </c>
      <c r="C778" s="211">
        <v>340.68359400000003</v>
      </c>
      <c r="D778" s="174">
        <v>9.2743507435303404E-3</v>
      </c>
      <c r="E778" s="174">
        <v>9.2743507435303404E-3</v>
      </c>
      <c r="G778" s="174">
        <v>772</v>
      </c>
      <c r="H778" s="174">
        <f t="shared" ca="1" si="16"/>
        <v>6.6278511752713839E-3</v>
      </c>
    </row>
    <row r="779" spans="2:8" x14ac:dyDescent="0.3">
      <c r="B779" s="208">
        <v>44372</v>
      </c>
      <c r="C779" s="209">
        <v>337.55300899999997</v>
      </c>
      <c r="D779" s="174">
        <v>1.494094002922741E-2</v>
      </c>
      <c r="E779" s="174">
        <v>1.494094002922741E-2</v>
      </c>
      <c r="G779" s="174">
        <v>773</v>
      </c>
      <c r="H779" s="174">
        <f t="shared" ca="1" si="16"/>
        <v>4.8794981931937166E-3</v>
      </c>
    </row>
    <row r="780" spans="2:8" x14ac:dyDescent="0.3">
      <c r="B780" s="210">
        <v>44371</v>
      </c>
      <c r="C780" s="211">
        <v>332.58389299999999</v>
      </c>
      <c r="D780" s="174">
        <v>-1.7897611840722891E-3</v>
      </c>
      <c r="E780" s="174">
        <v>-1.7897611840722891E-3</v>
      </c>
      <c r="G780" s="174">
        <v>774</v>
      </c>
      <c r="H780" s="174">
        <f t="shared" ca="1" si="16"/>
        <v>-6.7199223552148806E-3</v>
      </c>
    </row>
    <row r="781" spans="2:8" x14ac:dyDescent="0.3">
      <c r="B781" s="208">
        <v>44370</v>
      </c>
      <c r="C781" s="209">
        <v>333.180206</v>
      </c>
      <c r="D781" s="174">
        <v>-7.842550433515099E-3</v>
      </c>
      <c r="E781" s="174">
        <v>-7.842550433515099E-3</v>
      </c>
      <c r="G781" s="174">
        <v>775</v>
      </c>
      <c r="H781" s="174">
        <f t="shared" ca="1" si="16"/>
        <v>8.8681014909059181E-3</v>
      </c>
    </row>
    <row r="782" spans="2:8" x14ac:dyDescent="0.3">
      <c r="B782" s="210">
        <v>44369</v>
      </c>
      <c r="C782" s="211">
        <v>335.81384300000002</v>
      </c>
      <c r="D782" s="174">
        <v>1.0768819240698098E-2</v>
      </c>
      <c r="E782" s="174">
        <v>1.0768819240698098E-2</v>
      </c>
      <c r="G782" s="174">
        <v>776</v>
      </c>
      <c r="H782" s="174">
        <f t="shared" ca="1" si="16"/>
        <v>3.0369272284584626E-2</v>
      </c>
    </row>
    <row r="783" spans="2:8" x14ac:dyDescent="0.3">
      <c r="B783" s="208">
        <v>44368</v>
      </c>
      <c r="C783" s="209">
        <v>332.23605300000003</v>
      </c>
      <c r="D783" s="174">
        <v>-9.1879406325821433E-3</v>
      </c>
      <c r="E783" s="174">
        <v>-9.1879406325821433E-3</v>
      </c>
      <c r="G783" s="174">
        <v>777</v>
      </c>
      <c r="H783" s="174">
        <f t="shared" ca="1" si="16"/>
        <v>-9.7197459893218052E-3</v>
      </c>
    </row>
    <row r="784" spans="2:8" x14ac:dyDescent="0.3">
      <c r="B784" s="210">
        <v>44365</v>
      </c>
      <c r="C784" s="211">
        <v>335.31692500000003</v>
      </c>
      <c r="D784" s="174">
        <v>-2.3868076639261781E-2</v>
      </c>
      <c r="E784" s="174">
        <v>-2.3868076639261781E-2</v>
      </c>
      <c r="G784" s="174">
        <v>778</v>
      </c>
      <c r="H784" s="174">
        <f t="shared" ca="1" si="16"/>
        <v>4.594503992251738E-3</v>
      </c>
    </row>
    <row r="785" spans="2:8" x14ac:dyDescent="0.3">
      <c r="B785" s="208">
        <v>44364</v>
      </c>
      <c r="C785" s="209">
        <v>343.51599099999999</v>
      </c>
      <c r="D785" s="174">
        <v>-1.0591178785149881E-2</v>
      </c>
      <c r="E785" s="174">
        <v>-1.0591178785149881E-2</v>
      </c>
      <c r="G785" s="174">
        <v>779</v>
      </c>
      <c r="H785" s="174">
        <f t="shared" ca="1" si="16"/>
        <v>-2.0720988108992932E-2</v>
      </c>
    </row>
    <row r="786" spans="2:8" x14ac:dyDescent="0.3">
      <c r="B786" s="210">
        <v>44363</v>
      </c>
      <c r="C786" s="211">
        <v>347.19317599999999</v>
      </c>
      <c r="D786" s="174">
        <v>-9.4981494354381048E-3</v>
      </c>
      <c r="E786" s="174">
        <v>-9.4981494354381048E-3</v>
      </c>
      <c r="G786" s="174">
        <v>780</v>
      </c>
      <c r="H786" s="174">
        <f t="shared" ca="1" si="16"/>
        <v>-3.125218559535213E-2</v>
      </c>
    </row>
    <row r="787" spans="2:8" x14ac:dyDescent="0.3">
      <c r="B787" s="208">
        <v>44362</v>
      </c>
      <c r="C787" s="209">
        <v>350.522491</v>
      </c>
      <c r="D787" s="174">
        <v>-9.1304536720174974E-3</v>
      </c>
      <c r="E787" s="174">
        <v>-9.1304536720174974E-3</v>
      </c>
      <c r="G787" s="174">
        <v>781</v>
      </c>
      <c r="H787" s="174">
        <f t="shared" ca="1" si="16"/>
        <v>-1.0494944392200296E-2</v>
      </c>
    </row>
    <row r="788" spans="2:8" x14ac:dyDescent="0.3">
      <c r="B788" s="210">
        <v>44361</v>
      </c>
      <c r="C788" s="211">
        <v>353.752411</v>
      </c>
      <c r="D788" s="174">
        <v>1.4825409493318788E-2</v>
      </c>
      <c r="E788" s="174">
        <v>1.4825409493318788E-2</v>
      </c>
      <c r="G788" s="174">
        <v>782</v>
      </c>
      <c r="H788" s="174">
        <f t="shared" ca="1" si="16"/>
        <v>3.2500967649096275E-2</v>
      </c>
    </row>
    <row r="789" spans="2:8" x14ac:dyDescent="0.3">
      <c r="B789" s="208">
        <v>44358</v>
      </c>
      <c r="C789" s="209">
        <v>348.58450299999998</v>
      </c>
      <c r="D789" s="174">
        <v>1.7403899332053621E-2</v>
      </c>
      <c r="E789" s="174">
        <v>1.7403899332053621E-2</v>
      </c>
      <c r="G789" s="174">
        <v>783</v>
      </c>
      <c r="H789" s="174">
        <f t="shared" ca="1" si="16"/>
        <v>3.6692834277873695E-3</v>
      </c>
    </row>
    <row r="790" spans="2:8" x14ac:dyDescent="0.3">
      <c r="B790" s="210">
        <v>44357</v>
      </c>
      <c r="C790" s="211">
        <v>342.62155200000001</v>
      </c>
      <c r="D790" s="174">
        <v>4.0774762153668771E-3</v>
      </c>
      <c r="E790" s="174">
        <v>4.0774762153668771E-3</v>
      </c>
      <c r="G790" s="174">
        <v>784</v>
      </c>
      <c r="H790" s="174">
        <f t="shared" ca="1" si="16"/>
        <v>-1.0795413791244242E-2</v>
      </c>
    </row>
    <row r="791" spans="2:8" x14ac:dyDescent="0.3">
      <c r="B791" s="208">
        <v>44356</v>
      </c>
      <c r="C791" s="209">
        <v>341.23019399999998</v>
      </c>
      <c r="D791" s="174">
        <v>-2.6647808048792927E-2</v>
      </c>
      <c r="E791" s="174">
        <v>-2.6647808048792927E-2</v>
      </c>
      <c r="G791" s="174">
        <v>785</v>
      </c>
      <c r="H791" s="174">
        <f t="shared" ca="1" si="16"/>
        <v>1.7111675527205269E-2</v>
      </c>
    </row>
    <row r="792" spans="2:8" x14ac:dyDescent="0.3">
      <c r="B792" s="210">
        <v>44355</v>
      </c>
      <c r="C792" s="211">
        <v>350.57217400000002</v>
      </c>
      <c r="D792" s="174">
        <v>2.0984055532684245E-2</v>
      </c>
      <c r="E792" s="174">
        <v>2.0984055532684245E-2</v>
      </c>
      <c r="G792" s="174">
        <v>786</v>
      </c>
      <c r="H792" s="174">
        <f t="shared" ca="1" si="16"/>
        <v>-1.7102021419351701E-2</v>
      </c>
    </row>
    <row r="793" spans="2:8" x14ac:dyDescent="0.3">
      <c r="B793" s="208">
        <v>44354</v>
      </c>
      <c r="C793" s="209">
        <v>343.36694299999999</v>
      </c>
      <c r="D793" s="174">
        <v>3.1497321648914382E-2</v>
      </c>
      <c r="E793" s="174">
        <v>3.1497321648914382E-2</v>
      </c>
      <c r="G793" s="174">
        <v>787</v>
      </c>
      <c r="H793" s="174">
        <f t="shared" ca="1" si="16"/>
        <v>4.1402854705190784E-2</v>
      </c>
    </row>
    <row r="794" spans="2:8" x14ac:dyDescent="0.3">
      <c r="B794" s="210">
        <v>44351</v>
      </c>
      <c r="C794" s="211">
        <v>332.88204999999999</v>
      </c>
      <c r="D794" s="174">
        <v>2.8558275487199993E-2</v>
      </c>
      <c r="E794" s="174">
        <v>2.8558275487199993E-2</v>
      </c>
      <c r="G794" s="174">
        <v>788</v>
      </c>
      <c r="H794" s="174">
        <f t="shared" ca="1" si="16"/>
        <v>5.5219694627243264E-2</v>
      </c>
    </row>
    <row r="795" spans="2:8" x14ac:dyDescent="0.3">
      <c r="B795" s="208">
        <v>44350</v>
      </c>
      <c r="C795" s="209">
        <v>323.63946499999997</v>
      </c>
      <c r="D795" s="174">
        <v>8.204324538916603E-3</v>
      </c>
      <c r="E795" s="174">
        <v>8.204324538916603E-3</v>
      </c>
      <c r="G795" s="174">
        <v>789</v>
      </c>
      <c r="H795" s="174">
        <f t="shared" ca="1" si="16"/>
        <v>-2.6387144428774587E-2</v>
      </c>
    </row>
    <row r="796" spans="2:8" x14ac:dyDescent="0.3">
      <c r="B796" s="210">
        <v>44349</v>
      </c>
      <c r="C796" s="211">
        <v>321.00582900000001</v>
      </c>
      <c r="D796" s="174">
        <v>1.5403874713356145E-2</v>
      </c>
      <c r="E796" s="174">
        <v>1.5403874713356145E-2</v>
      </c>
      <c r="G796" s="174">
        <v>790</v>
      </c>
      <c r="H796" s="174">
        <f t="shared" ca="1" si="16"/>
        <v>1.5530236754859449E-2</v>
      </c>
    </row>
    <row r="797" spans="2:8" x14ac:dyDescent="0.3">
      <c r="B797" s="208">
        <v>44348</v>
      </c>
      <c r="C797" s="209">
        <v>316.13610799999998</v>
      </c>
      <c r="D797" s="174">
        <v>-2.0391494753583942E-3</v>
      </c>
      <c r="E797" s="174">
        <v>-2.0391494753583942E-3</v>
      </c>
      <c r="G797" s="174">
        <v>791</v>
      </c>
      <c r="H797" s="174">
        <f t="shared" ca="1" si="16"/>
        <v>-2.213224219326921E-2</v>
      </c>
    </row>
    <row r="798" spans="2:8" x14ac:dyDescent="0.3">
      <c r="B798" s="210">
        <v>44347</v>
      </c>
      <c r="C798" s="211">
        <v>316.78207400000002</v>
      </c>
      <c r="D798" s="174">
        <v>0</v>
      </c>
      <c r="E798" s="174">
        <v>0</v>
      </c>
      <c r="G798" s="174">
        <v>792</v>
      </c>
      <c r="H798" s="174">
        <f t="shared" ca="1" si="16"/>
        <v>6.2188484643036016E-3</v>
      </c>
    </row>
    <row r="799" spans="2:8" x14ac:dyDescent="0.3">
      <c r="B799" s="208">
        <v>44344</v>
      </c>
      <c r="C799" s="209">
        <v>316.78207400000002</v>
      </c>
      <c r="D799" s="174">
        <v>4.7082269341263268E-4</v>
      </c>
      <c r="E799" s="174">
        <v>4.7082269341263268E-4</v>
      </c>
      <c r="G799" s="174">
        <v>793</v>
      </c>
      <c r="H799" s="174">
        <f t="shared" ca="1" si="16"/>
        <v>3.4733912299291209E-2</v>
      </c>
    </row>
    <row r="800" spans="2:8" x14ac:dyDescent="0.3">
      <c r="B800" s="210">
        <v>44343</v>
      </c>
      <c r="C800" s="211">
        <v>316.63299599999999</v>
      </c>
      <c r="D800" s="174">
        <v>9.8256093950301951E-3</v>
      </c>
      <c r="E800" s="174">
        <v>9.8256093950301951E-3</v>
      </c>
      <c r="G800" s="174">
        <v>794</v>
      </c>
      <c r="H800" s="174">
        <f t="shared" ca="1" si="16"/>
        <v>5.2015598173685847E-2</v>
      </c>
    </row>
    <row r="801" spans="2:8" x14ac:dyDescent="0.3">
      <c r="B801" s="208">
        <v>44342</v>
      </c>
      <c r="C801" s="209">
        <v>313.55215500000003</v>
      </c>
      <c r="D801" s="174">
        <v>7.9308037492582838E-4</v>
      </c>
      <c r="E801" s="174">
        <v>7.9308037492582838E-4</v>
      </c>
      <c r="G801" s="174">
        <v>795</v>
      </c>
      <c r="H801" s="174">
        <f t="shared" ca="1" si="16"/>
        <v>-3.5653634632917043E-3</v>
      </c>
    </row>
    <row r="802" spans="2:8" x14ac:dyDescent="0.3">
      <c r="B802" s="210">
        <v>44341</v>
      </c>
      <c r="C802" s="211">
        <v>313.30367999999999</v>
      </c>
      <c r="D802" s="174">
        <v>1.0902639206700326E-2</v>
      </c>
      <c r="E802" s="174">
        <v>1.0902639206700326E-2</v>
      </c>
      <c r="G802" s="174">
        <v>796</v>
      </c>
      <c r="H802" s="174">
        <f t="shared" ca="1" si="16"/>
        <v>2.8559123495634182E-2</v>
      </c>
    </row>
    <row r="803" spans="2:8" x14ac:dyDescent="0.3">
      <c r="B803" s="208">
        <v>44340</v>
      </c>
      <c r="C803" s="209">
        <v>309.92468300000002</v>
      </c>
      <c r="D803" s="174">
        <v>-3.9923229381916073E-3</v>
      </c>
      <c r="E803" s="174">
        <v>-3.9923229381916073E-3</v>
      </c>
      <c r="G803" s="174">
        <v>797</v>
      </c>
      <c r="H803" s="174">
        <f t="shared" ca="1" si="16"/>
        <v>3.3794908413656885E-2</v>
      </c>
    </row>
    <row r="804" spans="2:8" x14ac:dyDescent="0.3">
      <c r="B804" s="210">
        <v>44337</v>
      </c>
      <c r="C804" s="211">
        <v>311.16696200000001</v>
      </c>
      <c r="D804" s="174">
        <v>1.7549587501539777E-2</v>
      </c>
      <c r="E804" s="174">
        <v>1.7549587501539777E-2</v>
      </c>
      <c r="G804" s="174">
        <v>798</v>
      </c>
      <c r="H804" s="174">
        <f t="shared" ca="1" si="16"/>
        <v>3.4791618076135011E-2</v>
      </c>
    </row>
    <row r="805" spans="2:8" x14ac:dyDescent="0.3">
      <c r="B805" s="208">
        <v>44336</v>
      </c>
      <c r="C805" s="209">
        <v>305.80029300000001</v>
      </c>
      <c r="D805" s="174">
        <v>-2.1466104379912282E-2</v>
      </c>
      <c r="E805" s="174">
        <v>-2.1466104379912282E-2</v>
      </c>
      <c r="G805" s="174">
        <v>799</v>
      </c>
      <c r="H805" s="174">
        <f t="shared" ca="1" si="16"/>
        <v>1.915081098443374E-2</v>
      </c>
    </row>
    <row r="806" spans="2:8" x14ac:dyDescent="0.3">
      <c r="B806" s="210">
        <v>44335</v>
      </c>
      <c r="C806" s="211">
        <v>312.50863600000002</v>
      </c>
      <c r="D806" s="174">
        <v>-5.4143434763552663E-2</v>
      </c>
      <c r="E806" s="174">
        <v>-5.4143434763552663E-2</v>
      </c>
      <c r="G806" s="174">
        <v>800</v>
      </c>
      <c r="H806" s="174">
        <f t="shared" ca="1" si="16"/>
        <v>-5.0707883872420631E-2</v>
      </c>
    </row>
    <row r="807" spans="2:8" x14ac:dyDescent="0.3">
      <c r="B807" s="208">
        <v>44334</v>
      </c>
      <c r="C807" s="209">
        <v>330.397491</v>
      </c>
      <c r="D807" s="174">
        <v>3.5347278326155689E-2</v>
      </c>
      <c r="E807" s="174">
        <v>3.5347278326155689E-2</v>
      </c>
      <c r="G807" s="174">
        <v>801</v>
      </c>
      <c r="H807" s="174">
        <f t="shared" ca="1" si="16"/>
        <v>1.3076345503940226E-2</v>
      </c>
    </row>
    <row r="808" spans="2:8" x14ac:dyDescent="0.3">
      <c r="B808" s="210">
        <v>44333</v>
      </c>
      <c r="C808" s="211">
        <v>319.11755399999998</v>
      </c>
      <c r="D808" s="174">
        <v>2.8342635036380938E-2</v>
      </c>
      <c r="E808" s="174">
        <v>2.8342635036380938E-2</v>
      </c>
      <c r="G808" s="174">
        <v>802</v>
      </c>
      <c r="H808" s="174">
        <f t="shared" ca="1" si="16"/>
        <v>-2.7277309341430096E-2</v>
      </c>
    </row>
    <row r="809" spans="2:8" x14ac:dyDescent="0.3">
      <c r="B809" s="208">
        <v>44330</v>
      </c>
      <c r="C809" s="209">
        <v>310.322205</v>
      </c>
      <c r="D809" s="174">
        <v>-4.2177887186042665E-2</v>
      </c>
      <c r="E809" s="174">
        <v>-4.2177887186042665E-2</v>
      </c>
      <c r="G809" s="174">
        <v>803</v>
      </c>
      <c r="H809" s="174">
        <f t="shared" ca="1" si="16"/>
        <v>-2.6828187734533306E-2</v>
      </c>
    </row>
    <row r="810" spans="2:8" x14ac:dyDescent="0.3">
      <c r="B810" s="210">
        <v>44328</v>
      </c>
      <c r="C810" s="211">
        <v>323.98730499999999</v>
      </c>
      <c r="D810" s="174">
        <v>3.3116732029857349E-2</v>
      </c>
      <c r="E810" s="174">
        <v>3.3116732029857349E-2</v>
      </c>
      <c r="G810" s="174">
        <v>804</v>
      </c>
      <c r="H810" s="174">
        <f t="shared" ca="1" si="16"/>
        <v>-4.7787686015208206E-2</v>
      </c>
    </row>
    <row r="811" spans="2:8" x14ac:dyDescent="0.3">
      <c r="B811" s="208">
        <v>44327</v>
      </c>
      <c r="C811" s="209">
        <v>313.60183699999999</v>
      </c>
      <c r="D811" s="174">
        <v>2.2232831863922093E-3</v>
      </c>
      <c r="E811" s="174">
        <v>2.2232831863922093E-3</v>
      </c>
      <c r="G811" s="174">
        <v>805</v>
      </c>
      <c r="H811" s="174">
        <f t="shared" ca="1" si="16"/>
        <v>2.4502606802446848E-2</v>
      </c>
    </row>
    <row r="812" spans="2:8" x14ac:dyDescent="0.3">
      <c r="B812" s="210">
        <v>44326</v>
      </c>
      <c r="C812" s="211">
        <v>312.906158</v>
      </c>
      <c r="D812" s="174">
        <v>3.9966979089221553E-2</v>
      </c>
      <c r="E812" s="174">
        <v>3.9966979089221553E-2</v>
      </c>
      <c r="G812" s="174">
        <v>806</v>
      </c>
      <c r="H812" s="174">
        <f t="shared" ca="1" si="16"/>
        <v>-8.6538847708521414E-3</v>
      </c>
    </row>
    <row r="813" spans="2:8" x14ac:dyDescent="0.3">
      <c r="B813" s="208">
        <v>44323</v>
      </c>
      <c r="C813" s="209">
        <v>300.88085899999999</v>
      </c>
      <c r="D813" s="174">
        <v>4.9792994829294182E-3</v>
      </c>
      <c r="E813" s="174">
        <v>4.9792994829294182E-3</v>
      </c>
      <c r="G813" s="174">
        <v>807</v>
      </c>
      <c r="H813" s="174">
        <f t="shared" ca="1" si="16"/>
        <v>4.2941058693988322E-2</v>
      </c>
    </row>
    <row r="814" spans="2:8" x14ac:dyDescent="0.3">
      <c r="B814" s="210">
        <v>44322</v>
      </c>
      <c r="C814" s="211">
        <v>299.390106</v>
      </c>
      <c r="D814" s="174">
        <v>3.3447629952023904E-2</v>
      </c>
      <c r="E814" s="174">
        <v>3.3447629952023904E-2</v>
      </c>
      <c r="G814" s="174">
        <v>808</v>
      </c>
      <c r="H814" s="174">
        <f t="shared" ca="1" si="16"/>
        <v>1.8145999386820565E-2</v>
      </c>
    </row>
    <row r="815" spans="2:8" x14ac:dyDescent="0.3">
      <c r="B815" s="208">
        <v>44321</v>
      </c>
      <c r="C815" s="209">
        <v>289.70031699999998</v>
      </c>
      <c r="D815" s="174">
        <v>7.0823256466556756E-3</v>
      </c>
      <c r="E815" s="174">
        <v>7.0823256466556756E-3</v>
      </c>
      <c r="G815" s="174">
        <v>809</v>
      </c>
      <c r="H815" s="174">
        <f t="shared" ca="1" si="16"/>
        <v>7.0380771530807705E-3</v>
      </c>
    </row>
    <row r="816" spans="2:8" x14ac:dyDescent="0.3">
      <c r="B816" s="210">
        <v>44320</v>
      </c>
      <c r="C816" s="211">
        <v>287.66299400000003</v>
      </c>
      <c r="D816" s="174">
        <v>-1.211591537981375E-2</v>
      </c>
      <c r="E816" s="174">
        <v>-1.211591537981375E-2</v>
      </c>
      <c r="G816" s="174">
        <v>810</v>
      </c>
      <c r="H816" s="174">
        <f t="shared" ca="1" si="16"/>
        <v>-5.2547944428640702E-3</v>
      </c>
    </row>
    <row r="817" spans="2:8" x14ac:dyDescent="0.3">
      <c r="B817" s="208">
        <v>44319</v>
      </c>
      <c r="C817" s="209">
        <v>291.19103999999999</v>
      </c>
      <c r="D817" s="174">
        <v>-2.8926488077076918E-3</v>
      </c>
      <c r="E817" s="174">
        <v>-2.8926488077076918E-3</v>
      </c>
      <c r="G817" s="174">
        <v>811</v>
      </c>
      <c r="H817" s="174">
        <f t="shared" ca="1" si="16"/>
        <v>-6.1520659066384544E-3</v>
      </c>
    </row>
    <row r="818" spans="2:8" x14ac:dyDescent="0.3">
      <c r="B818" s="210">
        <v>44316</v>
      </c>
      <c r="C818" s="211">
        <v>292.035797</v>
      </c>
      <c r="D818" s="174">
        <v>-2.666447453046842E-2</v>
      </c>
      <c r="E818" s="174">
        <v>-2.666447453046842E-2</v>
      </c>
      <c r="G818" s="174">
        <v>812</v>
      </c>
      <c r="H818" s="174">
        <f t="shared" ca="1" si="16"/>
        <v>-9.4553468801554486E-4</v>
      </c>
    </row>
    <row r="819" spans="2:8" x14ac:dyDescent="0.3">
      <c r="B819" s="208">
        <v>44315</v>
      </c>
      <c r="C819" s="209">
        <v>300.03610200000003</v>
      </c>
      <c r="D819" s="174">
        <v>-1.3076193251086204E-2</v>
      </c>
      <c r="E819" s="174">
        <v>-1.3076193251086204E-2</v>
      </c>
      <c r="G819" s="174">
        <v>813</v>
      </c>
      <c r="H819" s="174">
        <f t="shared" ca="1" si="16"/>
        <v>2.8535325283305577E-2</v>
      </c>
    </row>
    <row r="820" spans="2:8" x14ac:dyDescent="0.3">
      <c r="B820" s="210">
        <v>44314</v>
      </c>
      <c r="C820" s="211">
        <v>304.011414</v>
      </c>
      <c r="D820" s="174">
        <v>1.4593694843968396E-2</v>
      </c>
      <c r="E820" s="174">
        <v>1.4593694843968396E-2</v>
      </c>
      <c r="G820" s="174">
        <v>814</v>
      </c>
      <c r="H820" s="174">
        <f t="shared" ca="1" si="16"/>
        <v>-5.0162630297566055E-2</v>
      </c>
    </row>
    <row r="821" spans="2:8" x14ac:dyDescent="0.3">
      <c r="B821" s="208">
        <v>44313</v>
      </c>
      <c r="C821" s="209">
        <v>299.63857999999999</v>
      </c>
      <c r="D821" s="174">
        <v>2.0649992467203528E-2</v>
      </c>
      <c r="E821" s="174">
        <v>2.0649992467203528E-2</v>
      </c>
      <c r="G821" s="174">
        <v>815</v>
      </c>
      <c r="H821" s="174">
        <f t="shared" ca="1" si="16"/>
        <v>3.1190543737840713E-2</v>
      </c>
    </row>
    <row r="822" spans="2:8" x14ac:dyDescent="0.3">
      <c r="B822" s="210">
        <v>44312</v>
      </c>
      <c r="C822" s="211">
        <v>293.576233</v>
      </c>
      <c r="D822" s="174">
        <v>4.7619097326650648E-3</v>
      </c>
      <c r="E822" s="174">
        <v>4.7619097326650648E-3</v>
      </c>
      <c r="G822" s="174">
        <v>816</v>
      </c>
      <c r="H822" s="174">
        <f t="shared" ca="1" si="16"/>
        <v>2.0967510413599667E-2</v>
      </c>
    </row>
    <row r="823" spans="2:8" x14ac:dyDescent="0.3">
      <c r="B823" s="208">
        <v>44309</v>
      </c>
      <c r="C823" s="209">
        <v>292.18487499999998</v>
      </c>
      <c r="D823" s="174">
        <v>-1.8672436851307705E-3</v>
      </c>
      <c r="E823" s="174">
        <v>-1.8672436851307705E-3</v>
      </c>
      <c r="G823" s="174">
        <v>817</v>
      </c>
      <c r="H823" s="174">
        <f t="shared" ca="1" si="16"/>
        <v>-2.0433602165881311E-2</v>
      </c>
    </row>
    <row r="824" spans="2:8" x14ac:dyDescent="0.3">
      <c r="B824" s="210">
        <v>44308</v>
      </c>
      <c r="C824" s="211">
        <v>292.73147599999999</v>
      </c>
      <c r="D824" s="174">
        <v>-1.1743001716124588E-2</v>
      </c>
      <c r="E824" s="174">
        <v>-1.1743001716124588E-2</v>
      </c>
      <c r="G824" s="174">
        <v>818</v>
      </c>
      <c r="H824" s="174">
        <f t="shared" ca="1" si="16"/>
        <v>-4.5309682130020212E-3</v>
      </c>
    </row>
    <row r="825" spans="2:8" x14ac:dyDescent="0.3">
      <c r="B825" s="208">
        <v>44306</v>
      </c>
      <c r="C825" s="209">
        <v>296.20986900000003</v>
      </c>
      <c r="D825" s="174">
        <v>-1.1114792877599467E-2</v>
      </c>
      <c r="E825" s="174">
        <v>-1.1114792877599467E-2</v>
      </c>
      <c r="G825" s="174">
        <v>819</v>
      </c>
      <c r="H825" s="174">
        <f t="shared" ca="1" si="16"/>
        <v>-1.0864896691883178E-2</v>
      </c>
    </row>
    <row r="826" spans="2:8" x14ac:dyDescent="0.3">
      <c r="B826" s="210">
        <v>44305</v>
      </c>
      <c r="C826" s="211">
        <v>299.53918499999997</v>
      </c>
      <c r="D826" s="174">
        <v>-2.7741937326673974E-2</v>
      </c>
      <c r="E826" s="174">
        <v>-2.7741937326673974E-2</v>
      </c>
      <c r="G826" s="174">
        <v>820</v>
      </c>
      <c r="H826" s="174">
        <f t="shared" ca="1" si="16"/>
        <v>-5.6341095828784979E-2</v>
      </c>
    </row>
    <row r="827" spans="2:8" x14ac:dyDescent="0.3">
      <c r="B827" s="208">
        <v>44302</v>
      </c>
      <c r="C827" s="209">
        <v>308.08609000000001</v>
      </c>
      <c r="D827" s="174">
        <v>2.1416700232765838E-2</v>
      </c>
      <c r="E827" s="174">
        <v>2.1416700232765838E-2</v>
      </c>
      <c r="G827" s="174">
        <v>821</v>
      </c>
      <c r="H827" s="174">
        <f t="shared" ca="1" si="16"/>
        <v>-1.013403204387356E-2</v>
      </c>
    </row>
    <row r="828" spans="2:8" x14ac:dyDescent="0.3">
      <c r="B828" s="210">
        <v>44301</v>
      </c>
      <c r="C828" s="211">
        <v>301.62625100000002</v>
      </c>
      <c r="D828" s="174">
        <v>2.1463069064116022E-3</v>
      </c>
      <c r="E828" s="174">
        <v>2.1463069064116022E-3</v>
      </c>
      <c r="G828" s="174">
        <v>822</v>
      </c>
      <c r="H828" s="174">
        <f t="shared" ca="1" si="16"/>
        <v>-4.4030308765379167E-2</v>
      </c>
    </row>
    <row r="829" spans="2:8" x14ac:dyDescent="0.3">
      <c r="B829" s="208">
        <v>44299</v>
      </c>
      <c r="C829" s="209">
        <v>300.980255</v>
      </c>
      <c r="D829" s="174">
        <v>5.688374702634949E-2</v>
      </c>
      <c r="E829" s="174">
        <v>5.688374702634949E-2</v>
      </c>
      <c r="G829" s="174">
        <v>823</v>
      </c>
      <c r="H829" s="174">
        <f t="shared" ca="1" si="16"/>
        <v>5.1167024706426444E-2</v>
      </c>
    </row>
    <row r="830" spans="2:8" x14ac:dyDescent="0.3">
      <c r="B830" s="210">
        <v>44298</v>
      </c>
      <c r="C830" s="211">
        <v>284.78085299999998</v>
      </c>
      <c r="D830" s="174">
        <v>-9.946590626965153E-2</v>
      </c>
      <c r="E830" s="174">
        <v>-9.946590626965153E-2</v>
      </c>
      <c r="G830" s="174">
        <v>824</v>
      </c>
      <c r="H830" s="174">
        <f t="shared" ca="1" si="16"/>
        <v>-8.6049571606704567E-2</v>
      </c>
    </row>
    <row r="831" spans="2:8" x14ac:dyDescent="0.3">
      <c r="B831" s="208">
        <v>44295</v>
      </c>
      <c r="C831" s="209">
        <v>316.23550399999999</v>
      </c>
      <c r="D831" s="174">
        <v>1.3537263964113999E-2</v>
      </c>
      <c r="E831" s="174">
        <v>1.3537263964113999E-2</v>
      </c>
      <c r="G831" s="174">
        <v>825</v>
      </c>
      <c r="H831" s="174">
        <f t="shared" ca="1" si="16"/>
        <v>1.3922570561820119E-2</v>
      </c>
    </row>
    <row r="832" spans="2:8" x14ac:dyDescent="0.3">
      <c r="B832" s="210">
        <v>44294</v>
      </c>
      <c r="C832" s="211">
        <v>312.01171900000003</v>
      </c>
      <c r="D832" s="174">
        <v>1.9980607497116065E-2</v>
      </c>
      <c r="E832" s="174">
        <v>1.9980607497116065E-2</v>
      </c>
      <c r="G832" s="174">
        <v>826</v>
      </c>
      <c r="H832" s="174">
        <f t="shared" ca="1" si="16"/>
        <v>3.6838630661771023E-3</v>
      </c>
    </row>
    <row r="833" spans="2:8" x14ac:dyDescent="0.3">
      <c r="B833" s="208">
        <v>44293</v>
      </c>
      <c r="C833" s="209">
        <v>305.89965799999999</v>
      </c>
      <c r="D833" s="174">
        <v>1.6243911688245999E-4</v>
      </c>
      <c r="E833" s="174">
        <v>1.6243911688245999E-4</v>
      </c>
      <c r="G833" s="174">
        <v>827</v>
      </c>
      <c r="H833" s="174">
        <f t="shared" ca="1" si="16"/>
        <v>-1.4432008603490882E-2</v>
      </c>
    </row>
    <row r="834" spans="2:8" x14ac:dyDescent="0.3">
      <c r="B834" s="210">
        <v>44292</v>
      </c>
      <c r="C834" s="211">
        <v>305.84997600000003</v>
      </c>
      <c r="D834" s="174">
        <v>8.851073204871893E-3</v>
      </c>
      <c r="E834" s="174">
        <v>8.851073204871893E-3</v>
      </c>
      <c r="G834" s="174">
        <v>828</v>
      </c>
      <c r="H834" s="174">
        <f t="shared" ca="1" si="16"/>
        <v>1.3439834858478938E-2</v>
      </c>
    </row>
    <row r="835" spans="2:8" x14ac:dyDescent="0.3">
      <c r="B835" s="208">
        <v>44291</v>
      </c>
      <c r="C835" s="209">
        <v>303.16662600000001</v>
      </c>
      <c r="D835" s="174">
        <v>-8.7734190307735011E-3</v>
      </c>
      <c r="E835" s="174">
        <v>-8.7734190307735011E-3</v>
      </c>
      <c r="G835" s="174">
        <v>829</v>
      </c>
      <c r="H835" s="174">
        <f t="shared" ca="1" si="16"/>
        <v>-4.7481884784255725E-2</v>
      </c>
    </row>
    <row r="836" spans="2:8" x14ac:dyDescent="0.3">
      <c r="B836" s="210">
        <v>44287</v>
      </c>
      <c r="C836" s="211">
        <v>305.84997600000003</v>
      </c>
      <c r="D836" s="174">
        <v>1.9715056083482351E-2</v>
      </c>
      <c r="E836" s="174">
        <v>1.9715056083482351E-2</v>
      </c>
      <c r="G836" s="174">
        <v>830</v>
      </c>
      <c r="H836" s="174">
        <f t="shared" ca="1" si="16"/>
        <v>3.5118850469105143E-3</v>
      </c>
    </row>
    <row r="837" spans="2:8" x14ac:dyDescent="0.3">
      <c r="B837" s="208">
        <v>44286</v>
      </c>
      <c r="C837" s="209">
        <v>299.93670700000001</v>
      </c>
      <c r="D837" s="174">
        <v>1.5990571162540695E-2</v>
      </c>
      <c r="E837" s="174">
        <v>1.5990571162540695E-2</v>
      </c>
      <c r="G837" s="174">
        <v>831</v>
      </c>
      <c r="H837" s="174">
        <f t="shared" ca="1" si="16"/>
        <v>-1.2694798856829692E-2</v>
      </c>
    </row>
    <row r="838" spans="2:8" x14ac:dyDescent="0.3">
      <c r="B838" s="210">
        <v>44285</v>
      </c>
      <c r="C838" s="211">
        <v>295.21603399999998</v>
      </c>
      <c r="D838" s="174">
        <v>2.1930132622652145E-3</v>
      </c>
      <c r="E838" s="174">
        <v>2.1930132622652145E-3</v>
      </c>
      <c r="G838" s="174">
        <v>832</v>
      </c>
      <c r="H838" s="174">
        <f t="shared" ca="1" si="16"/>
        <v>-4.4279788860405412E-3</v>
      </c>
    </row>
    <row r="839" spans="2:8" x14ac:dyDescent="0.3">
      <c r="B839" s="208">
        <v>44281</v>
      </c>
      <c r="C839" s="209">
        <v>294.57003800000001</v>
      </c>
      <c r="D839" s="174">
        <v>3.7996875530085107E-2</v>
      </c>
      <c r="E839" s="174">
        <v>3.7996875530085107E-2</v>
      </c>
      <c r="G839" s="174">
        <v>833</v>
      </c>
      <c r="H839" s="174">
        <f t="shared" ca="1" si="16"/>
        <v>-4.0465027478392902E-2</v>
      </c>
    </row>
    <row r="840" spans="2:8" x14ac:dyDescent="0.3">
      <c r="B840" s="210">
        <v>44280</v>
      </c>
      <c r="C840" s="211">
        <v>283.78701799999999</v>
      </c>
      <c r="D840" s="174">
        <v>-3.0225982274378699E-2</v>
      </c>
      <c r="E840" s="174">
        <v>-3.0225982274378699E-2</v>
      </c>
      <c r="G840" s="174">
        <v>834</v>
      </c>
      <c r="H840" s="174">
        <f t="shared" ref="H840:H903" ca="1" si="17">_xlfn.NORM.INV(RAND(),N$9,N$10)</f>
        <v>5.5343949849001412E-3</v>
      </c>
    </row>
    <row r="841" spans="2:8" x14ac:dyDescent="0.3">
      <c r="B841" s="208">
        <v>44279</v>
      </c>
      <c r="C841" s="209">
        <v>292.63211100000001</v>
      </c>
      <c r="D841" s="174">
        <v>-4.2127446860142408E-2</v>
      </c>
      <c r="E841" s="174">
        <v>-4.2127446860142408E-2</v>
      </c>
      <c r="G841" s="174">
        <v>835</v>
      </c>
      <c r="H841" s="174">
        <f t="shared" ca="1" si="17"/>
        <v>1.3392946420046218E-3</v>
      </c>
    </row>
    <row r="842" spans="2:8" x14ac:dyDescent="0.3">
      <c r="B842" s="210">
        <v>44278</v>
      </c>
      <c r="C842" s="211">
        <v>305.50213600000001</v>
      </c>
      <c r="D842" s="174">
        <v>1.4354089099695681E-2</v>
      </c>
      <c r="E842" s="174">
        <v>1.4354089099695681E-2</v>
      </c>
      <c r="G842" s="174">
        <v>836</v>
      </c>
      <c r="H842" s="174">
        <f t="shared" ca="1" si="17"/>
        <v>2.3566091389639224E-2</v>
      </c>
    </row>
    <row r="843" spans="2:8" x14ac:dyDescent="0.3">
      <c r="B843" s="208">
        <v>44277</v>
      </c>
      <c r="C843" s="209">
        <v>301.17898600000001</v>
      </c>
      <c r="D843" s="174">
        <v>-1.9096980466930161E-2</v>
      </c>
      <c r="E843" s="174">
        <v>-1.9096980466930161E-2</v>
      </c>
      <c r="G843" s="174">
        <v>837</v>
      </c>
      <c r="H843" s="174">
        <f t="shared" ca="1" si="17"/>
        <v>-6.4864317588159545E-3</v>
      </c>
    </row>
    <row r="844" spans="2:8" x14ac:dyDescent="0.3">
      <c r="B844" s="210">
        <v>44274</v>
      </c>
      <c r="C844" s="211">
        <v>307.04257200000001</v>
      </c>
      <c r="D844" s="174">
        <v>6.3517820153318966E-3</v>
      </c>
      <c r="E844" s="174">
        <v>6.3517820153318966E-3</v>
      </c>
      <c r="G844" s="174">
        <v>838</v>
      </c>
      <c r="H844" s="174">
        <f t="shared" ca="1" si="17"/>
        <v>-2.1068497095566519E-2</v>
      </c>
    </row>
    <row r="845" spans="2:8" x14ac:dyDescent="0.3">
      <c r="B845" s="208">
        <v>44273</v>
      </c>
      <c r="C845" s="209">
        <v>305.10461400000003</v>
      </c>
      <c r="D845" s="174">
        <v>3.9241488633728113E-3</v>
      </c>
      <c r="E845" s="174">
        <v>3.9241488633728113E-3</v>
      </c>
      <c r="G845" s="174">
        <v>839</v>
      </c>
      <c r="H845" s="174">
        <f t="shared" ca="1" si="17"/>
        <v>2.5942080706768251E-2</v>
      </c>
    </row>
    <row r="846" spans="2:8" x14ac:dyDescent="0.3">
      <c r="B846" s="210">
        <v>44272</v>
      </c>
      <c r="C846" s="211">
        <v>303.91201799999999</v>
      </c>
      <c r="D846" s="174">
        <v>-4.4225698858339921E-2</v>
      </c>
      <c r="E846" s="174">
        <v>-4.4225698858339921E-2</v>
      </c>
      <c r="G846" s="174">
        <v>840</v>
      </c>
      <c r="H846" s="174">
        <f t="shared" ca="1" si="17"/>
        <v>9.5408288485993292E-3</v>
      </c>
    </row>
    <row r="847" spans="2:8" x14ac:dyDescent="0.3">
      <c r="B847" s="208">
        <v>44271</v>
      </c>
      <c r="C847" s="209">
        <v>317.97467</v>
      </c>
      <c r="D847" s="174">
        <v>4.3950141372278975E-3</v>
      </c>
      <c r="E847" s="174">
        <v>4.3950141372278975E-3</v>
      </c>
      <c r="G847" s="174">
        <v>841</v>
      </c>
      <c r="H847" s="174">
        <f t="shared" ca="1" si="17"/>
        <v>2.7923032078317592E-2</v>
      </c>
    </row>
    <row r="848" spans="2:8" x14ac:dyDescent="0.3">
      <c r="B848" s="210">
        <v>44270</v>
      </c>
      <c r="C848" s="211">
        <v>316.583282</v>
      </c>
      <c r="D848" s="174">
        <v>3.1490403491843018E-3</v>
      </c>
      <c r="E848" s="174">
        <v>3.1490403491843018E-3</v>
      </c>
      <c r="G848" s="174">
        <v>842</v>
      </c>
      <c r="H848" s="174">
        <f t="shared" ca="1" si="17"/>
        <v>-1.983225927043333E-2</v>
      </c>
    </row>
    <row r="849" spans="2:8" x14ac:dyDescent="0.3">
      <c r="B849" s="208">
        <v>44267</v>
      </c>
      <c r="C849" s="209">
        <v>315.58947799999999</v>
      </c>
      <c r="D849" s="174">
        <v>-1.2132599363867305E-2</v>
      </c>
      <c r="E849" s="174">
        <v>-1.2132599363867305E-2</v>
      </c>
      <c r="G849" s="174">
        <v>843</v>
      </c>
      <c r="H849" s="174">
        <f t="shared" ca="1" si="17"/>
        <v>4.1212962271674605E-2</v>
      </c>
    </row>
    <row r="850" spans="2:8" x14ac:dyDescent="0.3">
      <c r="B850" s="210">
        <v>44265</v>
      </c>
      <c r="C850" s="211">
        <v>319.46542399999998</v>
      </c>
      <c r="D850" s="174">
        <v>1.9828720589864457E-2</v>
      </c>
      <c r="E850" s="174">
        <v>1.9828720589864457E-2</v>
      </c>
      <c r="G850" s="174">
        <v>844</v>
      </c>
      <c r="H850" s="174">
        <f t="shared" ca="1" si="17"/>
        <v>2.5416049516370581E-2</v>
      </c>
    </row>
    <row r="851" spans="2:8" x14ac:dyDescent="0.3">
      <c r="B851" s="208">
        <v>44264</v>
      </c>
      <c r="C851" s="209">
        <v>313.25399800000002</v>
      </c>
      <c r="D851" s="174">
        <v>-1.883264142680589E-2</v>
      </c>
      <c r="E851" s="174">
        <v>-1.883264142680589E-2</v>
      </c>
      <c r="G851" s="174">
        <v>845</v>
      </c>
      <c r="H851" s="174">
        <f t="shared" ca="1" si="17"/>
        <v>-2.4754597413708918E-2</v>
      </c>
    </row>
    <row r="852" spans="2:8" x14ac:dyDescent="0.3">
      <c r="B852" s="210">
        <v>44263</v>
      </c>
      <c r="C852" s="211">
        <v>319.26663200000002</v>
      </c>
      <c r="D852" s="174">
        <v>-1.1994446488055671E-2</v>
      </c>
      <c r="E852" s="174">
        <v>-1.1994446488055671E-2</v>
      </c>
      <c r="G852" s="174">
        <v>846</v>
      </c>
      <c r="H852" s="174">
        <f t="shared" ca="1" si="17"/>
        <v>3.8535958987154272E-4</v>
      </c>
    </row>
    <row r="853" spans="2:8" x14ac:dyDescent="0.3">
      <c r="B853" s="208">
        <v>44260</v>
      </c>
      <c r="C853" s="209">
        <v>323.14254799999998</v>
      </c>
      <c r="D853" s="174">
        <v>-4.1421077745509911E-2</v>
      </c>
      <c r="E853" s="174">
        <v>-4.1421077745509911E-2</v>
      </c>
      <c r="G853" s="174">
        <v>847</v>
      </c>
      <c r="H853" s="174">
        <f t="shared" ca="1" si="17"/>
        <v>-2.0557781733953361E-3</v>
      </c>
    </row>
    <row r="854" spans="2:8" x14ac:dyDescent="0.3">
      <c r="B854" s="210">
        <v>44259</v>
      </c>
      <c r="C854" s="211">
        <v>337.10583500000001</v>
      </c>
      <c r="D854" s="174">
        <v>-2.6685713846354816E-2</v>
      </c>
      <c r="E854" s="174">
        <v>-2.6685713846354816E-2</v>
      </c>
      <c r="G854" s="174">
        <v>848</v>
      </c>
      <c r="H854" s="174">
        <f t="shared" ca="1" si="17"/>
        <v>2.6886054600222201E-2</v>
      </c>
    </row>
    <row r="855" spans="2:8" x14ac:dyDescent="0.3">
      <c r="B855" s="208">
        <v>44258</v>
      </c>
      <c r="C855" s="209">
        <v>346.348389</v>
      </c>
      <c r="D855" s="174">
        <v>7.9537568745908366E-3</v>
      </c>
      <c r="E855" s="174">
        <v>7.9537568745908366E-3</v>
      </c>
      <c r="G855" s="174">
        <v>849</v>
      </c>
      <c r="H855" s="174">
        <f t="shared" ca="1" si="17"/>
        <v>3.8480708081195178E-2</v>
      </c>
    </row>
    <row r="856" spans="2:8" x14ac:dyDescent="0.3">
      <c r="B856" s="210">
        <v>44257</v>
      </c>
      <c r="C856" s="211">
        <v>343.61535600000002</v>
      </c>
      <c r="D856" s="174">
        <v>5.3152570327418609E-2</v>
      </c>
      <c r="E856" s="174">
        <v>5.3152570327418609E-2</v>
      </c>
      <c r="G856" s="174">
        <v>850</v>
      </c>
      <c r="H856" s="174">
        <f t="shared" ca="1" si="17"/>
        <v>-3.7322054951011617E-2</v>
      </c>
    </row>
    <row r="857" spans="2:8" x14ac:dyDescent="0.3">
      <c r="B857" s="208">
        <v>44256</v>
      </c>
      <c r="C857" s="209">
        <v>326.27310199999999</v>
      </c>
      <c r="D857" s="174">
        <v>1.6565989049482182E-2</v>
      </c>
      <c r="E857" s="174">
        <v>1.6565989049482182E-2</v>
      </c>
      <c r="G857" s="174">
        <v>851</v>
      </c>
      <c r="H857" s="174">
        <f t="shared" ca="1" si="17"/>
        <v>3.7466293651559242E-2</v>
      </c>
    </row>
    <row r="858" spans="2:8" x14ac:dyDescent="0.3">
      <c r="B858" s="210">
        <v>44253</v>
      </c>
      <c r="C858" s="211">
        <v>320.95614599999999</v>
      </c>
      <c r="D858" s="174">
        <v>-3.0616832114054172E-2</v>
      </c>
      <c r="E858" s="174">
        <v>-3.0616832114054172E-2</v>
      </c>
      <c r="G858" s="174">
        <v>852</v>
      </c>
      <c r="H858" s="174">
        <f t="shared" ca="1" si="17"/>
        <v>-8.1538670008917489E-3</v>
      </c>
    </row>
    <row r="859" spans="2:8" x14ac:dyDescent="0.3">
      <c r="B859" s="208">
        <v>44252</v>
      </c>
      <c r="C859" s="209">
        <v>331.09316999999999</v>
      </c>
      <c r="D859" s="174">
        <v>3.5753198652358091E-2</v>
      </c>
      <c r="E859" s="174">
        <v>3.5753198652358091E-2</v>
      </c>
      <c r="G859" s="174">
        <v>853</v>
      </c>
      <c r="H859" s="174">
        <f t="shared" ca="1" si="17"/>
        <v>1.6009241043461422E-2</v>
      </c>
    </row>
    <row r="860" spans="2:8" x14ac:dyDescent="0.3">
      <c r="B860" s="210">
        <v>44251</v>
      </c>
      <c r="C860" s="211">
        <v>319.664154</v>
      </c>
      <c r="D860" s="174">
        <v>-7.2531442144610414E-3</v>
      </c>
      <c r="E860" s="174">
        <v>-7.2531442144610414E-3</v>
      </c>
      <c r="G860" s="174">
        <v>854</v>
      </c>
      <c r="H860" s="174">
        <f t="shared" ca="1" si="17"/>
        <v>-2.6367613093807793E-2</v>
      </c>
    </row>
    <row r="861" spans="2:8" x14ac:dyDescent="0.3">
      <c r="B861" s="208">
        <v>44250</v>
      </c>
      <c r="C861" s="209">
        <v>321.999664</v>
      </c>
      <c r="D861" s="174">
        <v>6.4039403918423762E-2</v>
      </c>
      <c r="E861" s="174">
        <v>6.4039403918423762E-2</v>
      </c>
      <c r="G861" s="174">
        <v>855</v>
      </c>
      <c r="H861" s="174">
        <f t="shared" ca="1" si="17"/>
        <v>4.0762544452555428E-2</v>
      </c>
    </row>
    <row r="862" spans="2:8" x14ac:dyDescent="0.3">
      <c r="B862" s="210">
        <v>44249</v>
      </c>
      <c r="C862" s="211">
        <v>302.62005599999998</v>
      </c>
      <c r="D862" s="174">
        <v>-2.3569039191370371E-2</v>
      </c>
      <c r="E862" s="174">
        <v>-2.3569039191370371E-2</v>
      </c>
      <c r="G862" s="174">
        <v>856</v>
      </c>
      <c r="H862" s="174">
        <f t="shared" ca="1" si="17"/>
        <v>3.5772652899578469E-2</v>
      </c>
    </row>
    <row r="863" spans="2:8" x14ac:dyDescent="0.3">
      <c r="B863" s="208">
        <v>44246</v>
      </c>
      <c r="C863" s="209">
        <v>309.92468300000002</v>
      </c>
      <c r="D863" s="174">
        <v>-3.7054159659041304E-2</v>
      </c>
      <c r="E863" s="174">
        <v>-3.7054159659041304E-2</v>
      </c>
      <c r="G863" s="174">
        <v>857</v>
      </c>
      <c r="H863" s="174">
        <f t="shared" ca="1" si="17"/>
        <v>1.0596392730952144E-2</v>
      </c>
    </row>
    <row r="864" spans="2:8" x14ac:dyDescent="0.3">
      <c r="B864" s="210">
        <v>44245</v>
      </c>
      <c r="C864" s="211">
        <v>321.85058600000002</v>
      </c>
      <c r="D864" s="174">
        <v>-1.9082245815962837E-2</v>
      </c>
      <c r="E864" s="174">
        <v>-1.9082245815962837E-2</v>
      </c>
      <c r="G864" s="174">
        <v>858</v>
      </c>
      <c r="H864" s="174">
        <f t="shared" ca="1" si="17"/>
        <v>-1.2476887385574625E-2</v>
      </c>
    </row>
    <row r="865" spans="2:8" x14ac:dyDescent="0.3">
      <c r="B865" s="208">
        <v>44244</v>
      </c>
      <c r="C865" s="209">
        <v>328.111694</v>
      </c>
      <c r="D865" s="174">
        <v>2.8857444343536377E-3</v>
      </c>
      <c r="E865" s="174">
        <v>2.8857444343536377E-3</v>
      </c>
      <c r="G865" s="174">
        <v>859</v>
      </c>
      <c r="H865" s="174">
        <f t="shared" ca="1" si="17"/>
        <v>-1.3024181889530608E-2</v>
      </c>
    </row>
    <row r="866" spans="2:8" x14ac:dyDescent="0.3">
      <c r="B866" s="210">
        <v>44243</v>
      </c>
      <c r="C866" s="211">
        <v>327.16757200000001</v>
      </c>
      <c r="D866" s="174">
        <v>-1.2449319207837786E-2</v>
      </c>
      <c r="E866" s="174">
        <v>-1.2449319207837786E-2</v>
      </c>
      <c r="G866" s="174">
        <v>860</v>
      </c>
      <c r="H866" s="174">
        <f t="shared" ca="1" si="17"/>
        <v>-5.0454034520962109E-2</v>
      </c>
    </row>
    <row r="867" spans="2:8" x14ac:dyDescent="0.3">
      <c r="B867" s="208">
        <v>44242</v>
      </c>
      <c r="C867" s="209">
        <v>331.29193099999998</v>
      </c>
      <c r="D867" s="174">
        <v>2.443144200830645E-2</v>
      </c>
      <c r="E867" s="174">
        <v>2.443144200830645E-2</v>
      </c>
      <c r="G867" s="174">
        <v>861</v>
      </c>
      <c r="H867" s="174">
        <f t="shared" ca="1" si="17"/>
        <v>9.5771046982157052E-3</v>
      </c>
    </row>
    <row r="868" spans="2:8" x14ac:dyDescent="0.3">
      <c r="B868" s="210">
        <v>44239</v>
      </c>
      <c r="C868" s="211">
        <v>323.39102200000002</v>
      </c>
      <c r="D868" s="174">
        <v>1.2308391288246643E-3</v>
      </c>
      <c r="E868" s="174">
        <v>1.2308391288246643E-3</v>
      </c>
      <c r="G868" s="174">
        <v>862</v>
      </c>
      <c r="H868" s="174">
        <f t="shared" ca="1" si="17"/>
        <v>-2.4115578553436601E-2</v>
      </c>
    </row>
    <row r="869" spans="2:8" x14ac:dyDescent="0.3">
      <c r="B869" s="208">
        <v>44238</v>
      </c>
      <c r="C869" s="209">
        <v>322.993469</v>
      </c>
      <c r="D869" s="174">
        <v>-1.1857781187634208E-2</v>
      </c>
      <c r="E869" s="174">
        <v>-1.1857781187634208E-2</v>
      </c>
      <c r="G869" s="174">
        <v>863</v>
      </c>
      <c r="H869" s="174">
        <f t="shared" ca="1" si="17"/>
        <v>-1.1999056036784255E-2</v>
      </c>
    </row>
    <row r="870" spans="2:8" x14ac:dyDescent="0.3">
      <c r="B870" s="210">
        <v>44237</v>
      </c>
      <c r="C870" s="211">
        <v>326.869415</v>
      </c>
      <c r="D870" s="174">
        <v>1.1844433092950947E-2</v>
      </c>
      <c r="E870" s="174">
        <v>1.1844433092950947E-2</v>
      </c>
      <c r="G870" s="174">
        <v>864</v>
      </c>
      <c r="H870" s="174">
        <f t="shared" ca="1" si="17"/>
        <v>6.5248410262322741E-3</v>
      </c>
    </row>
    <row r="871" spans="2:8" x14ac:dyDescent="0.3">
      <c r="B871" s="208">
        <v>44236</v>
      </c>
      <c r="C871" s="209">
        <v>323.04315200000002</v>
      </c>
      <c r="D871" s="174">
        <v>-3.2445389100203996E-2</v>
      </c>
      <c r="E871" s="174">
        <v>-3.2445389100203996E-2</v>
      </c>
      <c r="G871" s="174">
        <v>865</v>
      </c>
      <c r="H871" s="174">
        <f t="shared" ca="1" si="17"/>
        <v>3.9265776705319208E-2</v>
      </c>
    </row>
    <row r="872" spans="2:8" x14ac:dyDescent="0.3">
      <c r="B872" s="210">
        <v>44235</v>
      </c>
      <c r="C872" s="211">
        <v>333.87588499999998</v>
      </c>
      <c r="D872" s="174">
        <v>6.3469433032734016E-2</v>
      </c>
      <c r="E872" s="174">
        <v>6.3469433032734016E-2</v>
      </c>
      <c r="G872" s="174">
        <v>866</v>
      </c>
      <c r="H872" s="174">
        <f t="shared" ca="1" si="17"/>
        <v>-2.646369690475461E-2</v>
      </c>
    </row>
    <row r="873" spans="2:8" x14ac:dyDescent="0.3">
      <c r="B873" s="208">
        <v>44232</v>
      </c>
      <c r="C873" s="209">
        <v>313.94967700000001</v>
      </c>
      <c r="D873" s="174">
        <v>-3.1427221793858338E-2</v>
      </c>
      <c r="E873" s="174">
        <v>-3.1427221793858338E-2</v>
      </c>
      <c r="G873" s="174">
        <v>867</v>
      </c>
      <c r="H873" s="174">
        <f t="shared" ca="1" si="17"/>
        <v>9.5419123791001849E-3</v>
      </c>
    </row>
    <row r="874" spans="2:8" x14ac:dyDescent="0.3">
      <c r="B874" s="210">
        <v>44231</v>
      </c>
      <c r="C874" s="211">
        <v>324.13638300000002</v>
      </c>
      <c r="D874" s="174">
        <v>-1.4652512285206174E-2</v>
      </c>
      <c r="E874" s="174">
        <v>-1.4652512285206174E-2</v>
      </c>
      <c r="G874" s="174">
        <v>868</v>
      </c>
      <c r="H874" s="174">
        <f t="shared" ca="1" si="17"/>
        <v>1.640921953308587E-2</v>
      </c>
    </row>
    <row r="875" spans="2:8" x14ac:dyDescent="0.3">
      <c r="B875" s="208">
        <v>44230</v>
      </c>
      <c r="C875" s="209">
        <v>328.95642099999998</v>
      </c>
      <c r="D875" s="174">
        <v>2.7950190396595787E-2</v>
      </c>
      <c r="E875" s="174">
        <v>2.7950190396595787E-2</v>
      </c>
      <c r="G875" s="174">
        <v>869</v>
      </c>
      <c r="H875" s="174">
        <f t="shared" ca="1" si="17"/>
        <v>1.6026605856740411E-2</v>
      </c>
    </row>
    <row r="876" spans="2:8" x14ac:dyDescent="0.3">
      <c r="B876" s="210">
        <v>44229</v>
      </c>
      <c r="C876" s="211">
        <v>320.012024</v>
      </c>
      <c r="D876" s="174">
        <v>0.15164527272650646</v>
      </c>
      <c r="E876" s="174">
        <v>0.15164527272650646</v>
      </c>
      <c r="G876" s="174">
        <v>870</v>
      </c>
      <c r="H876" s="174">
        <f t="shared" ca="1" si="17"/>
        <v>1.9343541143986474E-2</v>
      </c>
    </row>
    <row r="877" spans="2:8" x14ac:dyDescent="0.3">
      <c r="B877" s="208">
        <v>44228</v>
      </c>
      <c r="C877" s="209">
        <v>277.87377900000001</v>
      </c>
      <c r="D877" s="174">
        <v>6.4331781935827809E-2</v>
      </c>
      <c r="E877" s="174">
        <v>6.4331781935827809E-2</v>
      </c>
      <c r="G877" s="174">
        <v>871</v>
      </c>
      <c r="H877" s="174">
        <f t="shared" ca="1" si="17"/>
        <v>1.6971874035854852E-2</v>
      </c>
    </row>
    <row r="878" spans="2:8" x14ac:dyDescent="0.3">
      <c r="B878" s="210">
        <v>44225</v>
      </c>
      <c r="C878" s="211">
        <v>261.07815599999998</v>
      </c>
      <c r="D878" s="174">
        <v>-1.5367161762069667E-2</v>
      </c>
      <c r="E878" s="174">
        <v>-1.5367161762069667E-2</v>
      </c>
      <c r="G878" s="174">
        <v>872</v>
      </c>
      <c r="H878" s="174">
        <f t="shared" ca="1" si="17"/>
        <v>-5.1250536043654172E-3</v>
      </c>
    </row>
    <row r="879" spans="2:8" x14ac:dyDescent="0.3">
      <c r="B879" s="208">
        <v>44224</v>
      </c>
      <c r="C879" s="209">
        <v>265.15280200000001</v>
      </c>
      <c r="D879" s="174">
        <v>-2.616821431516128E-3</v>
      </c>
      <c r="E879" s="174">
        <v>-2.616821431516128E-3</v>
      </c>
      <c r="G879" s="174">
        <v>873</v>
      </c>
      <c r="H879" s="174">
        <f t="shared" ca="1" si="17"/>
        <v>-2.3097163380598484E-2</v>
      </c>
    </row>
    <row r="880" spans="2:8" x14ac:dyDescent="0.3">
      <c r="B880" s="210">
        <v>44223</v>
      </c>
      <c r="C880" s="211">
        <v>265.84848</v>
      </c>
      <c r="D880" s="174">
        <v>-4.1733800353292744E-2</v>
      </c>
      <c r="E880" s="174">
        <v>-4.1733800353292744E-2</v>
      </c>
      <c r="G880" s="174">
        <v>874</v>
      </c>
      <c r="H880" s="174">
        <f t="shared" ca="1" si="17"/>
        <v>3.7046835969664238E-2</v>
      </c>
    </row>
    <row r="881" spans="2:8" x14ac:dyDescent="0.3">
      <c r="B881" s="208">
        <v>44221</v>
      </c>
      <c r="C881" s="209">
        <v>277.42654399999998</v>
      </c>
      <c r="D881" s="174">
        <v>-3.5251523611651667E-2</v>
      </c>
      <c r="E881" s="174">
        <v>-3.5251523611651667E-2</v>
      </c>
      <c r="G881" s="174">
        <v>875</v>
      </c>
      <c r="H881" s="174">
        <f t="shared" ca="1" si="17"/>
        <v>1.7474893926612996E-2</v>
      </c>
    </row>
    <row r="882" spans="2:8" x14ac:dyDescent="0.3">
      <c r="B882" s="210">
        <v>44218</v>
      </c>
      <c r="C882" s="211">
        <v>287.56359900000001</v>
      </c>
      <c r="D882" s="174">
        <v>-4.3014325352477636E-3</v>
      </c>
      <c r="E882" s="174">
        <v>-4.3014325352477636E-3</v>
      </c>
      <c r="G882" s="174">
        <v>876</v>
      </c>
      <c r="H882" s="174">
        <f t="shared" ca="1" si="17"/>
        <v>4.0730528605268199E-2</v>
      </c>
    </row>
    <row r="883" spans="2:8" x14ac:dyDescent="0.3">
      <c r="B883" s="208">
        <v>44217</v>
      </c>
      <c r="C883" s="209">
        <v>288.80587800000001</v>
      </c>
      <c r="D883" s="174">
        <v>5.7111748591995568E-2</v>
      </c>
      <c r="E883" s="174">
        <v>5.7111748591995568E-2</v>
      </c>
      <c r="G883" s="174">
        <v>877</v>
      </c>
      <c r="H883" s="174">
        <f t="shared" ca="1" si="17"/>
        <v>1.2048490011472188E-2</v>
      </c>
    </row>
    <row r="884" spans="2:8" x14ac:dyDescent="0.3">
      <c r="B884" s="210">
        <v>44216</v>
      </c>
      <c r="C884" s="211">
        <v>273.202789</v>
      </c>
      <c r="D884" s="174">
        <v>6.2826147797437212E-2</v>
      </c>
      <c r="E884" s="174">
        <v>6.2826147797437212E-2</v>
      </c>
      <c r="G884" s="174">
        <v>878</v>
      </c>
      <c r="H884" s="174">
        <f t="shared" ca="1" si="17"/>
        <v>1.4982010199436454E-2</v>
      </c>
    </row>
    <row r="885" spans="2:8" x14ac:dyDescent="0.3">
      <c r="B885" s="208">
        <v>44215</v>
      </c>
      <c r="C885" s="209">
        <v>257.05313100000001</v>
      </c>
      <c r="D885" s="174">
        <v>5.1636597651712822E-2</v>
      </c>
      <c r="E885" s="174">
        <v>5.1636597651712822E-2</v>
      </c>
      <c r="G885" s="174">
        <v>879</v>
      </c>
      <c r="H885" s="174">
        <f t="shared" ca="1" si="17"/>
        <v>5.8748144870294271E-3</v>
      </c>
    </row>
    <row r="886" spans="2:8" x14ac:dyDescent="0.3">
      <c r="B886" s="210">
        <v>44214</v>
      </c>
      <c r="C886" s="211">
        <v>244.43151900000001</v>
      </c>
      <c r="D886" s="174">
        <v>-5.5128730768724585E-2</v>
      </c>
      <c r="E886" s="174">
        <v>-5.5128730768724585E-2</v>
      </c>
      <c r="G886" s="174">
        <v>880</v>
      </c>
      <c r="H886" s="174">
        <f t="shared" ca="1" si="17"/>
        <v>1.3353765448775951E-2</v>
      </c>
    </row>
    <row r="887" spans="2:8" x14ac:dyDescent="0.3">
      <c r="B887" s="208">
        <v>44211</v>
      </c>
      <c r="C887" s="209">
        <v>258.69293199999998</v>
      </c>
      <c r="D887" s="174">
        <v>6.2015431444246705E-2</v>
      </c>
      <c r="E887" s="174">
        <v>6.2015431444246705E-2</v>
      </c>
      <c r="G887" s="174">
        <v>881</v>
      </c>
      <c r="H887" s="174">
        <f t="shared" ca="1" si="17"/>
        <v>5.5353711150848361E-2</v>
      </c>
    </row>
    <row r="888" spans="2:8" x14ac:dyDescent="0.3">
      <c r="B888" s="210">
        <v>44210</v>
      </c>
      <c r="C888" s="211">
        <v>243.586792</v>
      </c>
      <c r="D888" s="174">
        <v>1.030506069295037E-2</v>
      </c>
      <c r="E888" s="174">
        <v>1.030506069295037E-2</v>
      </c>
      <c r="G888" s="174">
        <v>882</v>
      </c>
      <c r="H888" s="174">
        <f t="shared" ca="1" si="17"/>
        <v>1.8111948871909422E-2</v>
      </c>
    </row>
    <row r="889" spans="2:8" x14ac:dyDescent="0.3">
      <c r="B889" s="208">
        <v>44209</v>
      </c>
      <c r="C889" s="209">
        <v>241.10221899999999</v>
      </c>
      <c r="D889" s="174">
        <v>2.0185053518474508E-2</v>
      </c>
      <c r="E889" s="174">
        <v>2.0185053518474508E-2</v>
      </c>
      <c r="G889" s="174">
        <v>883</v>
      </c>
      <c r="H889" s="174">
        <f t="shared" ca="1" si="17"/>
        <v>5.55211865853171E-3</v>
      </c>
    </row>
    <row r="890" spans="2:8" x14ac:dyDescent="0.3">
      <c r="B890" s="210">
        <v>44208</v>
      </c>
      <c r="C890" s="211">
        <v>236.33184800000001</v>
      </c>
      <c r="D890" s="174">
        <v>7.772495422908314E-2</v>
      </c>
      <c r="E890" s="174">
        <v>7.772495422908314E-2</v>
      </c>
      <c r="G890" s="174">
        <v>884</v>
      </c>
      <c r="H890" s="174">
        <f t="shared" ca="1" si="17"/>
        <v>-1.6283765363888519E-2</v>
      </c>
    </row>
    <row r="891" spans="2:8" x14ac:dyDescent="0.3">
      <c r="B891" s="208">
        <v>44207</v>
      </c>
      <c r="C891" s="209">
        <v>219.28772000000001</v>
      </c>
      <c r="D891" s="174">
        <v>0.11355024262307703</v>
      </c>
      <c r="E891" s="174">
        <v>0.11355024262307703</v>
      </c>
      <c r="G891" s="174">
        <v>885</v>
      </c>
      <c r="H891" s="174">
        <f t="shared" ca="1" si="17"/>
        <v>1.6262667035834157E-2</v>
      </c>
    </row>
    <row r="892" spans="2:8" x14ac:dyDescent="0.3">
      <c r="B892" s="210">
        <v>44204</v>
      </c>
      <c r="C892" s="211">
        <v>196.92665099999999</v>
      </c>
      <c r="D892" s="174">
        <v>7.1156310021453176E-3</v>
      </c>
      <c r="E892" s="174">
        <v>7.1156310021453176E-3</v>
      </c>
      <c r="G892" s="174">
        <v>886</v>
      </c>
      <c r="H892" s="174">
        <f t="shared" ca="1" si="17"/>
        <v>-1.1166284272212289E-2</v>
      </c>
    </row>
    <row r="893" spans="2:8" x14ac:dyDescent="0.3">
      <c r="B893" s="208">
        <v>44203</v>
      </c>
      <c r="C893" s="209">
        <v>195.53529399999999</v>
      </c>
      <c r="D893" s="174">
        <v>6.9089551289529278E-3</v>
      </c>
      <c r="E893" s="174">
        <v>6.9089551289529278E-3</v>
      </c>
      <c r="G893" s="174">
        <v>887</v>
      </c>
      <c r="H893" s="174">
        <f t="shared" ca="1" si="17"/>
        <v>1.7987927691898928E-2</v>
      </c>
    </row>
    <row r="894" spans="2:8" x14ac:dyDescent="0.3">
      <c r="B894" s="210">
        <v>44202</v>
      </c>
      <c r="C894" s="211">
        <v>194.19361900000001</v>
      </c>
      <c r="D894" s="174">
        <v>1.1387161404497763E-2</v>
      </c>
      <c r="E894" s="174">
        <v>1.1387161404497763E-2</v>
      </c>
      <c r="G894" s="174">
        <v>888</v>
      </c>
      <c r="H894" s="174">
        <f t="shared" ca="1" si="17"/>
        <v>4.0307756607031224E-2</v>
      </c>
    </row>
    <row r="895" spans="2:8" x14ac:dyDescent="0.3">
      <c r="B895" s="208">
        <v>44201</v>
      </c>
      <c r="C895" s="209">
        <v>192.00720200000001</v>
      </c>
      <c r="D895" s="174">
        <v>9.9319929941541676E-3</v>
      </c>
      <c r="E895" s="174">
        <v>9.9319929941541676E-3</v>
      </c>
      <c r="G895" s="174">
        <v>889</v>
      </c>
      <c r="H895" s="174">
        <f t="shared" ca="1" si="17"/>
        <v>-2.067326137672483E-2</v>
      </c>
    </row>
    <row r="896" spans="2:8" x14ac:dyDescent="0.3">
      <c r="B896" s="210">
        <v>44200</v>
      </c>
      <c r="C896" s="211">
        <v>190.118942</v>
      </c>
      <c r="D896" s="174">
        <v>2.5737373288533368E-2</v>
      </c>
      <c r="E896" s="174">
        <v>2.5737373288533368E-2</v>
      </c>
      <c r="G896" s="174">
        <v>890</v>
      </c>
      <c r="H896" s="174">
        <f t="shared" ca="1" si="17"/>
        <v>1.6710844092110582E-2</v>
      </c>
    </row>
    <row r="897" spans="2:8" x14ac:dyDescent="0.3">
      <c r="B897" s="208">
        <v>44197</v>
      </c>
      <c r="C897" s="209">
        <v>185.348557</v>
      </c>
      <c r="D897" s="174">
        <v>1.4413829936781045E-2</v>
      </c>
      <c r="E897" s="174">
        <v>1.4413829936781045E-2</v>
      </c>
      <c r="G897" s="174">
        <v>891</v>
      </c>
      <c r="H897" s="174">
        <f t="shared" ca="1" si="17"/>
        <v>4.7053970505007746E-3</v>
      </c>
    </row>
    <row r="898" spans="2:8" x14ac:dyDescent="0.3">
      <c r="B898" s="210">
        <v>44196</v>
      </c>
      <c r="C898" s="211">
        <v>182.714935</v>
      </c>
      <c r="D898" s="174">
        <v>-1.6290748447446342E-3</v>
      </c>
      <c r="E898" s="174">
        <v>-1.6290748447446342E-3</v>
      </c>
      <c r="G898" s="174">
        <v>892</v>
      </c>
      <c r="H898" s="174">
        <f t="shared" ca="1" si="17"/>
        <v>1.4370503418839249E-2</v>
      </c>
    </row>
    <row r="899" spans="2:8" x14ac:dyDescent="0.3">
      <c r="B899" s="208">
        <v>44195</v>
      </c>
      <c r="C899" s="209">
        <v>183.01307700000001</v>
      </c>
      <c r="D899" s="174">
        <v>3.8157576162863656E-3</v>
      </c>
      <c r="E899" s="174">
        <v>3.8157576162863656E-3</v>
      </c>
      <c r="G899" s="174">
        <v>893</v>
      </c>
      <c r="H899" s="174">
        <f t="shared" ca="1" si="17"/>
        <v>-1.890140557576012E-2</v>
      </c>
    </row>
    <row r="900" spans="2:8" x14ac:dyDescent="0.3">
      <c r="B900" s="210">
        <v>44194</v>
      </c>
      <c r="C900" s="211">
        <v>182.317398</v>
      </c>
      <c r="D900" s="174">
        <v>-1.5562195685950814E-2</v>
      </c>
      <c r="E900" s="174">
        <v>-1.5562195685950814E-2</v>
      </c>
      <c r="G900" s="174">
        <v>894</v>
      </c>
      <c r="H900" s="174">
        <f t="shared" ca="1" si="17"/>
        <v>1.9095313237153348E-2</v>
      </c>
    </row>
    <row r="901" spans="2:8" x14ac:dyDescent="0.3">
      <c r="B901" s="208">
        <v>44193</v>
      </c>
      <c r="C901" s="209">
        <v>185.19950900000001</v>
      </c>
      <c r="D901" s="174">
        <v>5.910784464560058E-2</v>
      </c>
      <c r="E901" s="174">
        <v>5.910784464560058E-2</v>
      </c>
      <c r="G901" s="174">
        <v>895</v>
      </c>
      <c r="H901" s="174">
        <f t="shared" ca="1" si="17"/>
        <v>-1.5532214139428627E-2</v>
      </c>
    </row>
    <row r="902" spans="2:8" x14ac:dyDescent="0.3">
      <c r="B902" s="210">
        <v>44189</v>
      </c>
      <c r="C902" s="211">
        <v>174.86369300000001</v>
      </c>
      <c r="D902" s="174">
        <v>3.9893630512472932E-2</v>
      </c>
      <c r="E902" s="174">
        <v>3.9893630512472932E-2</v>
      </c>
      <c r="G902" s="174">
        <v>896</v>
      </c>
      <c r="H902" s="174">
        <f t="shared" ca="1" si="17"/>
        <v>3.6961151638509937E-2</v>
      </c>
    </row>
    <row r="903" spans="2:8" x14ac:dyDescent="0.3">
      <c r="B903" s="208">
        <v>44188</v>
      </c>
      <c r="C903" s="209">
        <v>168.15536499999999</v>
      </c>
      <c r="D903" s="174">
        <v>2.5765348122915296E-2</v>
      </c>
      <c r="E903" s="174">
        <v>2.5765348122915296E-2</v>
      </c>
      <c r="G903" s="174">
        <v>897</v>
      </c>
      <c r="H903" s="174">
        <f t="shared" ca="1" si="17"/>
        <v>-3.8428182682351729E-2</v>
      </c>
    </row>
    <row r="904" spans="2:8" x14ac:dyDescent="0.3">
      <c r="B904" s="210">
        <v>44187</v>
      </c>
      <c r="C904" s="211">
        <v>163.93161000000001</v>
      </c>
      <c r="D904" s="174">
        <v>2.430820417086432E-3</v>
      </c>
      <c r="E904" s="174">
        <v>2.430820417086432E-3</v>
      </c>
      <c r="G904" s="174">
        <v>898</v>
      </c>
      <c r="H904" s="174">
        <f t="shared" ref="H904:H967" ca="1" si="18">_xlfn.NORM.INV(RAND(),N$9,N$10)</f>
        <v>4.3547314323161071E-2</v>
      </c>
    </row>
    <row r="905" spans="2:8" x14ac:dyDescent="0.3">
      <c r="B905" s="208">
        <v>44186</v>
      </c>
      <c r="C905" s="209">
        <v>163.534088</v>
      </c>
      <c r="D905" s="174">
        <v>-8.8618096518052566E-2</v>
      </c>
      <c r="E905" s="174">
        <v>-8.8618096518052566E-2</v>
      </c>
      <c r="G905" s="174">
        <v>899</v>
      </c>
      <c r="H905" s="174">
        <f t="shared" ca="1" si="18"/>
        <v>1.8131276627674307E-2</v>
      </c>
    </row>
    <row r="906" spans="2:8" x14ac:dyDescent="0.3">
      <c r="B906" s="210">
        <v>44183</v>
      </c>
      <c r="C906" s="211">
        <v>179.435303</v>
      </c>
      <c r="D906" s="174">
        <v>-6.3291028134675143E-3</v>
      </c>
      <c r="E906" s="174">
        <v>-6.3291028134675143E-3</v>
      </c>
      <c r="G906" s="174">
        <v>900</v>
      </c>
      <c r="H906" s="174">
        <f t="shared" ca="1" si="18"/>
        <v>5.7587167020243246E-3</v>
      </c>
    </row>
    <row r="907" spans="2:8" x14ac:dyDescent="0.3">
      <c r="B907" s="208">
        <v>44182</v>
      </c>
      <c r="C907" s="209">
        <v>180.57820100000001</v>
      </c>
      <c r="D907" s="174">
        <v>-4.6562850110733345E-3</v>
      </c>
      <c r="E907" s="174">
        <v>-4.6562850110733345E-3</v>
      </c>
      <c r="G907" s="174">
        <v>901</v>
      </c>
      <c r="H907" s="174">
        <f t="shared" ca="1" si="18"/>
        <v>-2.9473481095546431E-2</v>
      </c>
    </row>
    <row r="908" spans="2:8" x14ac:dyDescent="0.3">
      <c r="B908" s="210">
        <v>44181</v>
      </c>
      <c r="C908" s="211">
        <v>181.42295799999999</v>
      </c>
      <c r="D908" s="174">
        <v>2.0402497732703872E-2</v>
      </c>
      <c r="E908" s="174">
        <v>2.0402497732703872E-2</v>
      </c>
      <c r="G908" s="174">
        <v>902</v>
      </c>
      <c r="H908" s="174">
        <f t="shared" ca="1" si="18"/>
        <v>4.2305676723398532E-3</v>
      </c>
    </row>
    <row r="909" spans="2:8" x14ac:dyDescent="0.3">
      <c r="B909" s="208">
        <v>44180</v>
      </c>
      <c r="C909" s="209">
        <v>177.79548600000001</v>
      </c>
      <c r="D909" s="174">
        <v>7.0362868004998904E-3</v>
      </c>
      <c r="E909" s="174">
        <v>7.0362868004998904E-3</v>
      </c>
      <c r="G909" s="174">
        <v>903</v>
      </c>
      <c r="H909" s="174">
        <f t="shared" ca="1" si="18"/>
        <v>6.1118293732399668E-3</v>
      </c>
    </row>
    <row r="910" spans="2:8" x14ac:dyDescent="0.3">
      <c r="B910" s="210">
        <v>44179</v>
      </c>
      <c r="C910" s="211">
        <v>176.55320699999999</v>
      </c>
      <c r="D910" s="174">
        <v>-6.7095648570134822E-3</v>
      </c>
      <c r="E910" s="174">
        <v>-6.7095648570134822E-3</v>
      </c>
      <c r="G910" s="174">
        <v>904</v>
      </c>
      <c r="H910" s="174">
        <f t="shared" ca="1" si="18"/>
        <v>3.1873368450376686E-2</v>
      </c>
    </row>
    <row r="911" spans="2:8" x14ac:dyDescent="0.3">
      <c r="B911" s="208">
        <v>44176</v>
      </c>
      <c r="C911" s="209">
        <v>177.74580399999999</v>
      </c>
      <c r="D911" s="174">
        <v>7.0382673660483348E-3</v>
      </c>
      <c r="E911" s="174">
        <v>7.0382673660483348E-3</v>
      </c>
      <c r="G911" s="174">
        <v>905</v>
      </c>
      <c r="H911" s="174">
        <f t="shared" ca="1" si="18"/>
        <v>-1.0383546238122075E-2</v>
      </c>
    </row>
    <row r="912" spans="2:8" x14ac:dyDescent="0.3">
      <c r="B912" s="210">
        <v>44175</v>
      </c>
      <c r="C912" s="211">
        <v>176.503525</v>
      </c>
      <c r="D912" s="174">
        <v>-2.7914606696845059E-2</v>
      </c>
      <c r="E912" s="174">
        <v>-2.7914606696845059E-2</v>
      </c>
      <c r="G912" s="174">
        <v>906</v>
      </c>
      <c r="H912" s="174">
        <f t="shared" ca="1" si="18"/>
        <v>3.0952630509781063E-2</v>
      </c>
    </row>
    <row r="913" spans="2:8" x14ac:dyDescent="0.3">
      <c r="B913" s="208">
        <v>44174</v>
      </c>
      <c r="C913" s="209">
        <v>181.57203699999999</v>
      </c>
      <c r="D913" s="174">
        <v>4.9504754039871529E-3</v>
      </c>
      <c r="E913" s="174">
        <v>4.9504754039871529E-3</v>
      </c>
      <c r="G913" s="174">
        <v>907</v>
      </c>
      <c r="H913" s="174">
        <f t="shared" ca="1" si="18"/>
        <v>-7.8147488506257225E-3</v>
      </c>
    </row>
    <row r="914" spans="2:8" x14ac:dyDescent="0.3">
      <c r="B914" s="210">
        <v>44173</v>
      </c>
      <c r="C914" s="211">
        <v>180.67759699999999</v>
      </c>
      <c r="D914" s="174">
        <v>-9.5341119908711885E-3</v>
      </c>
      <c r="E914" s="174">
        <v>-9.5341119908711885E-3</v>
      </c>
      <c r="G914" s="174">
        <v>908</v>
      </c>
      <c r="H914" s="174">
        <f t="shared" ca="1" si="18"/>
        <v>6.8690373938041401E-3</v>
      </c>
    </row>
    <row r="915" spans="2:8" x14ac:dyDescent="0.3">
      <c r="B915" s="208">
        <v>44172</v>
      </c>
      <c r="C915" s="209">
        <v>182.41677899999999</v>
      </c>
      <c r="D915" s="174">
        <v>-3.2582261867550514E-3</v>
      </c>
      <c r="E915" s="174">
        <v>-3.2582261867550514E-3</v>
      </c>
      <c r="G915" s="174">
        <v>909</v>
      </c>
      <c r="H915" s="174">
        <f t="shared" ca="1" si="18"/>
        <v>2.8974523301439355E-2</v>
      </c>
    </row>
    <row r="916" spans="2:8" x14ac:dyDescent="0.3">
      <c r="B916" s="210">
        <v>44169</v>
      </c>
      <c r="C916" s="211">
        <v>183.01307700000001</v>
      </c>
      <c r="D916" s="174">
        <v>-3.7868527278407975E-3</v>
      </c>
      <c r="E916" s="174">
        <v>-3.7868527278407975E-3</v>
      </c>
      <c r="G916" s="174">
        <v>910</v>
      </c>
      <c r="H916" s="174">
        <f t="shared" ca="1" si="18"/>
        <v>1.5169631310482549E-2</v>
      </c>
    </row>
    <row r="917" spans="2:8" x14ac:dyDescent="0.3">
      <c r="B917" s="208">
        <v>44168</v>
      </c>
      <c r="C917" s="209">
        <v>183.708755</v>
      </c>
      <c r="D917" s="174">
        <v>6.8082588496968417E-3</v>
      </c>
      <c r="E917" s="174">
        <v>6.8082588496968417E-3</v>
      </c>
      <c r="G917" s="174">
        <v>911</v>
      </c>
      <c r="H917" s="174">
        <f t="shared" ca="1" si="18"/>
        <v>5.7224752571423988E-2</v>
      </c>
    </row>
    <row r="918" spans="2:8" x14ac:dyDescent="0.3">
      <c r="B918" s="210">
        <v>44167</v>
      </c>
      <c r="C918" s="211">
        <v>182.466476</v>
      </c>
      <c r="D918" s="174">
        <v>2.1418645173816513E-2</v>
      </c>
      <c r="E918" s="174">
        <v>2.1418645173816513E-2</v>
      </c>
      <c r="G918" s="174">
        <v>912</v>
      </c>
      <c r="H918" s="174">
        <f t="shared" ca="1" si="18"/>
        <v>4.4659282704763326E-2</v>
      </c>
    </row>
    <row r="919" spans="2:8" x14ac:dyDescent="0.3">
      <c r="B919" s="208">
        <v>44166</v>
      </c>
      <c r="C919" s="209">
        <v>178.640244</v>
      </c>
      <c r="D919" s="174">
        <v>-3.3268773953471511E-3</v>
      </c>
      <c r="E919" s="174">
        <v>-3.3268773953471511E-3</v>
      </c>
      <c r="G919" s="174">
        <v>913</v>
      </c>
      <c r="H919" s="174">
        <f t="shared" ca="1" si="18"/>
        <v>1.0590139537907817E-2</v>
      </c>
    </row>
    <row r="920" spans="2:8" x14ac:dyDescent="0.3">
      <c r="B920" s="210">
        <v>44162</v>
      </c>
      <c r="C920" s="211">
        <v>179.23654199999999</v>
      </c>
      <c r="D920" s="174">
        <v>3.7985596855433616E-2</v>
      </c>
      <c r="E920" s="174">
        <v>3.7985596855433616E-2</v>
      </c>
      <c r="G920" s="174">
        <v>914</v>
      </c>
      <c r="H920" s="174">
        <f t="shared" ca="1" si="18"/>
        <v>2.7611575906922328E-2</v>
      </c>
    </row>
    <row r="921" spans="2:8" x14ac:dyDescent="0.3">
      <c r="B921" s="208">
        <v>44161</v>
      </c>
      <c r="C921" s="209">
        <v>172.67729199999999</v>
      </c>
      <c r="D921" s="174">
        <v>1.3414971210857692E-2</v>
      </c>
      <c r="E921" s="174">
        <v>1.3414971210857692E-2</v>
      </c>
      <c r="G921" s="174">
        <v>915</v>
      </c>
      <c r="H921" s="174">
        <f t="shared" ca="1" si="18"/>
        <v>1.4849105196184886E-2</v>
      </c>
    </row>
    <row r="922" spans="2:8" x14ac:dyDescent="0.3">
      <c r="B922" s="210">
        <v>44160</v>
      </c>
      <c r="C922" s="211">
        <v>170.39149499999999</v>
      </c>
      <c r="D922" s="174">
        <v>-3.4873717564154923E-3</v>
      </c>
      <c r="E922" s="174">
        <v>-3.4873717564154923E-3</v>
      </c>
      <c r="G922" s="174">
        <v>916</v>
      </c>
      <c r="H922" s="174">
        <f t="shared" ca="1" si="18"/>
        <v>-2.6077942915187027E-2</v>
      </c>
    </row>
    <row r="923" spans="2:8" x14ac:dyDescent="0.3">
      <c r="B923" s="208">
        <v>44159</v>
      </c>
      <c r="C923" s="209">
        <v>170.98779300000001</v>
      </c>
      <c r="D923" s="174">
        <v>7.9086690330279728E-3</v>
      </c>
      <c r="E923" s="174">
        <v>7.9086690330279728E-3</v>
      </c>
      <c r="G923" s="174">
        <v>917</v>
      </c>
      <c r="H923" s="174">
        <f t="shared" ca="1" si="18"/>
        <v>-2.1152979859820682E-2</v>
      </c>
    </row>
    <row r="924" spans="2:8" x14ac:dyDescent="0.3">
      <c r="B924" s="210">
        <v>44158</v>
      </c>
      <c r="C924" s="211">
        <v>169.646118</v>
      </c>
      <c r="D924" s="174">
        <v>9.4617440500418815E-3</v>
      </c>
      <c r="E924" s="174">
        <v>9.4617440500418815E-3</v>
      </c>
      <c r="G924" s="174">
        <v>918</v>
      </c>
      <c r="H924" s="174">
        <f t="shared" ca="1" si="18"/>
        <v>-5.4007510915219329E-3</v>
      </c>
    </row>
    <row r="925" spans="2:8" x14ac:dyDescent="0.3">
      <c r="B925" s="208">
        <v>44155</v>
      </c>
      <c r="C925" s="209">
        <v>168.056015</v>
      </c>
      <c r="D925" s="174">
        <v>6.8474499357109092E-3</v>
      </c>
      <c r="E925" s="174">
        <v>6.8474499357109092E-3</v>
      </c>
      <c r="G925" s="174">
        <v>919</v>
      </c>
      <c r="H925" s="174">
        <f t="shared" ca="1" si="18"/>
        <v>-4.6786574157447868E-3</v>
      </c>
    </row>
    <row r="926" spans="2:8" x14ac:dyDescent="0.3">
      <c r="B926" s="210">
        <v>44154</v>
      </c>
      <c r="C926" s="211">
        <v>166.91308599999999</v>
      </c>
      <c r="D926" s="174">
        <v>-3.1988457985022048E-2</v>
      </c>
      <c r="E926" s="174">
        <v>-3.1988457985022048E-2</v>
      </c>
      <c r="G926" s="174">
        <v>920</v>
      </c>
      <c r="H926" s="174">
        <f t="shared" ca="1" si="18"/>
        <v>5.5993855495222481E-3</v>
      </c>
    </row>
    <row r="927" spans="2:8" x14ac:dyDescent="0.3">
      <c r="B927" s="208">
        <v>44153</v>
      </c>
      <c r="C927" s="209">
        <v>172.42881800000001</v>
      </c>
      <c r="D927" s="174">
        <v>9.810121949042605E-2</v>
      </c>
      <c r="E927" s="174">
        <v>9.810121949042605E-2</v>
      </c>
      <c r="G927" s="174">
        <v>921</v>
      </c>
      <c r="H927" s="174">
        <f t="shared" ca="1" si="18"/>
        <v>4.900528857971765E-2</v>
      </c>
    </row>
    <row r="928" spans="2:8" x14ac:dyDescent="0.3">
      <c r="B928" s="210">
        <v>44152</v>
      </c>
      <c r="C928" s="211">
        <v>157.02452099999999</v>
      </c>
      <c r="D928" s="174">
        <v>6.1471260776517968E-2</v>
      </c>
      <c r="E928" s="174">
        <v>6.1471260776517968E-2</v>
      </c>
      <c r="G928" s="174">
        <v>922</v>
      </c>
      <c r="H928" s="174">
        <f t="shared" ca="1" si="18"/>
        <v>2.6578216876985541E-2</v>
      </c>
    </row>
    <row r="929" spans="2:8" x14ac:dyDescent="0.3">
      <c r="B929" s="208">
        <v>44149</v>
      </c>
      <c r="C929" s="209">
        <v>147.931015</v>
      </c>
      <c r="D929" s="174">
        <v>1.7082286163904236E-2</v>
      </c>
      <c r="E929" s="174">
        <v>1.7082286163904236E-2</v>
      </c>
      <c r="G929" s="174">
        <v>923</v>
      </c>
      <c r="H929" s="174">
        <f t="shared" ca="1" si="18"/>
        <v>2.3524036271778143E-2</v>
      </c>
    </row>
    <row r="930" spans="2:8" x14ac:dyDescent="0.3">
      <c r="B930" s="210">
        <v>44148</v>
      </c>
      <c r="C930" s="211">
        <v>145.44645700000001</v>
      </c>
      <c r="D930" s="174">
        <v>-3.2076598312883939E-2</v>
      </c>
      <c r="E930" s="174">
        <v>-3.2076598312883939E-2</v>
      </c>
      <c r="G930" s="174">
        <v>924</v>
      </c>
      <c r="H930" s="174">
        <f t="shared" ca="1" si="18"/>
        <v>4.3055838783426052E-3</v>
      </c>
    </row>
    <row r="931" spans="2:8" x14ac:dyDescent="0.3">
      <c r="B931" s="208">
        <v>44147</v>
      </c>
      <c r="C931" s="209">
        <v>150.26649499999999</v>
      </c>
      <c r="D931" s="174">
        <v>1.6560940389765354E-3</v>
      </c>
      <c r="E931" s="174">
        <v>1.6560940389765354E-3</v>
      </c>
      <c r="G931" s="174">
        <v>925</v>
      </c>
      <c r="H931" s="174">
        <f t="shared" ca="1" si="18"/>
        <v>3.7301837502049219E-2</v>
      </c>
    </row>
    <row r="932" spans="2:8" x14ac:dyDescent="0.3">
      <c r="B932" s="210">
        <v>44146</v>
      </c>
      <c r="C932" s="211">
        <v>150.01805100000001</v>
      </c>
      <c r="D932" s="174">
        <v>3.3904065164838626E-2</v>
      </c>
      <c r="E932" s="174">
        <v>3.3904065164838626E-2</v>
      </c>
      <c r="G932" s="174">
        <v>926</v>
      </c>
      <c r="H932" s="174">
        <f t="shared" ca="1" si="18"/>
        <v>-2.2048682768572504E-2</v>
      </c>
    </row>
    <row r="933" spans="2:8" x14ac:dyDescent="0.3">
      <c r="B933" s="208">
        <v>44145</v>
      </c>
      <c r="C933" s="209">
        <v>145.09861799999999</v>
      </c>
      <c r="D933" s="174">
        <v>3.5461002119139814E-2</v>
      </c>
      <c r="E933" s="174">
        <v>3.5461002119139814E-2</v>
      </c>
      <c r="G933" s="174">
        <v>927</v>
      </c>
      <c r="H933" s="174">
        <f t="shared" ca="1" si="18"/>
        <v>9.238261974680903E-3</v>
      </c>
    </row>
    <row r="934" spans="2:8" x14ac:dyDescent="0.3">
      <c r="B934" s="210">
        <v>44144</v>
      </c>
      <c r="C934" s="211">
        <v>140.12948600000001</v>
      </c>
      <c r="D934" s="174">
        <v>1.4388516497863213E-2</v>
      </c>
      <c r="E934" s="174">
        <v>1.4388516497863213E-2</v>
      </c>
      <c r="G934" s="174">
        <v>928</v>
      </c>
      <c r="H934" s="174">
        <f t="shared" ca="1" si="18"/>
        <v>-1.6741227546452526E-2</v>
      </c>
    </row>
    <row r="935" spans="2:8" x14ac:dyDescent="0.3">
      <c r="B935" s="208">
        <v>44141</v>
      </c>
      <c r="C935" s="209">
        <v>138.14183</v>
      </c>
      <c r="D935" s="174">
        <v>9.8075472954870895E-3</v>
      </c>
      <c r="E935" s="174">
        <v>9.8075472954870895E-3</v>
      </c>
      <c r="G935" s="174">
        <v>929</v>
      </c>
      <c r="H935" s="174">
        <f t="shared" ca="1" si="18"/>
        <v>6.9063580064303645E-4</v>
      </c>
    </row>
    <row r="936" spans="2:8" x14ac:dyDescent="0.3">
      <c r="B936" s="210">
        <v>44140</v>
      </c>
      <c r="C936" s="211">
        <v>136.80015599999999</v>
      </c>
      <c r="D936" s="174">
        <v>1.2877126098297512E-2</v>
      </c>
      <c r="E936" s="174">
        <v>1.2877126098297512E-2</v>
      </c>
      <c r="G936" s="174">
        <v>930</v>
      </c>
      <c r="H936" s="174">
        <f t="shared" ca="1" si="18"/>
        <v>-2.4199941329366408E-2</v>
      </c>
    </row>
    <row r="937" spans="2:8" x14ac:dyDescent="0.3">
      <c r="B937" s="208">
        <v>44139</v>
      </c>
      <c r="C937" s="209">
        <v>135.060959</v>
      </c>
      <c r="D937" s="174">
        <v>1.3422766519609905E-2</v>
      </c>
      <c r="E937" s="174">
        <v>1.3422766519609905E-2</v>
      </c>
      <c r="G937" s="174">
        <v>931</v>
      </c>
      <c r="H937" s="174">
        <f t="shared" ca="1" si="18"/>
        <v>3.5515973631776768E-3</v>
      </c>
    </row>
    <row r="938" spans="2:8" x14ac:dyDescent="0.3">
      <c r="B938" s="210">
        <v>44138</v>
      </c>
      <c r="C938" s="211">
        <v>133.27207899999999</v>
      </c>
      <c r="D938" s="174">
        <v>9.4090803742791131E-3</v>
      </c>
      <c r="E938" s="174">
        <v>9.4090803742791131E-3</v>
      </c>
      <c r="G938" s="174">
        <v>932</v>
      </c>
      <c r="H938" s="174">
        <f t="shared" ca="1" si="18"/>
        <v>2.0144609331447492E-2</v>
      </c>
    </row>
    <row r="939" spans="2:8" x14ac:dyDescent="0.3">
      <c r="B939" s="208">
        <v>44137</v>
      </c>
      <c r="C939" s="209">
        <v>132.02979999999999</v>
      </c>
      <c r="D939" s="174">
        <v>1.5078089661200002E-3</v>
      </c>
      <c r="E939" s="174">
        <v>1.5078089661200002E-3</v>
      </c>
      <c r="G939" s="174">
        <v>933</v>
      </c>
      <c r="H939" s="174">
        <f t="shared" ca="1" si="18"/>
        <v>2.57532120494638E-3</v>
      </c>
    </row>
    <row r="940" spans="2:8" x14ac:dyDescent="0.3">
      <c r="B940" s="210">
        <v>44134</v>
      </c>
      <c r="C940" s="211">
        <v>131.83102400000001</v>
      </c>
      <c r="D940" s="174">
        <v>5.686060419895062E-3</v>
      </c>
      <c r="E940" s="174">
        <v>5.686060419895062E-3</v>
      </c>
      <c r="G940" s="174">
        <v>934</v>
      </c>
      <c r="H940" s="174">
        <f t="shared" ca="1" si="18"/>
        <v>5.8188340675397417E-2</v>
      </c>
    </row>
    <row r="941" spans="2:8" x14ac:dyDescent="0.3">
      <c r="B941" s="208">
        <v>44133</v>
      </c>
      <c r="C941" s="209">
        <v>131.08566300000001</v>
      </c>
      <c r="D941" s="174">
        <v>-2.1513348010198038E-2</v>
      </c>
      <c r="E941" s="174">
        <v>-2.1513348010198038E-2</v>
      </c>
      <c r="G941" s="174">
        <v>935</v>
      </c>
      <c r="H941" s="174">
        <f t="shared" ca="1" si="18"/>
        <v>5.3981957094103271E-2</v>
      </c>
    </row>
    <row r="942" spans="2:8" x14ac:dyDescent="0.3">
      <c r="B942" s="210">
        <v>44132</v>
      </c>
      <c r="C942" s="211">
        <v>133.967758</v>
      </c>
      <c r="D942" s="174">
        <v>-6.2661615651928692E-3</v>
      </c>
      <c r="E942" s="174">
        <v>-6.2661615651928692E-3</v>
      </c>
      <c r="G942" s="174">
        <v>936</v>
      </c>
      <c r="H942" s="174">
        <f t="shared" ca="1" si="18"/>
        <v>3.4069518672982663E-2</v>
      </c>
    </row>
    <row r="943" spans="2:8" x14ac:dyDescent="0.3">
      <c r="B943" s="208">
        <v>44131</v>
      </c>
      <c r="C943" s="209">
        <v>134.81251499999999</v>
      </c>
      <c r="D943" s="174">
        <v>1.4584868945226138E-2</v>
      </c>
      <c r="E943" s="174">
        <v>1.4584868945226138E-2</v>
      </c>
      <c r="G943" s="174">
        <v>937</v>
      </c>
      <c r="H943" s="174">
        <f t="shared" ca="1" si="18"/>
        <v>3.8833772967598722E-3</v>
      </c>
    </row>
    <row r="944" spans="2:8" x14ac:dyDescent="0.3">
      <c r="B944" s="210">
        <v>44130</v>
      </c>
      <c r="C944" s="211">
        <v>132.87455700000001</v>
      </c>
      <c r="D944" s="174">
        <v>-2.4087531652995577E-2</v>
      </c>
      <c r="E944" s="174">
        <v>-2.4087531652995577E-2</v>
      </c>
      <c r="G944" s="174">
        <v>938</v>
      </c>
      <c r="H944" s="174">
        <f t="shared" ca="1" si="18"/>
        <v>5.3974864809682742E-2</v>
      </c>
    </row>
    <row r="945" spans="2:8" x14ac:dyDescent="0.3">
      <c r="B945" s="208">
        <v>44127</v>
      </c>
      <c r="C945" s="209">
        <v>136.15417500000001</v>
      </c>
      <c r="D945" s="174">
        <v>2.6217249099894188E-2</v>
      </c>
      <c r="E945" s="174">
        <v>2.6217249099894188E-2</v>
      </c>
      <c r="G945" s="174">
        <v>939</v>
      </c>
      <c r="H945" s="174">
        <f t="shared" ca="1" si="18"/>
        <v>-7.2222051451833347E-3</v>
      </c>
    </row>
    <row r="946" spans="2:8" x14ac:dyDescent="0.3">
      <c r="B946" s="210">
        <v>44126</v>
      </c>
      <c r="C946" s="211">
        <v>132.675781</v>
      </c>
      <c r="D946" s="174">
        <v>2.4952009468484644E-2</v>
      </c>
      <c r="E946" s="174">
        <v>2.4952009468484644E-2</v>
      </c>
      <c r="G946" s="174">
        <v>940</v>
      </c>
      <c r="H946" s="174">
        <f t="shared" ca="1" si="18"/>
        <v>2.4091260548091901E-2</v>
      </c>
    </row>
    <row r="947" spans="2:8" x14ac:dyDescent="0.3">
      <c r="B947" s="208">
        <v>44125</v>
      </c>
      <c r="C947" s="209">
        <v>129.44584699999999</v>
      </c>
      <c r="D947" s="174">
        <v>4.627870328268344E-3</v>
      </c>
      <c r="E947" s="174">
        <v>4.627870328268344E-3</v>
      </c>
      <c r="G947" s="174">
        <v>941</v>
      </c>
      <c r="H947" s="174">
        <f t="shared" ca="1" si="18"/>
        <v>1.4287457652596368E-2</v>
      </c>
    </row>
    <row r="948" spans="2:8" x14ac:dyDescent="0.3">
      <c r="B948" s="210">
        <v>44124</v>
      </c>
      <c r="C948" s="211">
        <v>128.849548</v>
      </c>
      <c r="D948" s="174">
        <v>1.0916120037126881E-2</v>
      </c>
      <c r="E948" s="174">
        <v>1.0916120037126881E-2</v>
      </c>
      <c r="G948" s="174">
        <v>942</v>
      </c>
      <c r="H948" s="174">
        <f t="shared" ca="1" si="18"/>
        <v>-5.9491940874834264E-3</v>
      </c>
    </row>
    <row r="949" spans="2:8" x14ac:dyDescent="0.3">
      <c r="B949" s="208">
        <v>44123</v>
      </c>
      <c r="C949" s="209">
        <v>127.45819899999999</v>
      </c>
      <c r="D949" s="174">
        <v>3.9138780633668213E-3</v>
      </c>
      <c r="E949" s="174">
        <v>3.9138780633668213E-3</v>
      </c>
      <c r="G949" s="174">
        <v>943</v>
      </c>
      <c r="H949" s="174">
        <f t="shared" ca="1" si="18"/>
        <v>-3.059669727872048E-2</v>
      </c>
    </row>
    <row r="950" spans="2:8" x14ac:dyDescent="0.3">
      <c r="B950" s="210">
        <v>44120</v>
      </c>
      <c r="C950" s="211">
        <v>126.961288</v>
      </c>
      <c r="D950" s="174">
        <v>6.3017342312111984E-3</v>
      </c>
      <c r="E950" s="174">
        <v>6.3017342312111984E-3</v>
      </c>
      <c r="G950" s="174">
        <v>944</v>
      </c>
      <c r="H950" s="174">
        <f t="shared" ca="1" si="18"/>
        <v>3.1661293315340192E-2</v>
      </c>
    </row>
    <row r="951" spans="2:8" x14ac:dyDescent="0.3">
      <c r="B951" s="208">
        <v>44119</v>
      </c>
      <c r="C951" s="209">
        <v>126.166222</v>
      </c>
      <c r="D951" s="174">
        <v>-2.8691751266630105E-2</v>
      </c>
      <c r="E951" s="174">
        <v>-2.8691751266630105E-2</v>
      </c>
      <c r="G951" s="174">
        <v>945</v>
      </c>
      <c r="H951" s="174">
        <f t="shared" ca="1" si="18"/>
        <v>2.0097581851377538E-2</v>
      </c>
    </row>
    <row r="952" spans="2:8" x14ac:dyDescent="0.3">
      <c r="B952" s="210">
        <v>44118</v>
      </c>
      <c r="C952" s="211">
        <v>129.89308199999999</v>
      </c>
      <c r="D952" s="174">
        <v>-2.5354125375353365E-2</v>
      </c>
      <c r="E952" s="174">
        <v>-2.5354125375353365E-2</v>
      </c>
      <c r="G952" s="174">
        <v>946</v>
      </c>
      <c r="H952" s="174">
        <f t="shared" ca="1" si="18"/>
        <v>5.6273538137120702E-2</v>
      </c>
    </row>
    <row r="953" spans="2:8" x14ac:dyDescent="0.3">
      <c r="B953" s="208">
        <v>44117</v>
      </c>
      <c r="C953" s="209">
        <v>133.27207899999999</v>
      </c>
      <c r="D953" s="174">
        <v>-1.3244982215771221E-2</v>
      </c>
      <c r="E953" s="174">
        <v>-1.3244982215771221E-2</v>
      </c>
      <c r="G953" s="174">
        <v>947</v>
      </c>
      <c r="H953" s="174">
        <f t="shared" ca="1" si="18"/>
        <v>-2.1817539157098317E-2</v>
      </c>
    </row>
    <row r="954" spans="2:8" x14ac:dyDescent="0.3">
      <c r="B954" s="210">
        <v>44116</v>
      </c>
      <c r="C954" s="211">
        <v>135.060959</v>
      </c>
      <c r="D954" s="174">
        <v>-1.8418198627038005E-2</v>
      </c>
      <c r="E954" s="174">
        <v>-1.8418198627038005E-2</v>
      </c>
      <c r="G954" s="174">
        <v>948</v>
      </c>
      <c r="H954" s="174">
        <f t="shared" ca="1" si="18"/>
        <v>-3.4832002488611451E-2</v>
      </c>
    </row>
    <row r="955" spans="2:8" x14ac:dyDescent="0.3">
      <c r="B955" s="208">
        <v>44113</v>
      </c>
      <c r="C955" s="209">
        <v>137.595215</v>
      </c>
      <c r="D955" s="174">
        <v>-1.7736841520634022E-2</v>
      </c>
      <c r="E955" s="174">
        <v>-1.7736841520634022E-2</v>
      </c>
      <c r="G955" s="174">
        <v>949</v>
      </c>
      <c r="H955" s="174">
        <f t="shared" ca="1" si="18"/>
        <v>3.758443870324709E-2</v>
      </c>
    </row>
    <row r="956" spans="2:8" x14ac:dyDescent="0.3">
      <c r="B956" s="210">
        <v>44112</v>
      </c>
      <c r="C956" s="211">
        <v>140.07978800000001</v>
      </c>
      <c r="D956" s="174">
        <v>-3.5465769138699657E-4</v>
      </c>
      <c r="E956" s="174">
        <v>-3.5465769138699657E-4</v>
      </c>
      <c r="G956" s="174">
        <v>950</v>
      </c>
      <c r="H956" s="174">
        <f t="shared" ca="1" si="18"/>
        <v>5.5765699585561337E-4</v>
      </c>
    </row>
    <row r="957" spans="2:8" x14ac:dyDescent="0.3">
      <c r="B957" s="208">
        <v>44111</v>
      </c>
      <c r="C957" s="209">
        <v>140.12948600000001</v>
      </c>
      <c r="D957" s="174">
        <v>-2.590676939164966E-2</v>
      </c>
      <c r="E957" s="174">
        <v>-2.590676939164966E-2</v>
      </c>
      <c r="G957" s="174">
        <v>951</v>
      </c>
      <c r="H957" s="174">
        <f t="shared" ca="1" si="18"/>
        <v>-1.1392160109683629E-2</v>
      </c>
    </row>
    <row r="958" spans="2:8" x14ac:dyDescent="0.3">
      <c r="B958" s="210">
        <v>44110</v>
      </c>
      <c r="C958" s="211">
        <v>143.85633899999999</v>
      </c>
      <c r="D958" s="174">
        <v>8.1030798491565068E-2</v>
      </c>
      <c r="E958" s="174">
        <v>8.1030798491565068E-2</v>
      </c>
      <c r="G958" s="174">
        <v>952</v>
      </c>
      <c r="H958" s="174">
        <f t="shared" ca="1" si="18"/>
        <v>8.4050871999567043E-3</v>
      </c>
    </row>
    <row r="959" spans="2:8" x14ac:dyDescent="0.3">
      <c r="B959" s="208">
        <v>44109</v>
      </c>
      <c r="C959" s="209">
        <v>133.07330300000001</v>
      </c>
      <c r="D959" s="174">
        <v>2.9961911435818812E-3</v>
      </c>
      <c r="E959" s="174">
        <v>2.9961911435818812E-3</v>
      </c>
      <c r="G959" s="174">
        <v>953</v>
      </c>
      <c r="H959" s="174">
        <f t="shared" ca="1" si="18"/>
        <v>3.0594823551376417E-2</v>
      </c>
    </row>
    <row r="960" spans="2:8" x14ac:dyDescent="0.3">
      <c r="B960" s="210">
        <v>44105</v>
      </c>
      <c r="C960" s="211">
        <v>132.675781</v>
      </c>
      <c r="D960" s="174">
        <v>1.5003432293388724E-3</v>
      </c>
      <c r="E960" s="174">
        <v>1.5003432293388724E-3</v>
      </c>
      <c r="G960" s="174">
        <v>954</v>
      </c>
      <c r="H960" s="174">
        <f t="shared" ca="1" si="18"/>
        <v>5.2849610633333714E-4</v>
      </c>
    </row>
    <row r="961" spans="2:8" x14ac:dyDescent="0.3">
      <c r="B961" s="208">
        <v>44104</v>
      </c>
      <c r="C961" s="209">
        <v>132.47702000000001</v>
      </c>
      <c r="D961" s="174">
        <v>1.214879392591948E-2</v>
      </c>
      <c r="E961" s="174">
        <v>1.214879392591948E-2</v>
      </c>
      <c r="G961" s="174">
        <v>955</v>
      </c>
      <c r="H961" s="174">
        <f t="shared" ca="1" si="18"/>
        <v>-2.1950394493922189E-2</v>
      </c>
    </row>
    <row r="962" spans="2:8" x14ac:dyDescent="0.3">
      <c r="B962" s="210">
        <v>44103</v>
      </c>
      <c r="C962" s="211">
        <v>130.88690199999999</v>
      </c>
      <c r="D962" s="174">
        <v>-8.6563639420797617E-3</v>
      </c>
      <c r="E962" s="174">
        <v>-8.6563639420797617E-3</v>
      </c>
      <c r="G962" s="174">
        <v>956</v>
      </c>
      <c r="H962" s="174">
        <f t="shared" ca="1" si="18"/>
        <v>1.4404289561391434E-2</v>
      </c>
    </row>
    <row r="963" spans="2:8" x14ac:dyDescent="0.3">
      <c r="B963" s="208">
        <v>44102</v>
      </c>
      <c r="C963" s="209">
        <v>132.02979999999999</v>
      </c>
      <c r="D963" s="174">
        <v>4.4007881081383739E-2</v>
      </c>
      <c r="E963" s="174">
        <v>4.4007881081383739E-2</v>
      </c>
      <c r="G963" s="174">
        <v>957</v>
      </c>
      <c r="H963" s="174">
        <f t="shared" ca="1" si="18"/>
        <v>-1.1737508396444373E-2</v>
      </c>
    </row>
    <row r="964" spans="2:8" x14ac:dyDescent="0.3">
      <c r="B964" s="210">
        <v>44099</v>
      </c>
      <c r="C964" s="211">
        <v>126.464371</v>
      </c>
      <c r="D964" s="174">
        <v>3.6237698943530496E-2</v>
      </c>
      <c r="E964" s="174">
        <v>3.6237698943530496E-2</v>
      </c>
      <c r="G964" s="174">
        <v>958</v>
      </c>
      <c r="H964" s="174">
        <f t="shared" ca="1" si="18"/>
        <v>-4.585703657725624E-2</v>
      </c>
    </row>
    <row r="965" spans="2:8" x14ac:dyDescent="0.3">
      <c r="B965" s="208">
        <v>44098</v>
      </c>
      <c r="C965" s="209">
        <v>122.041855</v>
      </c>
      <c r="D965" s="174">
        <v>-6.5449009547222964E-2</v>
      </c>
      <c r="E965" s="174">
        <v>-6.5449009547222964E-2</v>
      </c>
      <c r="G965" s="174">
        <v>959</v>
      </c>
      <c r="H965" s="174">
        <f t="shared" ca="1" si="18"/>
        <v>5.5269179511150297E-3</v>
      </c>
    </row>
    <row r="966" spans="2:8" x14ac:dyDescent="0.3">
      <c r="B966" s="210">
        <v>44097</v>
      </c>
      <c r="C966" s="211">
        <v>130.58876000000001</v>
      </c>
      <c r="D966" s="174">
        <v>-1.2772310527612733E-2</v>
      </c>
      <c r="E966" s="174">
        <v>-1.2772310527612733E-2</v>
      </c>
      <c r="G966" s="174">
        <v>960</v>
      </c>
      <c r="H966" s="174">
        <f t="shared" ca="1" si="18"/>
        <v>1.0237433260953499E-2</v>
      </c>
    </row>
    <row r="967" spans="2:8" x14ac:dyDescent="0.3">
      <c r="B967" s="208">
        <v>44096</v>
      </c>
      <c r="C967" s="209">
        <v>132.27825899999999</v>
      </c>
      <c r="D967" s="174">
        <v>-3.1647817359405479E-2</v>
      </c>
      <c r="E967" s="174">
        <v>-3.1647817359405479E-2</v>
      </c>
      <c r="G967" s="174">
        <v>961</v>
      </c>
      <c r="H967" s="174">
        <f t="shared" ca="1" si="18"/>
        <v>-2.5844769618637457E-2</v>
      </c>
    </row>
    <row r="968" spans="2:8" x14ac:dyDescent="0.3">
      <c r="B968" s="210">
        <v>44095</v>
      </c>
      <c r="C968" s="211">
        <v>136.601395</v>
      </c>
      <c r="D968" s="174">
        <v>-7.0655845011252244E-2</v>
      </c>
      <c r="E968" s="174">
        <v>-7.0655845011252244E-2</v>
      </c>
      <c r="G968" s="174">
        <v>962</v>
      </c>
      <c r="H968" s="174">
        <f t="shared" ref="H968:H1031" ca="1" si="19">_xlfn.NORM.INV(RAND(),N$9,N$10)</f>
        <v>-2.4062905915867388E-2</v>
      </c>
    </row>
    <row r="969" spans="2:8" x14ac:dyDescent="0.3">
      <c r="B969" s="208">
        <v>44092</v>
      </c>
      <c r="C969" s="209">
        <v>146.98687699999999</v>
      </c>
      <c r="D969" s="174">
        <v>1.6932034684113599E-3</v>
      </c>
      <c r="E969" s="174">
        <v>1.6932034684113599E-3</v>
      </c>
      <c r="G969" s="174">
        <v>963</v>
      </c>
      <c r="H969" s="174">
        <f t="shared" ca="1" si="19"/>
        <v>-1.2630633255927686E-2</v>
      </c>
    </row>
    <row r="970" spans="2:8" x14ac:dyDescent="0.3">
      <c r="B970" s="210">
        <v>44091</v>
      </c>
      <c r="C970" s="211">
        <v>146.73841899999999</v>
      </c>
      <c r="D970" s="174">
        <v>-2.5090762742418244E-2</v>
      </c>
      <c r="E970" s="174">
        <v>-2.5090762742418244E-2</v>
      </c>
      <c r="G970" s="174">
        <v>964</v>
      </c>
      <c r="H970" s="174">
        <f t="shared" ca="1" si="19"/>
        <v>-2.2752039306607713E-2</v>
      </c>
    </row>
    <row r="971" spans="2:8" x14ac:dyDescent="0.3">
      <c r="B971" s="208">
        <v>44090</v>
      </c>
      <c r="C971" s="209">
        <v>150.51495399999999</v>
      </c>
      <c r="D971" s="174">
        <v>2.0552488495430992E-2</v>
      </c>
      <c r="E971" s="174">
        <v>2.0552488495430992E-2</v>
      </c>
      <c r="G971" s="174">
        <v>965</v>
      </c>
      <c r="H971" s="174">
        <f t="shared" ca="1" si="19"/>
        <v>2.4928777398704138E-2</v>
      </c>
    </row>
    <row r="972" spans="2:8" x14ac:dyDescent="0.3">
      <c r="B972" s="210">
        <v>44089</v>
      </c>
      <c r="C972" s="211">
        <v>147.48379499999999</v>
      </c>
      <c r="D972" s="174">
        <v>-1.0097954199550462E-3</v>
      </c>
      <c r="E972" s="174">
        <v>-1.0097954199550462E-3</v>
      </c>
      <c r="G972" s="174">
        <v>966</v>
      </c>
      <c r="H972" s="174">
        <f t="shared" ca="1" si="19"/>
        <v>2.4188496439175179E-2</v>
      </c>
    </row>
    <row r="973" spans="2:8" x14ac:dyDescent="0.3">
      <c r="B973" s="208">
        <v>44088</v>
      </c>
      <c r="C973" s="209">
        <v>147.63287399999999</v>
      </c>
      <c r="D973" s="174">
        <v>2.9452485514536789E-2</v>
      </c>
      <c r="E973" s="174">
        <v>2.9452485514536789E-2</v>
      </c>
      <c r="G973" s="174">
        <v>967</v>
      </c>
      <c r="H973" s="174">
        <f t="shared" ca="1" si="19"/>
        <v>3.4474455058679E-2</v>
      </c>
    </row>
    <row r="974" spans="2:8" x14ac:dyDescent="0.3">
      <c r="B974" s="210">
        <v>44085</v>
      </c>
      <c r="C974" s="211">
        <v>143.409119</v>
      </c>
      <c r="D974" s="174">
        <v>6.9784364364884636E-3</v>
      </c>
      <c r="E974" s="174">
        <v>6.9784364364884636E-3</v>
      </c>
      <c r="G974" s="174">
        <v>968</v>
      </c>
      <c r="H974" s="174">
        <f t="shared" ca="1" si="19"/>
        <v>2.174015858054007E-2</v>
      </c>
    </row>
    <row r="975" spans="2:8" x14ac:dyDescent="0.3">
      <c r="B975" s="208">
        <v>44084</v>
      </c>
      <c r="C975" s="209">
        <v>142.41528299999999</v>
      </c>
      <c r="D975" s="174">
        <v>2.2840889804520502E-2</v>
      </c>
      <c r="E975" s="174">
        <v>2.2840889804520502E-2</v>
      </c>
      <c r="G975" s="174">
        <v>969</v>
      </c>
      <c r="H975" s="174">
        <f t="shared" ca="1" si="19"/>
        <v>4.3357140575409729E-3</v>
      </c>
    </row>
    <row r="976" spans="2:8" x14ac:dyDescent="0.3">
      <c r="B976" s="210">
        <v>44083</v>
      </c>
      <c r="C976" s="211">
        <v>139.23503099999999</v>
      </c>
      <c r="D976" s="174">
        <v>-1.5460397266573295E-2</v>
      </c>
      <c r="E976" s="174">
        <v>-1.5460397266573295E-2</v>
      </c>
      <c r="G976" s="174">
        <v>970</v>
      </c>
      <c r="H976" s="174">
        <f t="shared" ca="1" si="19"/>
        <v>-1.6601647616648538E-2</v>
      </c>
    </row>
    <row r="977" spans="2:8" x14ac:dyDescent="0.3">
      <c r="B977" s="208">
        <v>44082</v>
      </c>
      <c r="C977" s="209">
        <v>141.42146299999999</v>
      </c>
      <c r="D977" s="174">
        <v>-4.7523338787466368E-2</v>
      </c>
      <c r="E977" s="174">
        <v>-4.7523338787466368E-2</v>
      </c>
      <c r="G977" s="174">
        <v>971</v>
      </c>
      <c r="H977" s="174">
        <f t="shared" ca="1" si="19"/>
        <v>3.504550873475462E-3</v>
      </c>
    </row>
    <row r="978" spans="2:8" x14ac:dyDescent="0.3">
      <c r="B978" s="210">
        <v>44081</v>
      </c>
      <c r="C978" s="211">
        <v>148.47761499999999</v>
      </c>
      <c r="D978" s="174">
        <v>1.0825414228414484E-2</v>
      </c>
      <c r="E978" s="174">
        <v>1.0825414228414484E-2</v>
      </c>
      <c r="G978" s="174">
        <v>972</v>
      </c>
      <c r="H978" s="174">
        <f t="shared" ca="1" si="19"/>
        <v>1.1729708067458197E-2</v>
      </c>
    </row>
    <row r="979" spans="2:8" x14ac:dyDescent="0.3">
      <c r="B979" s="208">
        <v>44078</v>
      </c>
      <c r="C979" s="209">
        <v>146.887497</v>
      </c>
      <c r="D979" s="174">
        <v>-2.6671046070003528E-2</v>
      </c>
      <c r="E979" s="174">
        <v>-2.6671046070003528E-2</v>
      </c>
      <c r="G979" s="174">
        <v>973</v>
      </c>
      <c r="H979" s="174">
        <f t="shared" ca="1" si="19"/>
        <v>2.4917097326699181E-2</v>
      </c>
    </row>
    <row r="980" spans="2:8" x14ac:dyDescent="0.3">
      <c r="B980" s="210">
        <v>44077</v>
      </c>
      <c r="C980" s="211">
        <v>150.91249099999999</v>
      </c>
      <c r="D980" s="174">
        <v>1.0312644124165786E-2</v>
      </c>
      <c r="E980" s="174">
        <v>1.0312644124165786E-2</v>
      </c>
      <c r="G980" s="174">
        <v>974</v>
      </c>
      <c r="H980" s="174">
        <f t="shared" ca="1" si="19"/>
        <v>-3.0547291967802762E-2</v>
      </c>
    </row>
    <row r="981" spans="2:8" x14ac:dyDescent="0.3">
      <c r="B981" s="208">
        <v>44076</v>
      </c>
      <c r="C981" s="209">
        <v>149.37207000000001</v>
      </c>
      <c r="D981" s="174">
        <v>4.5201771666973291E-2</v>
      </c>
      <c r="E981" s="174">
        <v>4.5201771666973291E-2</v>
      </c>
      <c r="G981" s="174">
        <v>975</v>
      </c>
      <c r="H981" s="174">
        <f t="shared" ca="1" si="19"/>
        <v>-2.8893040497119868E-2</v>
      </c>
    </row>
    <row r="982" spans="2:8" x14ac:dyDescent="0.3">
      <c r="B982" s="210">
        <v>44075</v>
      </c>
      <c r="C982" s="211">
        <v>142.91218599999999</v>
      </c>
      <c r="D982" s="174">
        <v>4.1899679127179084E-3</v>
      </c>
      <c r="E982" s="174">
        <v>4.1899679127179084E-3</v>
      </c>
      <c r="G982" s="174">
        <v>976</v>
      </c>
      <c r="H982" s="174">
        <f t="shared" ca="1" si="19"/>
        <v>-5.3208948664156326E-2</v>
      </c>
    </row>
    <row r="983" spans="2:8" x14ac:dyDescent="0.3">
      <c r="B983" s="208">
        <v>44074</v>
      </c>
      <c r="C983" s="209">
        <v>142.315887</v>
      </c>
      <c r="D983" s="174">
        <v>2.8010610184242839E-3</v>
      </c>
      <c r="E983" s="174">
        <v>2.8010610184242839E-3</v>
      </c>
      <c r="G983" s="174">
        <v>977</v>
      </c>
      <c r="H983" s="174">
        <f t="shared" ca="1" si="19"/>
        <v>-3.6744090276734809E-2</v>
      </c>
    </row>
    <row r="984" spans="2:8" x14ac:dyDescent="0.3">
      <c r="B984" s="210">
        <v>44071</v>
      </c>
      <c r="C984" s="211">
        <v>141.91836499999999</v>
      </c>
      <c r="D984" s="174">
        <v>-1.0052049526623041E-2</v>
      </c>
      <c r="E984" s="174">
        <v>-1.0052049526623041E-2</v>
      </c>
      <c r="G984" s="174">
        <v>978</v>
      </c>
      <c r="H984" s="174">
        <f t="shared" ca="1" si="19"/>
        <v>1.949312519442474E-2</v>
      </c>
    </row>
    <row r="985" spans="2:8" x14ac:dyDescent="0.3">
      <c r="B985" s="208">
        <v>44070</v>
      </c>
      <c r="C985" s="209">
        <v>143.359421</v>
      </c>
      <c r="D985" s="174">
        <v>4.6047937076926934E-2</v>
      </c>
      <c r="E985" s="174">
        <v>4.6047937076926934E-2</v>
      </c>
      <c r="G985" s="174">
        <v>979</v>
      </c>
      <c r="H985" s="174">
        <f t="shared" ca="1" si="19"/>
        <v>3.4433595937909935E-2</v>
      </c>
    </row>
    <row r="986" spans="2:8" x14ac:dyDescent="0.3">
      <c r="B986" s="210">
        <v>44069</v>
      </c>
      <c r="C986" s="211">
        <v>137.04861500000001</v>
      </c>
      <c r="D986" s="174">
        <v>8.4972406351408097E-2</v>
      </c>
      <c r="E986" s="174">
        <v>8.4972406351408097E-2</v>
      </c>
      <c r="G986" s="174">
        <v>980</v>
      </c>
      <c r="H986" s="174">
        <f t="shared" ca="1" si="19"/>
        <v>3.5094915947996387E-2</v>
      </c>
    </row>
    <row r="987" spans="2:8" x14ac:dyDescent="0.3">
      <c r="B987" s="208">
        <v>44068</v>
      </c>
      <c r="C987" s="209">
        <v>126.31529999999999</v>
      </c>
      <c r="D987" s="174">
        <v>4.8679910517841311E-2</v>
      </c>
      <c r="E987" s="174">
        <v>4.8679910517841311E-2</v>
      </c>
      <c r="G987" s="174">
        <v>981</v>
      </c>
      <c r="H987" s="174">
        <f t="shared" ca="1" si="19"/>
        <v>-1.064501848715874E-2</v>
      </c>
    </row>
    <row r="988" spans="2:8" x14ac:dyDescent="0.3">
      <c r="B988" s="210">
        <v>44067</v>
      </c>
      <c r="C988" s="211">
        <v>120.45172100000001</v>
      </c>
      <c r="D988" s="174">
        <v>2.4813326411081641E-3</v>
      </c>
      <c r="E988" s="174">
        <v>2.4813326411081641E-3</v>
      </c>
      <c r="G988" s="174">
        <v>982</v>
      </c>
      <c r="H988" s="174">
        <f t="shared" ca="1" si="19"/>
        <v>9.5776084318657962E-3</v>
      </c>
    </row>
    <row r="989" spans="2:8" x14ac:dyDescent="0.3">
      <c r="B989" s="208">
        <v>44064</v>
      </c>
      <c r="C989" s="209">
        <v>120.15358000000001</v>
      </c>
      <c r="D989" s="174">
        <v>-6.5734600997674857E-3</v>
      </c>
      <c r="E989" s="174">
        <v>-6.5734600997674857E-3</v>
      </c>
      <c r="G989" s="174">
        <v>983</v>
      </c>
      <c r="H989" s="174">
        <f t="shared" ca="1" si="19"/>
        <v>2.7656247892058665E-2</v>
      </c>
    </row>
    <row r="990" spans="2:8" x14ac:dyDescent="0.3">
      <c r="B990" s="210">
        <v>44063</v>
      </c>
      <c r="C990" s="211">
        <v>120.94863100000001</v>
      </c>
      <c r="D990" s="174">
        <v>-2.75669518083821E-2</v>
      </c>
      <c r="E990" s="174">
        <v>-2.75669518083821E-2</v>
      </c>
      <c r="G990" s="174">
        <v>984</v>
      </c>
      <c r="H990" s="174">
        <f t="shared" ca="1" si="19"/>
        <v>8.6916506473228147E-4</v>
      </c>
    </row>
    <row r="991" spans="2:8" x14ac:dyDescent="0.3">
      <c r="B991" s="208">
        <v>44062</v>
      </c>
      <c r="C991" s="209">
        <v>124.377335</v>
      </c>
      <c r="D991" s="174">
        <v>-3.5828445366385348E-3</v>
      </c>
      <c r="E991" s="174">
        <v>-3.5828445366385348E-3</v>
      </c>
      <c r="G991" s="174">
        <v>985</v>
      </c>
      <c r="H991" s="174">
        <f t="shared" ca="1" si="19"/>
        <v>-4.619635455953694E-2</v>
      </c>
    </row>
    <row r="992" spans="2:8" x14ac:dyDescent="0.3">
      <c r="B992" s="210">
        <v>44061</v>
      </c>
      <c r="C992" s="211">
        <v>124.824562</v>
      </c>
      <c r="D992" s="174">
        <v>1.6592492821076742E-2</v>
      </c>
      <c r="E992" s="174">
        <v>1.6592492821076742E-2</v>
      </c>
      <c r="G992" s="174">
        <v>986</v>
      </c>
      <c r="H992" s="174">
        <f t="shared" ca="1" si="19"/>
        <v>3.2644204618102954E-2</v>
      </c>
    </row>
    <row r="993" spans="2:8" x14ac:dyDescent="0.3">
      <c r="B993" s="208">
        <v>44060</v>
      </c>
      <c r="C993" s="209">
        <v>122.787216</v>
      </c>
      <c r="D993" s="174">
        <v>-8.4269709650594965E-3</v>
      </c>
      <c r="E993" s="174">
        <v>-8.4269709650594965E-3</v>
      </c>
      <c r="G993" s="174">
        <v>987</v>
      </c>
      <c r="H993" s="174">
        <f t="shared" ca="1" si="19"/>
        <v>-2.140727910940382E-3</v>
      </c>
    </row>
    <row r="994" spans="2:8" x14ac:dyDescent="0.3">
      <c r="B994" s="210">
        <v>44057</v>
      </c>
      <c r="C994" s="211">
        <v>123.83073400000001</v>
      </c>
      <c r="D994" s="174">
        <v>-4.9942747555425694E-2</v>
      </c>
      <c r="E994" s="174">
        <v>-4.9942747555425694E-2</v>
      </c>
      <c r="G994" s="174">
        <v>988</v>
      </c>
      <c r="H994" s="174">
        <f t="shared" ca="1" si="19"/>
        <v>3.4844889423659188E-2</v>
      </c>
    </row>
    <row r="995" spans="2:8" x14ac:dyDescent="0.3">
      <c r="B995" s="208">
        <v>44056</v>
      </c>
      <c r="C995" s="209">
        <v>130.34028599999999</v>
      </c>
      <c r="D995" s="174">
        <v>4.6270374985160581E-2</v>
      </c>
      <c r="E995" s="174">
        <v>4.6270374985160581E-2</v>
      </c>
      <c r="G995" s="174">
        <v>989</v>
      </c>
      <c r="H995" s="174">
        <f t="shared" ca="1" si="19"/>
        <v>9.3005075040631831E-3</v>
      </c>
    </row>
    <row r="996" spans="2:8" x14ac:dyDescent="0.3">
      <c r="B996" s="210">
        <v>44055</v>
      </c>
      <c r="C996" s="211">
        <v>124.576103</v>
      </c>
      <c r="D996" s="174">
        <v>2.4938644708828957E-2</v>
      </c>
      <c r="E996" s="174">
        <v>2.4938644708828957E-2</v>
      </c>
      <c r="G996" s="174">
        <v>990</v>
      </c>
      <c r="H996" s="174">
        <f t="shared" ca="1" si="19"/>
        <v>-5.402317051188669E-3</v>
      </c>
    </row>
    <row r="997" spans="2:8" x14ac:dyDescent="0.3">
      <c r="B997" s="208">
        <v>44054</v>
      </c>
      <c r="C997" s="209">
        <v>121.544937</v>
      </c>
      <c r="D997" s="174">
        <v>-1.251506292080651E-2</v>
      </c>
      <c r="E997" s="174">
        <v>-1.251506292080651E-2</v>
      </c>
      <c r="G997" s="174">
        <v>991</v>
      </c>
      <c r="H997" s="174">
        <f t="shared" ca="1" si="19"/>
        <v>2.6826007549525747E-2</v>
      </c>
    </row>
    <row r="998" spans="2:8" x14ac:dyDescent="0.3">
      <c r="B998" s="210">
        <v>44053</v>
      </c>
      <c r="C998" s="211">
        <v>123.085358</v>
      </c>
      <c r="D998" s="174">
        <v>3.9882374383381339E-2</v>
      </c>
      <c r="E998" s="174">
        <v>3.9882374383381339E-2</v>
      </c>
      <c r="G998" s="174">
        <v>992</v>
      </c>
      <c r="H998" s="174">
        <f t="shared" ca="1" si="19"/>
        <v>-1.7385358495396266E-2</v>
      </c>
    </row>
    <row r="999" spans="2:8" x14ac:dyDescent="0.3">
      <c r="B999" s="208">
        <v>44050</v>
      </c>
      <c r="C999" s="209">
        <v>118.364693</v>
      </c>
      <c r="D999" s="174">
        <v>1.969182371905558E-2</v>
      </c>
      <c r="E999" s="174">
        <v>1.969182371905558E-2</v>
      </c>
      <c r="G999" s="174">
        <v>993</v>
      </c>
      <c r="H999" s="174">
        <f t="shared" ca="1" si="19"/>
        <v>1.1515647161527724E-2</v>
      </c>
    </row>
    <row r="1000" spans="2:8" x14ac:dyDescent="0.3">
      <c r="B1000" s="210">
        <v>44049</v>
      </c>
      <c r="C1000" s="211">
        <v>116.07888800000001</v>
      </c>
      <c r="D1000" s="174">
        <v>1.2131658105695867E-2</v>
      </c>
      <c r="E1000" s="174">
        <v>1.2131658105695867E-2</v>
      </c>
      <c r="G1000" s="174">
        <v>994</v>
      </c>
      <c r="H1000" s="174">
        <f t="shared" ca="1" si="19"/>
        <v>2.7410409759348282E-2</v>
      </c>
    </row>
    <row r="1001" spans="2:8" x14ac:dyDescent="0.3">
      <c r="B1001" s="208">
        <v>44048</v>
      </c>
      <c r="C1001" s="209">
        <v>114.687538</v>
      </c>
      <c r="D1001" s="174">
        <v>3.5441974157959064E-2</v>
      </c>
      <c r="E1001" s="174">
        <v>3.5441974157959064E-2</v>
      </c>
      <c r="G1001" s="174">
        <v>995</v>
      </c>
      <c r="H1001" s="174">
        <f t="shared" ca="1" si="19"/>
        <v>-1.2975826056413101E-2</v>
      </c>
    </row>
    <row r="1002" spans="2:8" x14ac:dyDescent="0.3">
      <c r="B1002" s="210">
        <v>44047</v>
      </c>
      <c r="C1002" s="211">
        <v>110.761917</v>
      </c>
      <c r="D1002" s="174">
        <v>-1.41530670697283E-2</v>
      </c>
      <c r="E1002" s="174">
        <v>-1.41530670697283E-2</v>
      </c>
      <c r="G1002" s="174">
        <v>996</v>
      </c>
      <c r="H1002" s="174">
        <f t="shared" ca="1" si="19"/>
        <v>3.8600551922823627E-2</v>
      </c>
    </row>
    <row r="1003" spans="2:8" x14ac:dyDescent="0.3">
      <c r="B1003" s="208">
        <v>44046</v>
      </c>
      <c r="C1003" s="209">
        <v>112.35204299999999</v>
      </c>
      <c r="D1003" s="174">
        <v>8.0267533413600781E-2</v>
      </c>
      <c r="E1003" s="174">
        <v>8.0267533413600781E-2</v>
      </c>
      <c r="G1003" s="174">
        <v>997</v>
      </c>
      <c r="H1003" s="174">
        <f t="shared" ca="1" si="19"/>
        <v>-3.5952952313087608E-2</v>
      </c>
    </row>
    <row r="1004" spans="2:8" x14ac:dyDescent="0.3">
      <c r="B1004" s="210">
        <v>44043</v>
      </c>
      <c r="C1004" s="211">
        <v>104.003906</v>
      </c>
      <c r="D1004" s="174">
        <v>9.6478715412681056E-3</v>
      </c>
      <c r="E1004" s="174">
        <v>9.6478715412681056E-3</v>
      </c>
      <c r="G1004" s="174">
        <v>998</v>
      </c>
      <c r="H1004" s="174">
        <f t="shared" ca="1" si="19"/>
        <v>-1.6011509655076996E-2</v>
      </c>
    </row>
    <row r="1005" spans="2:8" x14ac:dyDescent="0.3">
      <c r="B1005" s="208">
        <v>44042</v>
      </c>
      <c r="C1005" s="209">
        <v>103.01007799999999</v>
      </c>
      <c r="D1005" s="174">
        <v>-1.9858175935657314E-2</v>
      </c>
      <c r="E1005" s="174">
        <v>-1.9858175935657314E-2</v>
      </c>
      <c r="G1005" s="174">
        <v>999</v>
      </c>
      <c r="H1005" s="174">
        <f t="shared" ca="1" si="19"/>
        <v>3.229194317427881E-2</v>
      </c>
    </row>
    <row r="1006" spans="2:8" x14ac:dyDescent="0.3">
      <c r="B1006" s="210">
        <v>44041</v>
      </c>
      <c r="C1006" s="211">
        <v>105.097115</v>
      </c>
      <c r="D1006" s="174">
        <v>-6.5757886364766335E-3</v>
      </c>
      <c r="E1006" s="174">
        <v>-6.5757886364766335E-3</v>
      </c>
      <c r="G1006" s="174">
        <v>1000</v>
      </c>
      <c r="H1006" s="174">
        <f t="shared" ca="1" si="19"/>
        <v>4.4852867925006023E-3</v>
      </c>
    </row>
    <row r="1007" spans="2:8" x14ac:dyDescent="0.3">
      <c r="B1007" s="208">
        <v>44040</v>
      </c>
      <c r="C1007" s="209">
        <v>105.79278600000001</v>
      </c>
      <c r="D1007" s="174">
        <v>4.6705989019938714E-2</v>
      </c>
      <c r="E1007" s="174">
        <v>4.6705989019938714E-2</v>
      </c>
      <c r="G1007" s="174">
        <v>1001</v>
      </c>
      <c r="H1007" s="174">
        <f t="shared" ca="1" si="19"/>
        <v>3.7885882125429302E-2</v>
      </c>
    </row>
    <row r="1008" spans="2:8" x14ac:dyDescent="0.3">
      <c r="B1008" s="210">
        <v>44039</v>
      </c>
      <c r="C1008" s="211">
        <v>101.072113</v>
      </c>
      <c r="D1008" s="174">
        <v>-1.9759060126578683E-2</v>
      </c>
      <c r="E1008" s="174">
        <v>-1.9759060126578683E-2</v>
      </c>
      <c r="G1008" s="174">
        <v>1002</v>
      </c>
      <c r="H1008" s="174">
        <f t="shared" ca="1" si="19"/>
        <v>-2.083773062836471E-2</v>
      </c>
    </row>
    <row r="1009" spans="2:8" x14ac:dyDescent="0.3">
      <c r="B1009" s="208">
        <v>44036</v>
      </c>
      <c r="C1009" s="209">
        <v>103.109459</v>
      </c>
      <c r="D1009" s="174">
        <v>-2.1687928975632115E-2</v>
      </c>
      <c r="E1009" s="174">
        <v>-2.1687928975632115E-2</v>
      </c>
      <c r="G1009" s="174">
        <v>1003</v>
      </c>
      <c r="H1009" s="174">
        <f t="shared" ca="1" si="19"/>
        <v>3.5880222859263435E-2</v>
      </c>
    </row>
    <row r="1010" spans="2:8" x14ac:dyDescent="0.3">
      <c r="B1010" s="210">
        <v>44035</v>
      </c>
      <c r="C1010" s="211">
        <v>105.395264</v>
      </c>
      <c r="D1010" s="174">
        <v>8.5592441689641644E-3</v>
      </c>
      <c r="E1010" s="174">
        <v>8.5592441689641644E-3</v>
      </c>
      <c r="G1010" s="174">
        <v>1004</v>
      </c>
      <c r="H1010" s="174">
        <f t="shared" ca="1" si="19"/>
        <v>-1.0045509233251662E-2</v>
      </c>
    </row>
    <row r="1011" spans="2:8" x14ac:dyDescent="0.3">
      <c r="B1011" s="208">
        <v>44034</v>
      </c>
      <c r="C1011" s="209">
        <v>104.500816</v>
      </c>
      <c r="D1011" s="174">
        <v>-3.0428695434646321E-2</v>
      </c>
      <c r="E1011" s="174">
        <v>-3.0428695434646321E-2</v>
      </c>
      <c r="G1011" s="174">
        <v>1005</v>
      </c>
      <c r="H1011" s="174">
        <f t="shared" ca="1" si="19"/>
        <v>-2.1411742432119595E-2</v>
      </c>
    </row>
    <row r="1012" spans="2:8" x14ac:dyDescent="0.3">
      <c r="B1012" s="210">
        <v>44033</v>
      </c>
      <c r="C1012" s="211">
        <v>107.780434</v>
      </c>
      <c r="D1012" s="174">
        <v>3.2365436046301085E-2</v>
      </c>
      <c r="E1012" s="174">
        <v>3.2365436046301085E-2</v>
      </c>
      <c r="G1012" s="174">
        <v>1006</v>
      </c>
      <c r="H1012" s="174">
        <f t="shared" ca="1" si="19"/>
        <v>5.0380158645500689E-2</v>
      </c>
    </row>
    <row r="1013" spans="2:8" x14ac:dyDescent="0.3">
      <c r="B1013" s="208">
        <v>44032</v>
      </c>
      <c r="C1013" s="209">
        <v>104.401436</v>
      </c>
      <c r="D1013" s="174">
        <v>-1.2687985901075751E-2</v>
      </c>
      <c r="E1013" s="174">
        <v>-1.2687985901075751E-2</v>
      </c>
      <c r="G1013" s="174">
        <v>1007</v>
      </c>
      <c r="H1013" s="174">
        <f t="shared" ca="1" si="19"/>
        <v>6.1423212512898735E-3</v>
      </c>
    </row>
    <row r="1014" spans="2:8" x14ac:dyDescent="0.3">
      <c r="B1014" s="210">
        <v>44029</v>
      </c>
      <c r="C1014" s="211">
        <v>105.743103</v>
      </c>
      <c r="D1014" s="174">
        <v>3.351152201539747E-2</v>
      </c>
      <c r="E1014" s="174">
        <v>3.351152201539747E-2</v>
      </c>
      <c r="G1014" s="174">
        <v>1008</v>
      </c>
      <c r="H1014" s="174">
        <f t="shared" ca="1" si="19"/>
        <v>-1.0762967771889884E-2</v>
      </c>
    </row>
    <row r="1015" spans="2:8" x14ac:dyDescent="0.3">
      <c r="B1015" s="208">
        <v>44028</v>
      </c>
      <c r="C1015" s="209">
        <v>102.314392</v>
      </c>
      <c r="D1015" s="174">
        <v>-2.4225048112205549E-3</v>
      </c>
      <c r="E1015" s="174">
        <v>-2.4225048112205549E-3</v>
      </c>
      <c r="G1015" s="174">
        <v>1009</v>
      </c>
      <c r="H1015" s="174">
        <f t="shared" ca="1" si="19"/>
        <v>-2.9654892440147917E-2</v>
      </c>
    </row>
    <row r="1016" spans="2:8" x14ac:dyDescent="0.3">
      <c r="B1016" s="210">
        <v>44027</v>
      </c>
      <c r="C1016" s="211">
        <v>102.56285099999999</v>
      </c>
      <c r="D1016" s="174">
        <v>-1.8544974806703956E-2</v>
      </c>
      <c r="E1016" s="174">
        <v>-1.8544974806703956E-2</v>
      </c>
      <c r="G1016" s="174">
        <v>1010</v>
      </c>
      <c r="H1016" s="174">
        <f t="shared" ca="1" si="19"/>
        <v>2.9039258661740848E-2</v>
      </c>
    </row>
    <row r="1017" spans="2:8" x14ac:dyDescent="0.3">
      <c r="B1017" s="208">
        <v>44026</v>
      </c>
      <c r="C1017" s="209">
        <v>104.500816</v>
      </c>
      <c r="D1017" s="174">
        <v>-2.6388894077817662E-2</v>
      </c>
      <c r="E1017" s="174">
        <v>-2.6388894077817662E-2</v>
      </c>
      <c r="G1017" s="174">
        <v>1011</v>
      </c>
      <c r="H1017" s="174">
        <f t="shared" ca="1" si="19"/>
        <v>-3.6272715569669477E-4</v>
      </c>
    </row>
    <row r="1018" spans="2:8" x14ac:dyDescent="0.3">
      <c r="B1018" s="210">
        <v>44025</v>
      </c>
      <c r="C1018" s="211">
        <v>107.33322099999999</v>
      </c>
      <c r="D1018" s="174">
        <v>3.7174585263823005E-3</v>
      </c>
      <c r="E1018" s="174">
        <v>3.7174585263823005E-3</v>
      </c>
      <c r="G1018" s="174">
        <v>1012</v>
      </c>
      <c r="H1018" s="174">
        <f t="shared" ca="1" si="19"/>
        <v>9.1449637288132102E-3</v>
      </c>
    </row>
    <row r="1019" spans="2:8" x14ac:dyDescent="0.3">
      <c r="B1019" s="208">
        <v>44022</v>
      </c>
      <c r="C1019" s="209">
        <v>106.935692</v>
      </c>
      <c r="D1019" s="174">
        <v>6.0776916701313797E-3</v>
      </c>
      <c r="E1019" s="174">
        <v>6.0776916701313797E-3</v>
      </c>
      <c r="G1019" s="174">
        <v>1013</v>
      </c>
      <c r="H1019" s="174">
        <f t="shared" ca="1" si="19"/>
        <v>3.3359213177530059E-2</v>
      </c>
    </row>
    <row r="1020" spans="2:8" x14ac:dyDescent="0.3">
      <c r="B1020" s="210">
        <v>44021</v>
      </c>
      <c r="C1020" s="211">
        <v>106.28969600000001</v>
      </c>
      <c r="D1020" s="174">
        <v>1.5187444358060791E-2</v>
      </c>
      <c r="E1020" s="174">
        <v>1.5187444358060791E-2</v>
      </c>
      <c r="G1020" s="174">
        <v>1014</v>
      </c>
      <c r="H1020" s="174">
        <f t="shared" ca="1" si="19"/>
        <v>5.095348036942446E-3</v>
      </c>
    </row>
    <row r="1021" spans="2:8" x14ac:dyDescent="0.3">
      <c r="B1021" s="208">
        <v>44020</v>
      </c>
      <c r="C1021" s="209">
        <v>104.69957700000001</v>
      </c>
      <c r="D1021" s="174">
        <v>-3.3929448329964466E-2</v>
      </c>
      <c r="E1021" s="174">
        <v>-3.3929448329964466E-2</v>
      </c>
      <c r="G1021" s="174">
        <v>1015</v>
      </c>
      <c r="H1021" s="174">
        <f t="shared" ca="1" si="19"/>
        <v>2.4780083322062984E-3</v>
      </c>
    </row>
    <row r="1022" spans="2:8" x14ac:dyDescent="0.3">
      <c r="B1022" s="210">
        <v>44019</v>
      </c>
      <c r="C1022" s="211">
        <v>108.37674</v>
      </c>
      <c r="D1022" s="174">
        <v>4.587774121995526E-4</v>
      </c>
      <c r="E1022" s="174">
        <v>4.587774121995526E-4</v>
      </c>
      <c r="G1022" s="174">
        <v>1016</v>
      </c>
      <c r="H1022" s="174">
        <f t="shared" ca="1" si="19"/>
        <v>-2.0299166419965316E-3</v>
      </c>
    </row>
    <row r="1023" spans="2:8" x14ac:dyDescent="0.3">
      <c r="B1023" s="208">
        <v>44018</v>
      </c>
      <c r="C1023" s="209">
        <v>108.32704200000001</v>
      </c>
      <c r="D1023" s="174">
        <v>5.3649160089422936E-2</v>
      </c>
      <c r="E1023" s="174">
        <v>5.3649160089422936E-2</v>
      </c>
      <c r="G1023" s="174">
        <v>1017</v>
      </c>
      <c r="H1023" s="174">
        <f t="shared" ca="1" si="19"/>
        <v>3.9467334206853583E-2</v>
      </c>
    </row>
    <row r="1024" spans="2:8" x14ac:dyDescent="0.3">
      <c r="B1024" s="210">
        <v>44015</v>
      </c>
      <c r="C1024" s="211">
        <v>102.811302</v>
      </c>
      <c r="D1024" s="174">
        <v>1.8709819015576661E-2</v>
      </c>
      <c r="E1024" s="174">
        <v>1.8709819015576661E-2</v>
      </c>
      <c r="G1024" s="174">
        <v>1018</v>
      </c>
      <c r="H1024" s="174">
        <f t="shared" ca="1" si="19"/>
        <v>-2.1887110420937137E-2</v>
      </c>
    </row>
    <row r="1025" spans="2:8" x14ac:dyDescent="0.3">
      <c r="B1025" s="208">
        <v>44014</v>
      </c>
      <c r="C1025" s="209">
        <v>100.92305</v>
      </c>
      <c r="D1025" s="174">
        <v>7.9405075002859406E-3</v>
      </c>
      <c r="E1025" s="174">
        <v>7.9405075002859406E-3</v>
      </c>
      <c r="G1025" s="174">
        <v>1019</v>
      </c>
      <c r="H1025" s="174">
        <f t="shared" ca="1" si="19"/>
        <v>8.8310790740259645E-3</v>
      </c>
    </row>
    <row r="1026" spans="2:8" x14ac:dyDescent="0.3">
      <c r="B1026" s="210">
        <v>44013</v>
      </c>
      <c r="C1026" s="211">
        <v>100.127983</v>
      </c>
      <c r="D1026" s="174">
        <v>2.5445299604785452E-2</v>
      </c>
      <c r="E1026" s="174">
        <v>2.5445299604785452E-2</v>
      </c>
      <c r="G1026" s="174">
        <v>1020</v>
      </c>
      <c r="H1026" s="174">
        <f t="shared" ca="1" si="19"/>
        <v>-3.0286219895118514E-2</v>
      </c>
    </row>
    <row r="1027" spans="2:8" x14ac:dyDescent="0.3">
      <c r="B1027" s="208">
        <v>44012</v>
      </c>
      <c r="C1027" s="209">
        <v>97.643416999999999</v>
      </c>
      <c r="D1027" s="174">
        <v>-1.2066271521169139E-2</v>
      </c>
      <c r="E1027" s="174">
        <v>-1.2066271521169139E-2</v>
      </c>
      <c r="G1027" s="174">
        <v>1021</v>
      </c>
      <c r="H1027" s="174">
        <f t="shared" ca="1" si="19"/>
        <v>-2.1280749912014812E-2</v>
      </c>
    </row>
    <row r="1028" spans="2:8" x14ac:dyDescent="0.3">
      <c r="B1028" s="210">
        <v>44011</v>
      </c>
      <c r="C1028" s="211">
        <v>98.835999000000001</v>
      </c>
      <c r="D1028" s="174">
        <v>-1.923088830913601E-2</v>
      </c>
      <c r="E1028" s="174">
        <v>-1.923088830913601E-2</v>
      </c>
      <c r="G1028" s="174">
        <v>1022</v>
      </c>
      <c r="H1028" s="174">
        <f t="shared" ca="1" si="19"/>
        <v>9.9894427398506142E-3</v>
      </c>
    </row>
    <row r="1029" spans="2:8" x14ac:dyDescent="0.3">
      <c r="B1029" s="208">
        <v>44008</v>
      </c>
      <c r="C1029" s="209">
        <v>100.773972</v>
      </c>
      <c r="D1029" s="174">
        <v>-2.3121332650776316E-2</v>
      </c>
      <c r="E1029" s="174">
        <v>-2.3121332650776316E-2</v>
      </c>
      <c r="G1029" s="174">
        <v>1023</v>
      </c>
      <c r="H1029" s="174">
        <f t="shared" ca="1" si="19"/>
        <v>3.8595682390993799E-2</v>
      </c>
    </row>
    <row r="1030" spans="2:8" x14ac:dyDescent="0.3">
      <c r="B1030" s="210">
        <v>44007</v>
      </c>
      <c r="C1030" s="211">
        <v>103.159149</v>
      </c>
      <c r="D1030" s="174">
        <v>-9.5420028176439707E-3</v>
      </c>
      <c r="E1030" s="174">
        <v>-9.5420028176439707E-3</v>
      </c>
      <c r="G1030" s="174">
        <v>1024</v>
      </c>
      <c r="H1030" s="174">
        <f t="shared" ca="1" si="19"/>
        <v>8.5512144616229288E-3</v>
      </c>
    </row>
    <row r="1031" spans="2:8" x14ac:dyDescent="0.3">
      <c r="B1031" s="208">
        <v>44006</v>
      </c>
      <c r="C1031" s="209">
        <v>104.15297700000001</v>
      </c>
      <c r="D1031" s="174">
        <v>3.8314133040167351E-3</v>
      </c>
      <c r="E1031" s="174">
        <v>3.8314133040167351E-3</v>
      </c>
      <c r="G1031" s="174">
        <v>1025</v>
      </c>
      <c r="H1031" s="174">
        <f t="shared" ca="1" si="19"/>
        <v>-4.439845210257469E-2</v>
      </c>
    </row>
    <row r="1032" spans="2:8" x14ac:dyDescent="0.3">
      <c r="B1032" s="210">
        <v>44005</v>
      </c>
      <c r="C1032" s="211">
        <v>103.755447</v>
      </c>
      <c r="D1032" s="174">
        <v>1.7048224993094552E-2</v>
      </c>
      <c r="E1032" s="174">
        <v>1.7048224993094552E-2</v>
      </c>
      <c r="G1032" s="174">
        <v>1026</v>
      </c>
      <c r="H1032" s="174">
        <f t="shared" ref="H1032:H1095" ca="1" si="20">_xlfn.NORM.INV(RAND(),N$9,N$10)</f>
        <v>-3.4817291224133885E-2</v>
      </c>
    </row>
    <row r="1033" spans="2:8" x14ac:dyDescent="0.3">
      <c r="B1033" s="208">
        <v>44004</v>
      </c>
      <c r="C1033" s="209">
        <v>102.016251</v>
      </c>
      <c r="D1033" s="174">
        <v>1.4634645987816411E-3</v>
      </c>
      <c r="E1033" s="174">
        <v>1.4634645987816411E-3</v>
      </c>
      <c r="G1033" s="174">
        <v>1027</v>
      </c>
      <c r="H1033" s="174">
        <f t="shared" ca="1" si="20"/>
        <v>9.856474636253788E-3</v>
      </c>
    </row>
    <row r="1034" spans="2:8" x14ac:dyDescent="0.3">
      <c r="B1034" s="210">
        <v>44001</v>
      </c>
      <c r="C1034" s="211">
        <v>101.867172</v>
      </c>
      <c r="D1034" s="174">
        <v>6.3829783678875332E-2</v>
      </c>
      <c r="E1034" s="174">
        <v>6.3829783678875332E-2</v>
      </c>
      <c r="G1034" s="174">
        <v>1028</v>
      </c>
      <c r="H1034" s="174">
        <f t="shared" ca="1" si="20"/>
        <v>-2.5651622458027705E-2</v>
      </c>
    </row>
    <row r="1035" spans="2:8" x14ac:dyDescent="0.3">
      <c r="B1035" s="208">
        <v>44000</v>
      </c>
      <c r="C1035" s="209">
        <v>95.755142000000006</v>
      </c>
      <c r="D1035" s="174">
        <v>9.9580204881686233E-3</v>
      </c>
      <c r="E1035" s="174">
        <v>9.9580204881686233E-3</v>
      </c>
      <c r="G1035" s="174">
        <v>1029</v>
      </c>
      <c r="H1035" s="174">
        <f t="shared" ca="1" si="20"/>
        <v>2.420415145521624E-2</v>
      </c>
    </row>
    <row r="1036" spans="2:8" x14ac:dyDescent="0.3">
      <c r="B1036" s="210">
        <v>43999</v>
      </c>
      <c r="C1036" s="211">
        <v>94.811012000000005</v>
      </c>
      <c r="D1036" s="174">
        <v>6.8600943804713044E-3</v>
      </c>
      <c r="E1036" s="174">
        <v>6.8600943804713044E-3</v>
      </c>
      <c r="G1036" s="174">
        <v>1030</v>
      </c>
      <c r="H1036" s="174">
        <f t="shared" ca="1" si="20"/>
        <v>-1.0753450478738682E-2</v>
      </c>
    </row>
    <row r="1037" spans="2:8" x14ac:dyDescent="0.3">
      <c r="B1037" s="208">
        <v>43998</v>
      </c>
      <c r="C1037" s="209">
        <v>94.165030999999999</v>
      </c>
      <c r="D1037" s="174">
        <v>-5.7213858968731213E-2</v>
      </c>
      <c r="E1037" s="174">
        <v>-5.7213858968731213E-2</v>
      </c>
      <c r="G1037" s="174">
        <v>1031</v>
      </c>
      <c r="H1037" s="174">
        <f t="shared" ca="1" si="20"/>
        <v>-2.4451409097073036E-3</v>
      </c>
    </row>
    <row r="1038" spans="2:8" x14ac:dyDescent="0.3">
      <c r="B1038" s="210">
        <v>43997</v>
      </c>
      <c r="C1038" s="211">
        <v>99.879524000000004</v>
      </c>
      <c r="D1038" s="174">
        <v>-4.5584024376442975E-2</v>
      </c>
      <c r="E1038" s="174">
        <v>-4.5584024376442975E-2</v>
      </c>
      <c r="G1038" s="174">
        <v>1032</v>
      </c>
      <c r="H1038" s="174">
        <f t="shared" ca="1" si="20"/>
        <v>-6.7316141381528133E-3</v>
      </c>
    </row>
    <row r="1039" spans="2:8" x14ac:dyDescent="0.3">
      <c r="B1039" s="208">
        <v>43994</v>
      </c>
      <c r="C1039" s="209">
        <v>104.64988700000001</v>
      </c>
      <c r="D1039" s="174">
        <v>-8.0075818825454982E-3</v>
      </c>
      <c r="E1039" s="174">
        <v>-8.0075818825454982E-3</v>
      </c>
      <c r="G1039" s="174">
        <v>1033</v>
      </c>
      <c r="H1039" s="174">
        <f t="shared" ca="1" si="20"/>
        <v>-6.8400797829059308E-3</v>
      </c>
    </row>
    <row r="1040" spans="2:8" x14ac:dyDescent="0.3">
      <c r="B1040" s="210">
        <v>43993</v>
      </c>
      <c r="C1040" s="211">
        <v>105.49464399999999</v>
      </c>
      <c r="D1040" s="174">
        <v>-4.7127492703290599E-2</v>
      </c>
      <c r="E1040" s="174">
        <v>-4.7127492703290599E-2</v>
      </c>
      <c r="G1040" s="174">
        <v>1034</v>
      </c>
      <c r="H1040" s="174">
        <f t="shared" ca="1" si="20"/>
        <v>2.0696500872922491E-3</v>
      </c>
    </row>
    <row r="1041" spans="2:8" x14ac:dyDescent="0.3">
      <c r="B1041" s="208">
        <v>43992</v>
      </c>
      <c r="C1041" s="209">
        <v>110.712234</v>
      </c>
      <c r="D1041" s="174">
        <v>-4.4855670022397409E-4</v>
      </c>
      <c r="E1041" s="174">
        <v>-4.4855670022397409E-4</v>
      </c>
      <c r="G1041" s="174">
        <v>1035</v>
      </c>
      <c r="H1041" s="174">
        <f t="shared" ca="1" si="20"/>
        <v>-1.1964425556393815E-2</v>
      </c>
    </row>
    <row r="1042" spans="2:8" x14ac:dyDescent="0.3">
      <c r="B1042" s="210">
        <v>43991</v>
      </c>
      <c r="C1042" s="211">
        <v>110.761917</v>
      </c>
      <c r="D1042" s="174">
        <v>-3.4647089434651543E-2</v>
      </c>
      <c r="E1042" s="174">
        <v>-3.4647089434651543E-2</v>
      </c>
      <c r="G1042" s="174">
        <v>1036</v>
      </c>
      <c r="H1042" s="174">
        <f t="shared" ca="1" si="20"/>
        <v>-2.9182655196150403E-2</v>
      </c>
    </row>
    <row r="1043" spans="2:8" x14ac:dyDescent="0.3">
      <c r="B1043" s="208">
        <v>43990</v>
      </c>
      <c r="C1043" s="209">
        <v>114.737228</v>
      </c>
      <c r="D1043" s="174">
        <v>4.243791507161964E-2</v>
      </c>
      <c r="E1043" s="174">
        <v>4.243791507161964E-2</v>
      </c>
      <c r="G1043" s="174">
        <v>1037</v>
      </c>
      <c r="H1043" s="174">
        <f t="shared" ca="1" si="20"/>
        <v>2.7471590007000061E-2</v>
      </c>
    </row>
    <row r="1044" spans="2:8" x14ac:dyDescent="0.3">
      <c r="B1044" s="210">
        <v>43987</v>
      </c>
      <c r="C1044" s="211">
        <v>110.06624600000001</v>
      </c>
      <c r="D1044" s="174">
        <v>0.12436555890050487</v>
      </c>
      <c r="E1044" s="174">
        <v>0.12436555890050487</v>
      </c>
      <c r="G1044" s="174">
        <v>1038</v>
      </c>
      <c r="H1044" s="174">
        <f t="shared" ca="1" si="20"/>
        <v>-1.9593353435993714E-2</v>
      </c>
    </row>
    <row r="1045" spans="2:8" x14ac:dyDescent="0.3">
      <c r="B1045" s="208">
        <v>43986</v>
      </c>
      <c r="C1045" s="209">
        <v>97.891869</v>
      </c>
      <c r="D1045" s="174">
        <v>-2.5317419183457385E-3</v>
      </c>
      <c r="E1045" s="174">
        <v>-2.5317419183457385E-3</v>
      </c>
      <c r="G1045" s="174">
        <v>1039</v>
      </c>
      <c r="H1045" s="174">
        <f t="shared" ca="1" si="20"/>
        <v>2.0154361890609943E-2</v>
      </c>
    </row>
    <row r="1046" spans="2:8" x14ac:dyDescent="0.3">
      <c r="B1046" s="210">
        <v>43985</v>
      </c>
      <c r="C1046" s="211">
        <v>98.140334999999993</v>
      </c>
      <c r="D1046" s="174">
        <v>2.3316116607630714E-2</v>
      </c>
      <c r="E1046" s="174">
        <v>2.3316116607630714E-2</v>
      </c>
      <c r="G1046" s="174">
        <v>1040</v>
      </c>
      <c r="H1046" s="174">
        <f t="shared" ca="1" si="20"/>
        <v>3.704929867347721E-3</v>
      </c>
    </row>
    <row r="1047" spans="2:8" x14ac:dyDescent="0.3">
      <c r="B1047" s="208">
        <v>43984</v>
      </c>
      <c r="C1047" s="209">
        <v>95.904221000000007</v>
      </c>
      <c r="D1047" s="174">
        <v>7.7610254649669669E-2</v>
      </c>
      <c r="E1047" s="174">
        <v>7.7610254649669669E-2</v>
      </c>
      <c r="G1047" s="174">
        <v>1041</v>
      </c>
      <c r="H1047" s="174">
        <f t="shared" ca="1" si="20"/>
        <v>1.2499391719273894E-2</v>
      </c>
    </row>
    <row r="1048" spans="2:8" x14ac:dyDescent="0.3">
      <c r="B1048" s="210">
        <v>43983</v>
      </c>
      <c r="C1048" s="211">
        <v>88.997130999999996</v>
      </c>
      <c r="D1048" s="174">
        <v>2.9310336950974614E-2</v>
      </c>
      <c r="E1048" s="174">
        <v>2.9310336950974614E-2</v>
      </c>
      <c r="G1048" s="174">
        <v>1042</v>
      </c>
      <c r="H1048" s="174">
        <f t="shared" ca="1" si="20"/>
        <v>-2.9030974959258719E-2</v>
      </c>
    </row>
    <row r="1049" spans="2:8" x14ac:dyDescent="0.3">
      <c r="B1049" s="208">
        <v>43980</v>
      </c>
      <c r="C1049" s="209">
        <v>86.462874999999997</v>
      </c>
      <c r="D1049" s="174">
        <v>0</v>
      </c>
      <c r="E1049" s="174">
        <v>0</v>
      </c>
      <c r="G1049" s="174">
        <v>1043</v>
      </c>
      <c r="H1049" s="174">
        <f t="shared" ca="1" si="20"/>
        <v>-1.3006169188879421E-2</v>
      </c>
    </row>
    <row r="1050" spans="2:8" x14ac:dyDescent="0.3">
      <c r="B1050" s="210">
        <v>43979</v>
      </c>
      <c r="C1050" s="211">
        <v>86.462874999999997</v>
      </c>
      <c r="D1050" s="174">
        <v>2.897685019499685E-2</v>
      </c>
      <c r="E1050" s="174">
        <v>2.897685019499685E-2</v>
      </c>
      <c r="G1050" s="174">
        <v>1044</v>
      </c>
      <c r="H1050" s="174">
        <f t="shared" ca="1" si="20"/>
        <v>-1.9089811060830009E-2</v>
      </c>
    </row>
    <row r="1051" spans="2:8" x14ac:dyDescent="0.3">
      <c r="B1051" s="208">
        <v>43978</v>
      </c>
      <c r="C1051" s="209">
        <v>84.028008</v>
      </c>
      <c r="D1051" s="174">
        <v>1.7449041128715922E-2</v>
      </c>
      <c r="E1051" s="174">
        <v>1.7449041128715922E-2</v>
      </c>
      <c r="G1051" s="174">
        <v>1045</v>
      </c>
      <c r="H1051" s="174">
        <f t="shared" ca="1" si="20"/>
        <v>3.0067459849697092E-2</v>
      </c>
    </row>
    <row r="1052" spans="2:8" x14ac:dyDescent="0.3">
      <c r="B1052" s="210">
        <v>43977</v>
      </c>
      <c r="C1052" s="211">
        <v>82.586945</v>
      </c>
      <c r="D1052" s="174">
        <v>3.6231174732241343E-3</v>
      </c>
      <c r="E1052" s="174">
        <v>3.6231174732241343E-3</v>
      </c>
      <c r="G1052" s="174">
        <v>1046</v>
      </c>
      <c r="H1052" s="174">
        <f t="shared" ca="1" si="20"/>
        <v>-1.5792158117521288E-2</v>
      </c>
    </row>
    <row r="1053" spans="2:8" x14ac:dyDescent="0.3">
      <c r="B1053" s="208">
        <v>43973</v>
      </c>
      <c r="C1053" s="209">
        <v>82.288803000000001</v>
      </c>
      <c r="D1053" s="174">
        <v>-1.5457729919029639E-2</v>
      </c>
      <c r="E1053" s="174">
        <v>-1.5457729919029639E-2</v>
      </c>
      <c r="G1053" s="174">
        <v>1047</v>
      </c>
      <c r="H1053" s="174">
        <f t="shared" ca="1" si="20"/>
        <v>-6.4723270489474667E-3</v>
      </c>
    </row>
    <row r="1054" spans="2:8" x14ac:dyDescent="0.3">
      <c r="B1054" s="210">
        <v>43972</v>
      </c>
      <c r="C1054" s="211">
        <v>83.580771999999996</v>
      </c>
      <c r="D1054" s="174">
        <v>7.7891081262115875E-3</v>
      </c>
      <c r="E1054" s="174">
        <v>7.7891081262115875E-3</v>
      </c>
      <c r="G1054" s="174">
        <v>1048</v>
      </c>
      <c r="H1054" s="174">
        <f t="shared" ca="1" si="20"/>
        <v>-2.2454811372093358E-2</v>
      </c>
    </row>
    <row r="1055" spans="2:8" x14ac:dyDescent="0.3">
      <c r="B1055" s="208">
        <v>43971</v>
      </c>
      <c r="C1055" s="209">
        <v>82.934783999999993</v>
      </c>
      <c r="D1055" s="174">
        <v>2.0171099136201218E-2</v>
      </c>
      <c r="E1055" s="174">
        <v>2.0171099136201218E-2</v>
      </c>
      <c r="G1055" s="174">
        <v>1049</v>
      </c>
      <c r="H1055" s="174">
        <f t="shared" ca="1" si="20"/>
        <v>6.126066684896523E-2</v>
      </c>
    </row>
    <row r="1056" spans="2:8" x14ac:dyDescent="0.3">
      <c r="B1056" s="210">
        <v>43970</v>
      </c>
      <c r="C1056" s="211">
        <v>81.294974999999994</v>
      </c>
      <c r="D1056" s="174">
        <v>1.4259118949593634E-2</v>
      </c>
      <c r="E1056" s="174">
        <v>1.4259118949593634E-2</v>
      </c>
      <c r="G1056" s="174">
        <v>1050</v>
      </c>
      <c r="H1056" s="174">
        <f t="shared" ca="1" si="20"/>
        <v>-5.7179384808427797E-2</v>
      </c>
    </row>
    <row r="1057" spans="2:8" x14ac:dyDescent="0.3">
      <c r="B1057" s="208">
        <v>43969</v>
      </c>
      <c r="C1057" s="209">
        <v>80.152077000000006</v>
      </c>
      <c r="D1057" s="174">
        <v>-4.3864818466484413E-2</v>
      </c>
      <c r="E1057" s="174">
        <v>-4.3864818466484413E-2</v>
      </c>
      <c r="G1057" s="174">
        <v>1051</v>
      </c>
      <c r="H1057" s="174">
        <f t="shared" ca="1" si="20"/>
        <v>1.7614908048276506E-2</v>
      </c>
    </row>
    <row r="1058" spans="2:8" x14ac:dyDescent="0.3">
      <c r="B1058" s="210">
        <v>43966</v>
      </c>
      <c r="C1058" s="211">
        <v>83.829230999999993</v>
      </c>
      <c r="D1058" s="174">
        <v>6.563193230530842E-3</v>
      </c>
      <c r="E1058" s="174">
        <v>6.563193230530842E-3</v>
      </c>
      <c r="G1058" s="174">
        <v>1052</v>
      </c>
      <c r="H1058" s="174">
        <f t="shared" ca="1" si="20"/>
        <v>-6.5235726653488856E-4</v>
      </c>
    </row>
    <row r="1059" spans="2:8" x14ac:dyDescent="0.3">
      <c r="B1059" s="208">
        <v>43965</v>
      </c>
      <c r="C1059" s="209">
        <v>83.282630999999995</v>
      </c>
      <c r="D1059" s="174">
        <v>-3.8990782495728633E-2</v>
      </c>
      <c r="E1059" s="174">
        <v>-3.8990782495728633E-2</v>
      </c>
      <c r="G1059" s="174">
        <v>1053</v>
      </c>
      <c r="H1059" s="174">
        <f t="shared" ca="1" si="20"/>
        <v>4.6658977937936739E-2</v>
      </c>
    </row>
    <row r="1060" spans="2:8" x14ac:dyDescent="0.3">
      <c r="B1060" s="210">
        <v>43964</v>
      </c>
      <c r="C1060" s="211">
        <v>86.661636000000001</v>
      </c>
      <c r="D1060" s="174">
        <v>1.1600938690984801E-2</v>
      </c>
      <c r="E1060" s="174">
        <v>1.1600938690984801E-2</v>
      </c>
      <c r="G1060" s="174">
        <v>1054</v>
      </c>
      <c r="H1060" s="174">
        <f t="shared" ca="1" si="20"/>
        <v>6.4649878728824228E-3</v>
      </c>
    </row>
    <row r="1061" spans="2:8" x14ac:dyDescent="0.3">
      <c r="B1061" s="208">
        <v>43963</v>
      </c>
      <c r="C1061" s="209">
        <v>85.667809000000005</v>
      </c>
      <c r="D1061" s="174">
        <v>1.1614213597567571E-3</v>
      </c>
      <c r="E1061" s="174">
        <v>1.1614213597567571E-3</v>
      </c>
      <c r="G1061" s="174">
        <v>1055</v>
      </c>
      <c r="H1061" s="174">
        <f t="shared" ca="1" si="20"/>
        <v>2.1494554644944382E-2</v>
      </c>
    </row>
    <row r="1062" spans="2:8" x14ac:dyDescent="0.3">
      <c r="B1062" s="210">
        <v>43962</v>
      </c>
      <c r="C1062" s="211">
        <v>85.568427999999997</v>
      </c>
      <c r="D1062" s="174">
        <v>6.2307114221552835E-2</v>
      </c>
      <c r="E1062" s="174">
        <v>6.2307114221552835E-2</v>
      </c>
      <c r="G1062" s="174">
        <v>1056</v>
      </c>
      <c r="H1062" s="174">
        <f t="shared" ca="1" si="20"/>
        <v>-4.5180805891879366E-2</v>
      </c>
    </row>
    <row r="1063" spans="2:8" x14ac:dyDescent="0.3">
      <c r="B1063" s="208">
        <v>43959</v>
      </c>
      <c r="C1063" s="209">
        <v>80.549614000000005</v>
      </c>
      <c r="D1063" s="174">
        <v>-1.7575661733348302E-2</v>
      </c>
      <c r="E1063" s="174">
        <v>-1.7575661733348302E-2</v>
      </c>
      <c r="G1063" s="174">
        <v>1057</v>
      </c>
      <c r="H1063" s="174">
        <f t="shared" ca="1" si="20"/>
        <v>-3.0830526060480295E-2</v>
      </c>
    </row>
    <row r="1064" spans="2:8" x14ac:dyDescent="0.3">
      <c r="B1064" s="210">
        <v>43958</v>
      </c>
      <c r="C1064" s="211">
        <v>81.990654000000006</v>
      </c>
      <c r="D1064" s="174">
        <v>-8.4134702164140995E-3</v>
      </c>
      <c r="E1064" s="174">
        <v>-8.4134702164140995E-3</v>
      </c>
      <c r="G1064" s="174">
        <v>1058</v>
      </c>
      <c r="H1064" s="174">
        <f t="shared" ca="1" si="20"/>
        <v>1.502778687477762E-2</v>
      </c>
    </row>
    <row r="1065" spans="2:8" x14ac:dyDescent="0.3">
      <c r="B1065" s="208">
        <v>43957</v>
      </c>
      <c r="C1065" s="209">
        <v>82.686333000000005</v>
      </c>
      <c r="D1065" s="174">
        <v>2.8430223741814364E-2</v>
      </c>
      <c r="E1065" s="174">
        <v>2.8430223741814364E-2</v>
      </c>
      <c r="G1065" s="174">
        <v>1059</v>
      </c>
      <c r="H1065" s="174">
        <f t="shared" ca="1" si="20"/>
        <v>2.7700215504986019E-2</v>
      </c>
    </row>
    <row r="1066" spans="2:8" x14ac:dyDescent="0.3">
      <c r="B1066" s="210">
        <v>43956</v>
      </c>
      <c r="C1066" s="211">
        <v>80.400527999999994</v>
      </c>
      <c r="D1066" s="174">
        <v>-3.575690924508898E-2</v>
      </c>
      <c r="E1066" s="174">
        <v>-3.575690924508898E-2</v>
      </c>
      <c r="G1066" s="174">
        <v>1060</v>
      </c>
      <c r="H1066" s="174">
        <f t="shared" ca="1" si="20"/>
        <v>-5.0507660602051391E-2</v>
      </c>
    </row>
    <row r="1067" spans="2:8" x14ac:dyDescent="0.3">
      <c r="B1067" s="208">
        <v>43955</v>
      </c>
      <c r="C1067" s="209">
        <v>83.382011000000006</v>
      </c>
      <c r="D1067" s="174">
        <v>-0.1002680269060202</v>
      </c>
      <c r="E1067" s="174">
        <v>-0.1002680269060202</v>
      </c>
      <c r="G1067" s="174">
        <v>1061</v>
      </c>
      <c r="H1067" s="174">
        <f t="shared" ca="1" si="20"/>
        <v>-9.4063342637706344E-3</v>
      </c>
    </row>
    <row r="1068" spans="2:8" x14ac:dyDescent="0.3">
      <c r="B1068" s="210">
        <v>43951</v>
      </c>
      <c r="C1068" s="211">
        <v>92.674278000000001</v>
      </c>
      <c r="D1068" s="174">
        <v>0.19321807544469907</v>
      </c>
      <c r="E1068" s="174">
        <v>0.19321807544469907</v>
      </c>
      <c r="G1068" s="174">
        <v>1062</v>
      </c>
      <c r="H1068" s="174">
        <f t="shared" ca="1" si="20"/>
        <v>-3.9111290695028653E-2</v>
      </c>
    </row>
    <row r="1069" spans="2:8" x14ac:dyDescent="0.3">
      <c r="B1069" s="208">
        <v>43950</v>
      </c>
      <c r="C1069" s="209">
        <v>77.667511000000005</v>
      </c>
      <c r="D1069" s="174">
        <v>1.5594603799167465E-2</v>
      </c>
      <c r="E1069" s="174">
        <v>1.5594603799167465E-2</v>
      </c>
      <c r="G1069" s="174">
        <v>1063</v>
      </c>
      <c r="H1069" s="174">
        <f t="shared" ca="1" si="20"/>
        <v>-1.5993968408217683E-2</v>
      </c>
    </row>
    <row r="1070" spans="2:8" x14ac:dyDescent="0.3">
      <c r="B1070" s="210">
        <v>43949</v>
      </c>
      <c r="C1070" s="211">
        <v>76.474914999999996</v>
      </c>
      <c r="D1070" s="174">
        <v>2.2591289724188977E-2</v>
      </c>
      <c r="E1070" s="174">
        <v>2.2591289724188977E-2</v>
      </c>
      <c r="G1070" s="174">
        <v>1064</v>
      </c>
      <c r="H1070" s="174">
        <f t="shared" ca="1" si="20"/>
        <v>-8.5803612699239112E-3</v>
      </c>
    </row>
    <row r="1071" spans="2:8" x14ac:dyDescent="0.3">
      <c r="B1071" s="208">
        <v>43948</v>
      </c>
      <c r="C1071" s="209">
        <v>74.785415999999998</v>
      </c>
      <c r="D1071" s="174">
        <v>1.4150951200089691E-2</v>
      </c>
      <c r="E1071" s="174">
        <v>1.4150951200089691E-2</v>
      </c>
      <c r="G1071" s="174">
        <v>1065</v>
      </c>
      <c r="H1071" s="174">
        <f t="shared" ca="1" si="20"/>
        <v>-1.5474862212901314E-2</v>
      </c>
    </row>
    <row r="1072" spans="2:8" x14ac:dyDescent="0.3">
      <c r="B1072" s="210">
        <v>43945</v>
      </c>
      <c r="C1072" s="211">
        <v>73.741898000000006</v>
      </c>
      <c r="D1072" s="174">
        <v>-1.9167206073132641E-2</v>
      </c>
      <c r="E1072" s="174">
        <v>-1.9167206073132641E-2</v>
      </c>
      <c r="G1072" s="174">
        <v>1066</v>
      </c>
      <c r="H1072" s="174">
        <f t="shared" ca="1" si="20"/>
        <v>-3.3029158721319687E-2</v>
      </c>
    </row>
    <row r="1073" spans="2:8" x14ac:dyDescent="0.3">
      <c r="B1073" s="208">
        <v>43944</v>
      </c>
      <c r="C1073" s="209">
        <v>75.182945000000004</v>
      </c>
      <c r="D1073" s="174">
        <v>-3.2938403214660683E-3</v>
      </c>
      <c r="E1073" s="174">
        <v>-3.2938403214660683E-3</v>
      </c>
      <c r="G1073" s="174">
        <v>1067</v>
      </c>
      <c r="H1073" s="174">
        <f t="shared" ca="1" si="20"/>
        <v>-2.6014355368835538E-2</v>
      </c>
    </row>
    <row r="1074" spans="2:8" x14ac:dyDescent="0.3">
      <c r="B1074" s="210">
        <v>43943</v>
      </c>
      <c r="C1074" s="211">
        <v>75.431404000000001</v>
      </c>
      <c r="D1074" s="174">
        <v>1.6744758750018907E-2</v>
      </c>
      <c r="E1074" s="174">
        <v>1.6744758750018907E-2</v>
      </c>
      <c r="G1074" s="174">
        <v>1068</v>
      </c>
      <c r="H1074" s="174">
        <f t="shared" ca="1" si="20"/>
        <v>5.5071697536994514E-2</v>
      </c>
    </row>
    <row r="1075" spans="2:8" x14ac:dyDescent="0.3">
      <c r="B1075" s="208">
        <v>43942</v>
      </c>
      <c r="C1075" s="209">
        <v>74.189125000000004</v>
      </c>
      <c r="D1075" s="174">
        <v>-7.2094365376351929E-2</v>
      </c>
      <c r="E1075" s="174">
        <v>-7.2094365376351929E-2</v>
      </c>
      <c r="G1075" s="174">
        <v>1069</v>
      </c>
      <c r="H1075" s="174">
        <f t="shared" ca="1" si="20"/>
        <v>-4.5571510481186558E-2</v>
      </c>
    </row>
    <row r="1076" spans="2:8" x14ac:dyDescent="0.3">
      <c r="B1076" s="210">
        <v>43941</v>
      </c>
      <c r="C1076" s="211">
        <v>79.953308000000007</v>
      </c>
      <c r="D1076" s="174">
        <v>4.6844503895710959E-2</v>
      </c>
      <c r="E1076" s="174">
        <v>4.6844503895710959E-2</v>
      </c>
      <c r="G1076" s="174">
        <v>1070</v>
      </c>
      <c r="H1076" s="174">
        <f t="shared" ca="1" si="20"/>
        <v>1.2753876291215294E-2</v>
      </c>
    </row>
    <row r="1077" spans="2:8" x14ac:dyDescent="0.3">
      <c r="B1077" s="208">
        <v>43938</v>
      </c>
      <c r="C1077" s="209">
        <v>76.375534000000002</v>
      </c>
      <c r="D1077" s="174">
        <v>2.9470747902741776E-2</v>
      </c>
      <c r="E1077" s="174">
        <v>2.9470747902741776E-2</v>
      </c>
      <c r="G1077" s="174">
        <v>1071</v>
      </c>
      <c r="H1077" s="174">
        <f t="shared" ca="1" si="20"/>
        <v>8.9660844570035973E-3</v>
      </c>
    </row>
    <row r="1078" spans="2:8" x14ac:dyDescent="0.3">
      <c r="B1078" s="210">
        <v>43937</v>
      </c>
      <c r="C1078" s="211">
        <v>74.189125000000004</v>
      </c>
      <c r="D1078" s="174">
        <v>2.4005602435370508E-2</v>
      </c>
      <c r="E1078" s="174">
        <v>2.4005602435370508E-2</v>
      </c>
      <c r="G1078" s="174">
        <v>1072</v>
      </c>
      <c r="H1078" s="174">
        <f t="shared" ca="1" si="20"/>
        <v>-2.4491934177158441E-2</v>
      </c>
    </row>
    <row r="1079" spans="2:8" x14ac:dyDescent="0.3">
      <c r="B1079" s="208">
        <v>43936</v>
      </c>
      <c r="C1079" s="209">
        <v>72.449921000000003</v>
      </c>
      <c r="D1079" s="174">
        <v>-1.8181842082054134E-2</v>
      </c>
      <c r="E1079" s="174">
        <v>-1.8181842082054134E-2</v>
      </c>
      <c r="G1079" s="174">
        <v>1073</v>
      </c>
      <c r="H1079" s="174">
        <f t="shared" ca="1" si="20"/>
        <v>4.7705813474324697E-2</v>
      </c>
    </row>
    <row r="1080" spans="2:8" x14ac:dyDescent="0.3">
      <c r="B1080" s="210">
        <v>43934</v>
      </c>
      <c r="C1080" s="211">
        <v>73.791588000000004</v>
      </c>
      <c r="D1080" s="174">
        <v>-4.6916871909462336E-3</v>
      </c>
      <c r="E1080" s="174">
        <v>-4.6916871909462336E-3</v>
      </c>
      <c r="G1080" s="174">
        <v>1074</v>
      </c>
      <c r="H1080" s="174">
        <f t="shared" ca="1" si="20"/>
        <v>1.9713631370673338E-2</v>
      </c>
    </row>
    <row r="1081" spans="2:8" x14ac:dyDescent="0.3">
      <c r="B1081" s="208">
        <v>43930</v>
      </c>
      <c r="C1081" s="209">
        <v>74.139426999999998</v>
      </c>
      <c r="D1081" s="174">
        <v>0.10355036658279565</v>
      </c>
      <c r="E1081" s="174">
        <v>0.10355036658279565</v>
      </c>
      <c r="G1081" s="174">
        <v>1075</v>
      </c>
      <c r="H1081" s="174">
        <f t="shared" ca="1" si="20"/>
        <v>5.5661998846793577E-2</v>
      </c>
    </row>
    <row r="1082" spans="2:8" x14ac:dyDescent="0.3">
      <c r="B1082" s="210">
        <v>43929</v>
      </c>
      <c r="C1082" s="211">
        <v>67.182640000000006</v>
      </c>
      <c r="D1082" s="174">
        <v>5.2044592756400601E-3</v>
      </c>
      <c r="E1082" s="174">
        <v>5.2044592756400601E-3</v>
      </c>
      <c r="G1082" s="174">
        <v>1076</v>
      </c>
      <c r="H1082" s="174">
        <f t="shared" ca="1" si="20"/>
        <v>-7.9346812053744577E-3</v>
      </c>
    </row>
    <row r="1083" spans="2:8" x14ac:dyDescent="0.3">
      <c r="B1083" s="208">
        <v>43928</v>
      </c>
      <c r="C1083" s="209">
        <v>66.834800999999999</v>
      </c>
      <c r="D1083" s="174">
        <v>2.9862003627880201E-2</v>
      </c>
      <c r="E1083" s="174">
        <v>2.9862003627880201E-2</v>
      </c>
      <c r="G1083" s="174">
        <v>1077</v>
      </c>
      <c r="H1083" s="174">
        <f t="shared" ca="1" si="20"/>
        <v>1.8134627159501992E-2</v>
      </c>
    </row>
    <row r="1084" spans="2:8" x14ac:dyDescent="0.3">
      <c r="B1084" s="210">
        <v>43924</v>
      </c>
      <c r="C1084" s="211">
        <v>64.896850999999998</v>
      </c>
      <c r="D1084" s="174">
        <v>-3.8999101427964131E-2</v>
      </c>
      <c r="E1084" s="174">
        <v>-3.8999101427964131E-2</v>
      </c>
      <c r="G1084" s="174">
        <v>1078</v>
      </c>
      <c r="H1084" s="174">
        <f t="shared" ca="1" si="20"/>
        <v>3.427594276968737E-3</v>
      </c>
    </row>
    <row r="1085" spans="2:8" x14ac:dyDescent="0.3">
      <c r="B1085" s="208">
        <v>43922</v>
      </c>
      <c r="C1085" s="209">
        <v>67.530479</v>
      </c>
      <c r="D1085" s="174">
        <v>-4.3631290230522951E-2</v>
      </c>
      <c r="E1085" s="174">
        <v>-4.3631290230522951E-2</v>
      </c>
      <c r="G1085" s="174">
        <v>1079</v>
      </c>
      <c r="H1085" s="174">
        <f t="shared" ca="1" si="20"/>
        <v>-1.3510560020877973E-2</v>
      </c>
    </row>
    <row r="1086" spans="2:8" x14ac:dyDescent="0.3">
      <c r="B1086" s="210">
        <v>43921</v>
      </c>
      <c r="C1086" s="211">
        <v>70.611343000000005</v>
      </c>
      <c r="D1086" s="174">
        <v>4.2553058607346851E-2</v>
      </c>
      <c r="E1086" s="174">
        <v>4.2553058607346851E-2</v>
      </c>
      <c r="G1086" s="174">
        <v>1080</v>
      </c>
      <c r="H1086" s="174">
        <f t="shared" ca="1" si="20"/>
        <v>-4.1464153171515472E-2</v>
      </c>
    </row>
    <row r="1087" spans="2:8" x14ac:dyDescent="0.3">
      <c r="B1087" s="208">
        <v>43920</v>
      </c>
      <c r="C1087" s="209">
        <v>67.729256000000007</v>
      </c>
      <c r="D1087" s="174">
        <v>-3.6067771399501951E-2</v>
      </c>
      <c r="E1087" s="174">
        <v>-3.6067771399501951E-2</v>
      </c>
      <c r="G1087" s="174">
        <v>1081</v>
      </c>
      <c r="H1087" s="174">
        <f t="shared" ca="1" si="20"/>
        <v>5.9314360027128185E-2</v>
      </c>
    </row>
    <row r="1088" spans="2:8" x14ac:dyDescent="0.3">
      <c r="B1088" s="210">
        <v>43917</v>
      </c>
      <c r="C1088" s="211">
        <v>70.263503999999998</v>
      </c>
      <c r="D1088" s="174">
        <v>-1.4125058987058789E-3</v>
      </c>
      <c r="E1088" s="174">
        <v>-1.4125058987058789E-3</v>
      </c>
      <c r="G1088" s="174">
        <v>1082</v>
      </c>
      <c r="H1088" s="174">
        <f t="shared" ca="1" si="20"/>
        <v>-1.3431094926351047E-2</v>
      </c>
    </row>
    <row r="1089" spans="2:8" x14ac:dyDescent="0.3">
      <c r="B1089" s="208">
        <v>43916</v>
      </c>
      <c r="C1089" s="209">
        <v>70.362892000000002</v>
      </c>
      <c r="D1089" s="174">
        <v>7.8292336498460187E-3</v>
      </c>
      <c r="E1089" s="174">
        <v>7.8292336498460187E-3</v>
      </c>
      <c r="G1089" s="174">
        <v>1083</v>
      </c>
      <c r="H1089" s="174">
        <f t="shared" ca="1" si="20"/>
        <v>-1.6064792893522358E-2</v>
      </c>
    </row>
    <row r="1090" spans="2:8" x14ac:dyDescent="0.3">
      <c r="B1090" s="210">
        <v>43915</v>
      </c>
      <c r="C1090" s="211">
        <v>69.816283999999996</v>
      </c>
      <c r="D1090" s="174">
        <v>2.479944083074051E-2</v>
      </c>
      <c r="E1090" s="174">
        <v>2.479944083074051E-2</v>
      </c>
      <c r="G1090" s="174">
        <v>1084</v>
      </c>
      <c r="H1090" s="174">
        <f t="shared" ca="1" si="20"/>
        <v>-1.0021916547800944E-2</v>
      </c>
    </row>
    <row r="1091" spans="2:8" x14ac:dyDescent="0.3">
      <c r="B1091" s="208">
        <v>43914</v>
      </c>
      <c r="C1091" s="209">
        <v>68.126778000000002</v>
      </c>
      <c r="D1091" s="174">
        <v>3.5498437559135836E-2</v>
      </c>
      <c r="E1091" s="174">
        <v>3.5498437559135836E-2</v>
      </c>
      <c r="G1091" s="174">
        <v>1085</v>
      </c>
      <c r="H1091" s="174">
        <f t="shared" ca="1" si="20"/>
        <v>-1.7100783406975788E-2</v>
      </c>
    </row>
    <row r="1092" spans="2:8" x14ac:dyDescent="0.3">
      <c r="B1092" s="210">
        <v>43913</v>
      </c>
      <c r="C1092" s="211">
        <v>65.791290000000004</v>
      </c>
      <c r="D1092" s="174">
        <v>-0.14359639920262166</v>
      </c>
      <c r="E1092" s="174">
        <v>-0.14359639920262166</v>
      </c>
      <c r="G1092" s="174">
        <v>1086</v>
      </c>
      <c r="H1092" s="174">
        <f t="shared" ca="1" si="20"/>
        <v>2.8557427423782655E-2</v>
      </c>
    </row>
    <row r="1093" spans="2:8" x14ac:dyDescent="0.3">
      <c r="B1093" s="208">
        <v>43910</v>
      </c>
      <c r="C1093" s="209">
        <v>76.822761999999997</v>
      </c>
      <c r="D1093" s="174">
        <v>5.9629988911250785E-2</v>
      </c>
      <c r="E1093" s="174">
        <v>5.9629988911250785E-2</v>
      </c>
      <c r="G1093" s="174">
        <v>1087</v>
      </c>
      <c r="H1093" s="174">
        <f t="shared" ca="1" si="20"/>
        <v>-1.8091712362669588E-2</v>
      </c>
    </row>
    <row r="1094" spans="2:8" x14ac:dyDescent="0.3">
      <c r="B1094" s="210">
        <v>43909</v>
      </c>
      <c r="C1094" s="211">
        <v>72.499611000000002</v>
      </c>
      <c r="D1094" s="174">
        <v>-3.377493165586868E-2</v>
      </c>
      <c r="E1094" s="174">
        <v>-3.377493165586868E-2</v>
      </c>
      <c r="G1094" s="174">
        <v>1088</v>
      </c>
      <c r="H1094" s="174">
        <f t="shared" ca="1" si="20"/>
        <v>-6.2476432341041603E-3</v>
      </c>
    </row>
    <row r="1095" spans="2:8" x14ac:dyDescent="0.3">
      <c r="B1095" s="208">
        <v>43908</v>
      </c>
      <c r="C1095" s="209">
        <v>75.033874999999995</v>
      </c>
      <c r="D1095" s="174">
        <v>-3.1430315468398994E-2</v>
      </c>
      <c r="E1095" s="174">
        <v>-3.1430315468398994E-2</v>
      </c>
      <c r="G1095" s="174">
        <v>1089</v>
      </c>
      <c r="H1095" s="174">
        <f t="shared" ca="1" si="20"/>
        <v>-9.0217548477107192E-3</v>
      </c>
    </row>
    <row r="1096" spans="2:8" x14ac:dyDescent="0.3">
      <c r="B1096" s="210">
        <v>43907</v>
      </c>
      <c r="C1096" s="211">
        <v>77.468742000000006</v>
      </c>
      <c r="D1096" s="174">
        <v>-6.0277294390197252E-2</v>
      </c>
      <c r="E1096" s="174">
        <v>-6.0277294390197252E-2</v>
      </c>
      <c r="G1096" s="174">
        <v>1090</v>
      </c>
      <c r="H1096" s="174">
        <f t="shared" ref="H1096:H1159" ca="1" si="21">_xlfn.NORM.INV(RAND(),N$9,N$10)</f>
        <v>-1.530814801079264E-4</v>
      </c>
    </row>
    <row r="1097" spans="2:8" x14ac:dyDescent="0.3">
      <c r="B1097" s="208">
        <v>43906</v>
      </c>
      <c r="C1097" s="209">
        <v>82.437873999999994</v>
      </c>
      <c r="D1097" s="174">
        <v>-7.5766022946438014E-2</v>
      </c>
      <c r="E1097" s="174">
        <v>-7.5766022946438014E-2</v>
      </c>
      <c r="G1097" s="174">
        <v>1091</v>
      </c>
      <c r="H1097" s="174">
        <f t="shared" ca="1" si="21"/>
        <v>8.9785980491468645E-3</v>
      </c>
    </row>
    <row r="1098" spans="2:8" x14ac:dyDescent="0.3">
      <c r="B1098" s="210">
        <v>43903</v>
      </c>
      <c r="C1098" s="211">
        <v>89.195892000000001</v>
      </c>
      <c r="D1098" s="174">
        <v>1.9886367534396761E-2</v>
      </c>
      <c r="E1098" s="174">
        <v>1.9886367534396761E-2</v>
      </c>
      <c r="G1098" s="174">
        <v>1092</v>
      </c>
      <c r="H1098" s="174">
        <f t="shared" ca="1" si="21"/>
        <v>3.8870449235239375E-3</v>
      </c>
    </row>
    <row r="1099" spans="2:8" x14ac:dyDescent="0.3">
      <c r="B1099" s="208">
        <v>43902</v>
      </c>
      <c r="C1099" s="209">
        <v>87.456695999999994</v>
      </c>
      <c r="D1099" s="174">
        <v>-0.11021238647021639</v>
      </c>
      <c r="E1099" s="174">
        <v>-0.11021238647021639</v>
      </c>
      <c r="G1099" s="174">
        <v>1093</v>
      </c>
      <c r="H1099" s="174">
        <f t="shared" ca="1" si="21"/>
        <v>-1.3732079446577087E-2</v>
      </c>
    </row>
    <row r="1100" spans="2:8" x14ac:dyDescent="0.3">
      <c r="B1100" s="210">
        <v>43901</v>
      </c>
      <c r="C1100" s="211">
        <v>98.289406</v>
      </c>
      <c r="D1100" s="174">
        <v>-6.4332957372954691E-2</v>
      </c>
      <c r="E1100" s="174">
        <v>-6.4332957372954691E-2</v>
      </c>
      <c r="G1100" s="174">
        <v>1094</v>
      </c>
      <c r="H1100" s="174">
        <f t="shared" ca="1" si="21"/>
        <v>-1.3325359617815859E-2</v>
      </c>
    </row>
    <row r="1101" spans="2:8" x14ac:dyDescent="0.3">
      <c r="B1101" s="208">
        <v>43899</v>
      </c>
      <c r="C1101" s="209">
        <v>105.047417</v>
      </c>
      <c r="D1101" s="174">
        <v>-7.4430849966864596E-2</v>
      </c>
      <c r="E1101" s="174">
        <v>-7.4430849966864596E-2</v>
      </c>
      <c r="G1101" s="174">
        <v>1095</v>
      </c>
      <c r="H1101" s="174">
        <f t="shared" ca="1" si="21"/>
        <v>-7.5260050529208748E-3</v>
      </c>
    </row>
    <row r="1102" spans="2:8" x14ac:dyDescent="0.3">
      <c r="B1102" s="210">
        <v>43896</v>
      </c>
      <c r="C1102" s="211">
        <v>113.49494199999999</v>
      </c>
      <c r="D1102" s="174">
        <v>-9.1848902240042996E-2</v>
      </c>
      <c r="E1102" s="174">
        <v>-9.1848902240042996E-2</v>
      </c>
      <c r="G1102" s="174">
        <v>1096</v>
      </c>
      <c r="H1102" s="174">
        <f t="shared" ca="1" si="21"/>
        <v>-2.5187046041224872E-2</v>
      </c>
    </row>
    <row r="1103" spans="2:8" x14ac:dyDescent="0.3">
      <c r="B1103" s="208">
        <v>43895</v>
      </c>
      <c r="C1103" s="209">
        <v>124.97363300000001</v>
      </c>
      <c r="D1103" s="174">
        <v>-3.5657547313921339E-3</v>
      </c>
      <c r="E1103" s="174">
        <v>-3.5657547313921339E-3</v>
      </c>
      <c r="G1103" s="174">
        <v>1097</v>
      </c>
      <c r="H1103" s="174">
        <f t="shared" ca="1" si="21"/>
        <v>1.1687460671732175E-2</v>
      </c>
    </row>
    <row r="1104" spans="2:8" x14ac:dyDescent="0.3">
      <c r="B1104" s="210">
        <v>43894</v>
      </c>
      <c r="C1104" s="211">
        <v>125.42085299999999</v>
      </c>
      <c r="D1104" s="174">
        <v>-3.1837441007675202E-2</v>
      </c>
      <c r="E1104" s="174">
        <v>-3.1837441007675202E-2</v>
      </c>
      <c r="G1104" s="174">
        <v>1098</v>
      </c>
      <c r="H1104" s="174">
        <f t="shared" ca="1" si="21"/>
        <v>2.1308809765079729E-3</v>
      </c>
    </row>
    <row r="1105" spans="2:8" x14ac:dyDescent="0.3">
      <c r="B1105" s="208">
        <v>43893</v>
      </c>
      <c r="C1105" s="209">
        <v>129.545242</v>
      </c>
      <c r="D1105" s="174">
        <v>3.9473762867049518E-2</v>
      </c>
      <c r="E1105" s="174">
        <v>3.9473762867049518E-2</v>
      </c>
      <c r="G1105" s="174">
        <v>1099</v>
      </c>
      <c r="H1105" s="174">
        <f t="shared" ca="1" si="21"/>
        <v>3.4059393680572543E-2</v>
      </c>
    </row>
    <row r="1106" spans="2:8" x14ac:dyDescent="0.3">
      <c r="B1106" s="210">
        <v>43892</v>
      </c>
      <c r="C1106" s="211">
        <v>124.625793</v>
      </c>
      <c r="D1106" s="174">
        <v>-2.7530007482411651E-2</v>
      </c>
      <c r="E1106" s="174">
        <v>-2.7530007482411651E-2</v>
      </c>
      <c r="G1106" s="174">
        <v>1100</v>
      </c>
      <c r="H1106" s="174">
        <f t="shared" ca="1" si="21"/>
        <v>-2.0633268632784772E-2</v>
      </c>
    </row>
    <row r="1107" spans="2:8" x14ac:dyDescent="0.3">
      <c r="B1107" s="208">
        <v>43889</v>
      </c>
      <c r="C1107" s="209">
        <v>128.15387000000001</v>
      </c>
      <c r="D1107" s="174">
        <v>-0.1122203484160081</v>
      </c>
      <c r="E1107" s="174">
        <v>-0.1122203484160081</v>
      </c>
      <c r="G1107" s="174">
        <v>1101</v>
      </c>
      <c r="H1107" s="174">
        <f t="shared" ca="1" si="21"/>
        <v>2.7972874269014802E-2</v>
      </c>
    </row>
    <row r="1108" spans="2:8" x14ac:dyDescent="0.3">
      <c r="B1108" s="210">
        <v>43888</v>
      </c>
      <c r="C1108" s="211">
        <v>144.353241</v>
      </c>
      <c r="D1108" s="174">
        <v>4.8426201190855805E-3</v>
      </c>
      <c r="E1108" s="174">
        <v>4.8426201190855805E-3</v>
      </c>
      <c r="G1108" s="174">
        <v>1102</v>
      </c>
      <c r="H1108" s="174">
        <f t="shared" ca="1" si="21"/>
        <v>2.9681019375710216E-2</v>
      </c>
    </row>
    <row r="1109" spans="2:8" x14ac:dyDescent="0.3">
      <c r="B1109" s="208">
        <v>43887</v>
      </c>
      <c r="C1109" s="209">
        <v>143.65756200000001</v>
      </c>
      <c r="D1109" s="174">
        <v>-3.5690469323370826E-2</v>
      </c>
      <c r="E1109" s="174">
        <v>-3.5690469323370826E-2</v>
      </c>
      <c r="G1109" s="174">
        <v>1103</v>
      </c>
      <c r="H1109" s="174">
        <f t="shared" ca="1" si="21"/>
        <v>-2.8757977740872423E-2</v>
      </c>
    </row>
    <row r="1110" spans="2:8" x14ac:dyDescent="0.3">
      <c r="B1110" s="210">
        <v>43886</v>
      </c>
      <c r="C1110" s="211">
        <v>148.97453300000001</v>
      </c>
      <c r="D1110" s="174">
        <v>-4.9783698083569481E-3</v>
      </c>
      <c r="E1110" s="174">
        <v>-4.9783698083569481E-3</v>
      </c>
      <c r="G1110" s="174">
        <v>1104</v>
      </c>
      <c r="H1110" s="174">
        <f t="shared" ca="1" si="21"/>
        <v>-1.9263354947323084E-2</v>
      </c>
    </row>
    <row r="1111" spans="2:8" x14ac:dyDescent="0.3">
      <c r="B1111" s="208">
        <v>43885</v>
      </c>
      <c r="C1111" s="209">
        <v>149.71989400000001</v>
      </c>
      <c r="D1111" s="174">
        <v>-4.9526877417619179E-2</v>
      </c>
      <c r="E1111" s="174">
        <v>-4.9526877417619179E-2</v>
      </c>
      <c r="G1111" s="174">
        <v>1105</v>
      </c>
      <c r="H1111" s="174">
        <f t="shared" ca="1" si="21"/>
        <v>1.7639544340669732E-3</v>
      </c>
    </row>
    <row r="1112" spans="2:8" x14ac:dyDescent="0.3">
      <c r="B1112" s="210">
        <v>43881</v>
      </c>
      <c r="C1112" s="211">
        <v>157.52143899999999</v>
      </c>
      <c r="D1112" s="174">
        <v>2.8471890730838987E-3</v>
      </c>
      <c r="E1112" s="174">
        <v>2.8471890730838987E-3</v>
      </c>
      <c r="G1112" s="174">
        <v>1106</v>
      </c>
      <c r="H1112" s="174">
        <f t="shared" ca="1" si="21"/>
        <v>-1.1673282705495952E-2</v>
      </c>
    </row>
    <row r="1113" spans="2:8" x14ac:dyDescent="0.3">
      <c r="B1113" s="208">
        <v>43880</v>
      </c>
      <c r="C1113" s="209">
        <v>157.074219</v>
      </c>
      <c r="D1113" s="174">
        <v>-2.1967872068589734E-2</v>
      </c>
      <c r="E1113" s="174">
        <v>-2.1967872068589734E-2</v>
      </c>
      <c r="G1113" s="174">
        <v>1107</v>
      </c>
      <c r="H1113" s="174">
        <f t="shared" ca="1" si="21"/>
        <v>-9.3045391898087125E-4</v>
      </c>
    </row>
    <row r="1114" spans="2:8" x14ac:dyDescent="0.3">
      <c r="B1114" s="210">
        <v>43879</v>
      </c>
      <c r="C1114" s="211">
        <v>160.60230999999999</v>
      </c>
      <c r="D1114" s="174">
        <v>-4.4352503538775533E-2</v>
      </c>
      <c r="E1114" s="174">
        <v>-4.4352503538775533E-2</v>
      </c>
      <c r="G1114" s="174">
        <v>1108</v>
      </c>
      <c r="H1114" s="174">
        <f t="shared" ca="1" si="21"/>
        <v>-1.6665276221760832E-2</v>
      </c>
    </row>
    <row r="1115" spans="2:8" x14ac:dyDescent="0.3">
      <c r="B1115" s="208">
        <v>43878</v>
      </c>
      <c r="C1115" s="209">
        <v>168.056015</v>
      </c>
      <c r="D1115" s="174">
        <v>0</v>
      </c>
      <c r="E1115" s="174">
        <v>0</v>
      </c>
      <c r="G1115" s="174">
        <v>1109</v>
      </c>
      <c r="H1115" s="174">
        <f t="shared" ca="1" si="21"/>
        <v>2.804578944615803E-3</v>
      </c>
    </row>
    <row r="1116" spans="2:8" x14ac:dyDescent="0.3">
      <c r="B1116" s="210">
        <v>43875</v>
      </c>
      <c r="C1116" s="211">
        <v>168.056015</v>
      </c>
      <c r="D1116" s="174">
        <v>-2.3597428850433313E-3</v>
      </c>
      <c r="E1116" s="174">
        <v>-2.3597428850433313E-3</v>
      </c>
      <c r="G1116" s="174">
        <v>1110</v>
      </c>
      <c r="H1116" s="174">
        <f t="shared" ca="1" si="21"/>
        <v>-3.7911679133986451E-2</v>
      </c>
    </row>
    <row r="1117" spans="2:8" x14ac:dyDescent="0.3">
      <c r="B1117" s="208">
        <v>43874</v>
      </c>
      <c r="C1117" s="209">
        <v>168.45352199999999</v>
      </c>
      <c r="D1117" s="174">
        <v>-8.4820541387851701E-3</v>
      </c>
      <c r="E1117" s="174">
        <v>-8.4820541387851701E-3</v>
      </c>
      <c r="G1117" s="174">
        <v>1111</v>
      </c>
      <c r="H1117" s="174">
        <f t="shared" ca="1" si="21"/>
        <v>4.2025893548588919E-2</v>
      </c>
    </row>
    <row r="1118" spans="2:8" x14ac:dyDescent="0.3">
      <c r="B1118" s="210">
        <v>43873</v>
      </c>
      <c r="C1118" s="211">
        <v>169.894577</v>
      </c>
      <c r="D1118" s="174">
        <v>7.0692471595814217E-3</v>
      </c>
      <c r="E1118" s="174">
        <v>7.0692471595814217E-3</v>
      </c>
      <c r="G1118" s="174">
        <v>1112</v>
      </c>
      <c r="H1118" s="174">
        <f t="shared" ca="1" si="21"/>
        <v>1.7922354177188286E-2</v>
      </c>
    </row>
    <row r="1119" spans="2:8" x14ac:dyDescent="0.3">
      <c r="B1119" s="208">
        <v>43872</v>
      </c>
      <c r="C1119" s="209">
        <v>168.70198099999999</v>
      </c>
      <c r="D1119" s="174">
        <v>5.0325924608403336E-3</v>
      </c>
      <c r="E1119" s="174">
        <v>5.0325924608403336E-3</v>
      </c>
      <c r="G1119" s="174">
        <v>1113</v>
      </c>
      <c r="H1119" s="174">
        <f t="shared" ca="1" si="21"/>
        <v>-3.0204642444412373E-3</v>
      </c>
    </row>
    <row r="1120" spans="2:8" x14ac:dyDescent="0.3">
      <c r="B1120" s="210">
        <v>43871</v>
      </c>
      <c r="C1120" s="211">
        <v>167.857224</v>
      </c>
      <c r="D1120" s="174">
        <v>-2.707377472765115E-2</v>
      </c>
      <c r="E1120" s="174">
        <v>-2.707377472765115E-2</v>
      </c>
      <c r="G1120" s="174">
        <v>1114</v>
      </c>
      <c r="H1120" s="174">
        <f t="shared" ca="1" si="21"/>
        <v>1.0265934258688495E-2</v>
      </c>
    </row>
    <row r="1121" spans="2:8" x14ac:dyDescent="0.3">
      <c r="B1121" s="208">
        <v>43868</v>
      </c>
      <c r="C1121" s="209">
        <v>172.52821399999999</v>
      </c>
      <c r="D1121" s="174">
        <v>-2.9354223180424566E-2</v>
      </c>
      <c r="E1121" s="174">
        <v>-2.9354223180424566E-2</v>
      </c>
      <c r="G1121" s="174">
        <v>1115</v>
      </c>
      <c r="H1121" s="174">
        <f t="shared" ca="1" si="21"/>
        <v>-1.138232389356021E-2</v>
      </c>
    </row>
    <row r="1122" spans="2:8" x14ac:dyDescent="0.3">
      <c r="B1122" s="210">
        <v>43867</v>
      </c>
      <c r="C1122" s="211">
        <v>177.74580399999999</v>
      </c>
      <c r="D1122" s="174">
        <v>-2.6666682364489748E-2</v>
      </c>
      <c r="E1122" s="174">
        <v>-2.6666682364489748E-2</v>
      </c>
      <c r="G1122" s="174">
        <v>1116</v>
      </c>
      <c r="H1122" s="174">
        <f t="shared" ca="1" si="21"/>
        <v>-4.1623684445052121E-2</v>
      </c>
    </row>
    <row r="1123" spans="2:8" x14ac:dyDescent="0.3">
      <c r="B1123" s="208">
        <v>43866</v>
      </c>
      <c r="C1123" s="209">
        <v>182.615555</v>
      </c>
      <c r="D1123" s="174">
        <v>0.10893184486063012</v>
      </c>
      <c r="E1123" s="174">
        <v>0.10893184486063012</v>
      </c>
      <c r="G1123" s="174">
        <v>1117</v>
      </c>
      <c r="H1123" s="174">
        <f t="shared" ca="1" si="21"/>
        <v>2.0145625291107198E-2</v>
      </c>
    </row>
    <row r="1124" spans="2:8" x14ac:dyDescent="0.3">
      <c r="B1124" s="210">
        <v>43865</v>
      </c>
      <c r="C1124" s="211">
        <v>164.676987</v>
      </c>
      <c r="D1124" s="174">
        <v>1.1290812845021004E-2</v>
      </c>
      <c r="E1124" s="174">
        <v>1.1290812845021004E-2</v>
      </c>
      <c r="G1124" s="174">
        <v>1118</v>
      </c>
      <c r="H1124" s="174">
        <f t="shared" ca="1" si="21"/>
        <v>2.1688128661775434E-2</v>
      </c>
    </row>
    <row r="1125" spans="2:8" x14ac:dyDescent="0.3">
      <c r="B1125" s="208">
        <v>43864</v>
      </c>
      <c r="C1125" s="209">
        <v>162.83840900000001</v>
      </c>
      <c r="D1125" s="174">
        <v>-7.2197039788498493E-2</v>
      </c>
      <c r="E1125" s="174">
        <v>-7.2197039788498493E-2</v>
      </c>
      <c r="G1125" s="174">
        <v>1119</v>
      </c>
      <c r="H1125" s="174">
        <f t="shared" ca="1" si="21"/>
        <v>2.2482283046945575E-2</v>
      </c>
    </row>
    <row r="1126" spans="2:8" x14ac:dyDescent="0.3">
      <c r="B1126" s="210">
        <v>43861</v>
      </c>
      <c r="C1126" s="211">
        <v>175.50968900000001</v>
      </c>
      <c r="D1126" s="174">
        <v>-5.1557441792281195E-2</v>
      </c>
      <c r="E1126" s="174">
        <v>-5.1557441792281195E-2</v>
      </c>
      <c r="G1126" s="174">
        <v>1120</v>
      </c>
      <c r="H1126" s="174">
        <f t="shared" ca="1" si="21"/>
        <v>-3.0595914652658627E-2</v>
      </c>
    </row>
    <row r="1127" spans="2:8" x14ac:dyDescent="0.3">
      <c r="B1127" s="208">
        <v>43860</v>
      </c>
      <c r="C1127" s="209">
        <v>185.05041499999999</v>
      </c>
      <c r="D1127" s="174">
        <v>-9.8378873090278433E-3</v>
      </c>
      <c r="E1127" s="174">
        <v>-9.8378873090278433E-3</v>
      </c>
      <c r="G1127" s="174">
        <v>1121</v>
      </c>
      <c r="H1127" s="174">
        <f t="shared" ca="1" si="21"/>
        <v>-1.2067270533474837E-2</v>
      </c>
    </row>
    <row r="1128" spans="2:8" x14ac:dyDescent="0.3">
      <c r="B1128" s="210">
        <v>43859</v>
      </c>
      <c r="C1128" s="211">
        <v>186.88900799999999</v>
      </c>
      <c r="D1128" s="174">
        <v>6.785916162800143E-2</v>
      </c>
      <c r="E1128" s="174">
        <v>6.785916162800143E-2</v>
      </c>
      <c r="G1128" s="174">
        <v>1122</v>
      </c>
      <c r="H1128" s="174">
        <f t="shared" ca="1" si="21"/>
        <v>1.5193838405403044E-2</v>
      </c>
    </row>
    <row r="1129" spans="2:8" x14ac:dyDescent="0.3">
      <c r="B1129" s="208">
        <v>43858</v>
      </c>
      <c r="C1129" s="209">
        <v>175.012787</v>
      </c>
      <c r="D1129" s="174">
        <v>-3.3479572100646185E-2</v>
      </c>
      <c r="E1129" s="174">
        <v>-3.3479572100646185E-2</v>
      </c>
      <c r="G1129" s="174">
        <v>1123</v>
      </c>
      <c r="H1129" s="174">
        <f t="shared" ca="1" si="21"/>
        <v>2.3084078206751291E-2</v>
      </c>
    </row>
    <row r="1130" spans="2:8" x14ac:dyDescent="0.3">
      <c r="B1130" s="210">
        <v>43857</v>
      </c>
      <c r="C1130" s="211">
        <v>181.07510400000001</v>
      </c>
      <c r="D1130" s="174">
        <v>-2.3056305747230551E-2</v>
      </c>
      <c r="E1130" s="174">
        <v>-2.3056305747230551E-2</v>
      </c>
      <c r="G1130" s="174">
        <v>1124</v>
      </c>
      <c r="H1130" s="174">
        <f t="shared" ca="1" si="21"/>
        <v>2.7205826811237576E-2</v>
      </c>
    </row>
    <row r="1131" spans="2:8" x14ac:dyDescent="0.3">
      <c r="B1131" s="208">
        <v>43854</v>
      </c>
      <c r="C1131" s="209">
        <v>185.348557</v>
      </c>
      <c r="D1131" s="174">
        <v>-1.0084954866145104E-2</v>
      </c>
      <c r="E1131" s="174">
        <v>-1.0084954866145104E-2</v>
      </c>
      <c r="G1131" s="174">
        <v>1125</v>
      </c>
      <c r="H1131" s="174">
        <f t="shared" ca="1" si="21"/>
        <v>-5.6443679476356236E-2</v>
      </c>
    </row>
    <row r="1132" spans="2:8" x14ac:dyDescent="0.3">
      <c r="B1132" s="210">
        <v>43853</v>
      </c>
      <c r="C1132" s="211">
        <v>187.23683199999999</v>
      </c>
      <c r="D1132" s="174">
        <v>1.508613534339261E-2</v>
      </c>
      <c r="E1132" s="174">
        <v>1.508613534339261E-2</v>
      </c>
      <c r="G1132" s="174">
        <v>1126</v>
      </c>
      <c r="H1132" s="174">
        <f t="shared" ca="1" si="21"/>
        <v>5.7570164510779382E-3</v>
      </c>
    </row>
    <row r="1133" spans="2:8" x14ac:dyDescent="0.3">
      <c r="B1133" s="208">
        <v>43852</v>
      </c>
      <c r="C1133" s="209">
        <v>184.45413199999999</v>
      </c>
      <c r="D1133" s="174">
        <v>-3.0302945551923258E-2</v>
      </c>
      <c r="E1133" s="174">
        <v>-3.0302945551923258E-2</v>
      </c>
      <c r="G1133" s="174">
        <v>1127</v>
      </c>
      <c r="H1133" s="174">
        <f t="shared" ca="1" si="21"/>
        <v>-2.044663518862138E-2</v>
      </c>
    </row>
    <row r="1134" spans="2:8" x14ac:dyDescent="0.3">
      <c r="B1134" s="210">
        <v>43851</v>
      </c>
      <c r="C1134" s="211">
        <v>190.21830700000001</v>
      </c>
      <c r="D1134" s="174">
        <v>-1.8461620514472966E-2</v>
      </c>
      <c r="E1134" s="174">
        <v>-1.8461620514472966E-2</v>
      </c>
      <c r="G1134" s="174">
        <v>1128</v>
      </c>
      <c r="H1134" s="174">
        <f t="shared" ca="1" si="21"/>
        <v>-1.2491585918276801E-2</v>
      </c>
    </row>
    <row r="1135" spans="2:8" x14ac:dyDescent="0.3">
      <c r="B1135" s="208">
        <v>43850</v>
      </c>
      <c r="C1135" s="209">
        <v>193.796097</v>
      </c>
      <c r="D1135" s="174">
        <v>-1.1657358838037347E-2</v>
      </c>
      <c r="E1135" s="174">
        <v>-1.1657358838037347E-2</v>
      </c>
      <c r="G1135" s="174">
        <v>1129</v>
      </c>
      <c r="H1135" s="174">
        <f t="shared" ca="1" si="21"/>
        <v>5.9929121040644216E-3</v>
      </c>
    </row>
    <row r="1136" spans="2:8" x14ac:dyDescent="0.3">
      <c r="B1136" s="210">
        <v>43847</v>
      </c>
      <c r="C1136" s="211">
        <v>196.08189400000001</v>
      </c>
      <c r="D1136" s="174">
        <v>-1.2655149659920231E-3</v>
      </c>
      <c r="E1136" s="174">
        <v>-1.2655149659920231E-3</v>
      </c>
      <c r="G1136" s="174">
        <v>1130</v>
      </c>
      <c r="H1136" s="174">
        <f t="shared" ca="1" si="21"/>
        <v>-1.259777770143789E-2</v>
      </c>
    </row>
    <row r="1137" spans="2:8" x14ac:dyDescent="0.3">
      <c r="B1137" s="208">
        <v>43846</v>
      </c>
      <c r="C1137" s="209">
        <v>196.330353</v>
      </c>
      <c r="D1137" s="174">
        <v>-1.3975551820636886E-2</v>
      </c>
      <c r="E1137" s="174">
        <v>-1.3975551820636886E-2</v>
      </c>
      <c r="G1137" s="174">
        <v>1131</v>
      </c>
      <c r="H1137" s="174">
        <f t="shared" ca="1" si="21"/>
        <v>-2.2692503238063225E-2</v>
      </c>
    </row>
    <row r="1138" spans="2:8" x14ac:dyDescent="0.3">
      <c r="B1138" s="210">
        <v>43845</v>
      </c>
      <c r="C1138" s="211">
        <v>199.113068</v>
      </c>
      <c r="D1138" s="174">
        <v>2.2976827591664865E-2</v>
      </c>
      <c r="E1138" s="174">
        <v>2.2976827591664865E-2</v>
      </c>
      <c r="G1138" s="174">
        <v>1132</v>
      </c>
      <c r="H1138" s="174">
        <f t="shared" ca="1" si="21"/>
        <v>2.7298628131650515E-2</v>
      </c>
    </row>
    <row r="1139" spans="2:8" x14ac:dyDescent="0.3">
      <c r="B1139" s="208">
        <v>43844</v>
      </c>
      <c r="C1139" s="209">
        <v>194.640839</v>
      </c>
      <c r="D1139" s="174">
        <v>-2.0382501544208911E-3</v>
      </c>
      <c r="E1139" s="174">
        <v>-2.0382501544208911E-3</v>
      </c>
      <c r="G1139" s="174">
        <v>1133</v>
      </c>
      <c r="H1139" s="174">
        <f t="shared" ca="1" si="21"/>
        <v>2.9454490753630182E-2</v>
      </c>
    </row>
    <row r="1140" spans="2:8" x14ac:dyDescent="0.3">
      <c r="B1140" s="210">
        <v>43843</v>
      </c>
      <c r="C1140" s="211">
        <v>195.038376</v>
      </c>
      <c r="D1140" s="174">
        <v>-5.0928124847349622E-4</v>
      </c>
      <c r="E1140" s="174">
        <v>-5.0928124847349622E-4</v>
      </c>
      <c r="G1140" s="174">
        <v>1134</v>
      </c>
      <c r="H1140" s="174">
        <f t="shared" ca="1" si="21"/>
        <v>-2.1480930205040143E-2</v>
      </c>
    </row>
    <row r="1141" spans="2:8" x14ac:dyDescent="0.3">
      <c r="B1141" s="208">
        <v>43840</v>
      </c>
      <c r="C1141" s="209">
        <v>195.137756</v>
      </c>
      <c r="D1141" s="174">
        <v>2.2656204107126612E-2</v>
      </c>
      <c r="E1141" s="174">
        <v>2.2656204107126612E-2</v>
      </c>
      <c r="G1141" s="174">
        <v>1135</v>
      </c>
      <c r="H1141" s="174">
        <f t="shared" ca="1" si="21"/>
        <v>1.5464961615075311E-2</v>
      </c>
    </row>
    <row r="1142" spans="2:8" x14ac:dyDescent="0.3">
      <c r="B1142" s="210">
        <v>43839</v>
      </c>
      <c r="C1142" s="211">
        <v>190.81462099999999</v>
      </c>
      <c r="D1142" s="174">
        <v>5.176667332256811E-2</v>
      </c>
      <c r="E1142" s="174">
        <v>5.176667332256811E-2</v>
      </c>
      <c r="G1142" s="174">
        <v>1136</v>
      </c>
      <c r="H1142" s="174">
        <f t="shared" ca="1" si="21"/>
        <v>-1.227888141480912E-3</v>
      </c>
    </row>
    <row r="1143" spans="2:8" x14ac:dyDescent="0.3">
      <c r="B1143" s="208">
        <v>43838</v>
      </c>
      <c r="C1143" s="209">
        <v>181.42295799999999</v>
      </c>
      <c r="D1143" s="174">
        <v>-1.1640459576533245E-2</v>
      </c>
      <c r="E1143" s="174">
        <v>-1.1640459576533245E-2</v>
      </c>
      <c r="G1143" s="174">
        <v>1137</v>
      </c>
      <c r="H1143" s="174">
        <f t="shared" ca="1" si="21"/>
        <v>-6.7435169787619575E-3</v>
      </c>
    </row>
    <row r="1144" spans="2:8" x14ac:dyDescent="0.3">
      <c r="B1144" s="210">
        <v>43837</v>
      </c>
      <c r="C1144" s="211">
        <v>183.55967699999999</v>
      </c>
      <c r="D1144" s="174">
        <v>-5.117173322405336E-3</v>
      </c>
      <c r="E1144" s="174">
        <v>-5.117173322405336E-3</v>
      </c>
      <c r="G1144" s="174">
        <v>1138</v>
      </c>
      <c r="H1144" s="174">
        <f t="shared" ca="1" si="21"/>
        <v>1.9622016952191287E-2</v>
      </c>
    </row>
    <row r="1145" spans="2:8" x14ac:dyDescent="0.3">
      <c r="B1145" s="208">
        <v>43836</v>
      </c>
      <c r="C1145" s="209">
        <v>184.503815</v>
      </c>
      <c r="D1145" s="174">
        <v>-2.851917037715971E-2</v>
      </c>
      <c r="E1145" s="174">
        <v>-2.851917037715971E-2</v>
      </c>
      <c r="G1145" s="174">
        <v>1139</v>
      </c>
      <c r="H1145" s="174">
        <f t="shared" ca="1" si="21"/>
        <v>-3.4539026587619377E-2</v>
      </c>
    </row>
    <row r="1146" spans="2:8" x14ac:dyDescent="0.3">
      <c r="B1146" s="210">
        <v>43833</v>
      </c>
      <c r="C1146" s="211">
        <v>189.92018100000001</v>
      </c>
      <c r="D1146" s="174">
        <v>-1.3677407321001514E-2</v>
      </c>
      <c r="E1146" s="174">
        <v>-1.3677407321001514E-2</v>
      </c>
      <c r="G1146" s="174">
        <v>1140</v>
      </c>
      <c r="H1146" s="174">
        <f t="shared" ca="1" si="21"/>
        <v>3.2931759963263078E-2</v>
      </c>
    </row>
    <row r="1147" spans="2:8" x14ac:dyDescent="0.3">
      <c r="B1147" s="208">
        <v>43832</v>
      </c>
      <c r="C1147" s="209">
        <v>192.55381800000001</v>
      </c>
      <c r="D1147" s="174">
        <v>5.0420172284694746E-2</v>
      </c>
      <c r="E1147" s="174">
        <v>5.0420172284694746E-2</v>
      </c>
      <c r="G1147" s="174">
        <v>1141</v>
      </c>
      <c r="H1147" s="174">
        <f t="shared" ca="1" si="21"/>
        <v>2.1507032567349014E-2</v>
      </c>
    </row>
    <row r="1148" spans="2:8" x14ac:dyDescent="0.3">
      <c r="B1148" s="210">
        <v>43831</v>
      </c>
      <c r="C1148" s="211">
        <v>183.31123400000001</v>
      </c>
      <c r="D1148" s="174">
        <v>-3.7807166722084152E-3</v>
      </c>
      <c r="E1148" s="174">
        <v>-3.7807166722084152E-3</v>
      </c>
      <c r="G1148" s="174">
        <v>1142</v>
      </c>
      <c r="H1148" s="174">
        <f t="shared" ca="1" si="21"/>
        <v>-3.5685619940187805E-3</v>
      </c>
    </row>
    <row r="1149" spans="2:8" x14ac:dyDescent="0.3">
      <c r="B1149" s="208">
        <v>43830</v>
      </c>
      <c r="C1149" s="209">
        <v>184.006912</v>
      </c>
      <c r="D1149" s="174">
        <v>7.8933433867648412E-3</v>
      </c>
      <c r="E1149" s="174">
        <v>7.8933433867648412E-3</v>
      </c>
      <c r="G1149" s="174">
        <v>1143</v>
      </c>
      <c r="H1149" s="174">
        <f t="shared" ca="1" si="21"/>
        <v>3.0050765835348187E-3</v>
      </c>
    </row>
    <row r="1150" spans="2:8" x14ac:dyDescent="0.3">
      <c r="B1150" s="210">
        <v>43829</v>
      </c>
      <c r="C1150" s="211">
        <v>182.56585699999999</v>
      </c>
      <c r="D1150" s="174">
        <v>4.286129223345625E-2</v>
      </c>
      <c r="E1150" s="174">
        <v>4.286129223345625E-2</v>
      </c>
      <c r="G1150" s="174">
        <v>1144</v>
      </c>
      <c r="H1150" s="174">
        <f t="shared" ca="1" si="21"/>
        <v>-2.0745509786151427E-2</v>
      </c>
    </row>
    <row r="1151" spans="2:8" x14ac:dyDescent="0.3">
      <c r="B1151" s="208">
        <v>43826</v>
      </c>
      <c r="C1151" s="209">
        <v>175.062454</v>
      </c>
      <c r="D1151" s="174">
        <v>8.8772868282577314E-3</v>
      </c>
      <c r="E1151" s="174">
        <v>8.8772868282577314E-3</v>
      </c>
      <c r="G1151" s="174">
        <v>1145</v>
      </c>
      <c r="H1151" s="174">
        <f t="shared" ca="1" si="21"/>
        <v>2.2843876876793019E-2</v>
      </c>
    </row>
    <row r="1152" spans="2:8" x14ac:dyDescent="0.3">
      <c r="B1152" s="210">
        <v>43825</v>
      </c>
      <c r="C1152" s="211">
        <v>173.52204900000001</v>
      </c>
      <c r="D1152" s="174">
        <v>-5.1280936061583278E-3</v>
      </c>
      <c r="E1152" s="174">
        <v>-5.1280936061583278E-3</v>
      </c>
      <c r="G1152" s="174">
        <v>1146</v>
      </c>
      <c r="H1152" s="174">
        <f t="shared" ca="1" si="21"/>
        <v>5.4991727538052503E-2</v>
      </c>
    </row>
    <row r="1153" spans="2:8" x14ac:dyDescent="0.3">
      <c r="B1153" s="208">
        <v>43823</v>
      </c>
      <c r="C1153" s="209">
        <v>174.416473</v>
      </c>
      <c r="D1153" s="174">
        <v>-3.1241789518245203E-3</v>
      </c>
      <c r="E1153" s="174">
        <v>-3.1241789518245203E-3</v>
      </c>
      <c r="G1153" s="174">
        <v>1147</v>
      </c>
      <c r="H1153" s="174">
        <f t="shared" ca="1" si="21"/>
        <v>-1.0983669875202389E-2</v>
      </c>
    </row>
    <row r="1154" spans="2:8" x14ac:dyDescent="0.3">
      <c r="B1154" s="210">
        <v>43822</v>
      </c>
      <c r="C1154" s="211">
        <v>174.963089</v>
      </c>
      <c r="D1154" s="174">
        <v>5.6841988348024016E-4</v>
      </c>
      <c r="E1154" s="174">
        <v>5.6841988348024016E-4</v>
      </c>
      <c r="G1154" s="174">
        <v>1148</v>
      </c>
      <c r="H1154" s="174">
        <f t="shared" ca="1" si="21"/>
        <v>-2.7427117561074771E-2</v>
      </c>
    </row>
    <row r="1155" spans="2:8" x14ac:dyDescent="0.3">
      <c r="B1155" s="208">
        <v>43819</v>
      </c>
      <c r="C1155" s="209">
        <v>174.86369300000001</v>
      </c>
      <c r="D1155" s="174">
        <v>-1.7862174419916364E-2</v>
      </c>
      <c r="E1155" s="174">
        <v>-1.7862174419916364E-2</v>
      </c>
      <c r="G1155" s="174">
        <v>1149</v>
      </c>
      <c r="H1155" s="174">
        <f t="shared" ca="1" si="21"/>
        <v>-2.4407881079762387E-2</v>
      </c>
    </row>
    <row r="1156" spans="2:8" x14ac:dyDescent="0.3">
      <c r="B1156" s="210">
        <v>43818</v>
      </c>
      <c r="C1156" s="211">
        <v>178.04394500000001</v>
      </c>
      <c r="D1156" s="174">
        <v>2.488553328757797E-2</v>
      </c>
      <c r="E1156" s="174">
        <v>2.488553328757797E-2</v>
      </c>
      <c r="G1156" s="174">
        <v>1150</v>
      </c>
      <c r="H1156" s="174">
        <f t="shared" ca="1" si="21"/>
        <v>6.4954653026773864E-3</v>
      </c>
    </row>
    <row r="1157" spans="2:8" x14ac:dyDescent="0.3">
      <c r="B1157" s="208">
        <v>43817</v>
      </c>
      <c r="C1157" s="209">
        <v>173.72081</v>
      </c>
      <c r="D1157" s="174">
        <v>-2.9966659363531288E-2</v>
      </c>
      <c r="E1157" s="174">
        <v>-2.9966659363531288E-2</v>
      </c>
      <c r="G1157" s="174">
        <v>1151</v>
      </c>
      <c r="H1157" s="174">
        <f t="shared" ca="1" si="21"/>
        <v>6.0115305152187654E-3</v>
      </c>
    </row>
    <row r="1158" spans="2:8" x14ac:dyDescent="0.3">
      <c r="B1158" s="210">
        <v>43816</v>
      </c>
      <c r="C1158" s="211">
        <v>179.08746300000001</v>
      </c>
      <c r="D1158" s="174">
        <v>3.0008591540180173E-2</v>
      </c>
      <c r="E1158" s="174">
        <v>3.0008591540180173E-2</v>
      </c>
      <c r="G1158" s="174">
        <v>1152</v>
      </c>
      <c r="H1158" s="174">
        <f t="shared" ca="1" si="21"/>
        <v>-8.753871656507194E-3</v>
      </c>
    </row>
    <row r="1159" spans="2:8" x14ac:dyDescent="0.3">
      <c r="B1159" s="208">
        <v>43815</v>
      </c>
      <c r="C1159" s="209">
        <v>173.86987300000001</v>
      </c>
      <c r="D1159" s="174">
        <v>-9.9037993880383857E-3</v>
      </c>
      <c r="E1159" s="174">
        <v>-9.9037993880383857E-3</v>
      </c>
      <c r="G1159" s="174">
        <v>1153</v>
      </c>
      <c r="H1159" s="174">
        <f t="shared" ca="1" si="21"/>
        <v>2.048718120675326E-2</v>
      </c>
    </row>
    <row r="1160" spans="2:8" x14ac:dyDescent="0.3">
      <c r="B1160" s="210">
        <v>43812</v>
      </c>
      <c r="C1160" s="211">
        <v>175.60907</v>
      </c>
      <c r="D1160" s="174">
        <v>1.9324961949972356E-2</v>
      </c>
      <c r="E1160" s="174">
        <v>1.9324961949972356E-2</v>
      </c>
      <c r="G1160" s="174">
        <v>1154</v>
      </c>
      <c r="H1160" s="174">
        <f t="shared" ref="H1160:H1223" ca="1" si="22">_xlfn.NORM.INV(RAND(),N$9,N$10)</f>
        <v>1.8711372358850498E-2</v>
      </c>
    </row>
    <row r="1161" spans="2:8" x14ac:dyDescent="0.3">
      <c r="B1161" s="208">
        <v>43811</v>
      </c>
      <c r="C1161" s="209">
        <v>172.27977000000001</v>
      </c>
      <c r="D1161" s="174">
        <v>7.1384568519251679E-2</v>
      </c>
      <c r="E1161" s="174">
        <v>7.1384568519251679E-2</v>
      </c>
      <c r="G1161" s="174">
        <v>1155</v>
      </c>
      <c r="H1161" s="174">
        <f t="shared" ca="1" si="22"/>
        <v>7.744436626087885E-3</v>
      </c>
    </row>
    <row r="1162" spans="2:8" x14ac:dyDescent="0.3">
      <c r="B1162" s="210">
        <v>43810</v>
      </c>
      <c r="C1162" s="211">
        <v>160.80105599999999</v>
      </c>
      <c r="D1162" s="174">
        <v>1.3149568026545308E-2</v>
      </c>
      <c r="E1162" s="174">
        <v>1.3149568026545308E-2</v>
      </c>
      <c r="G1162" s="174">
        <v>1156</v>
      </c>
      <c r="H1162" s="174">
        <f t="shared" ca="1" si="22"/>
        <v>2.5409409873714053E-2</v>
      </c>
    </row>
    <row r="1163" spans="2:8" x14ac:dyDescent="0.3">
      <c r="B1163" s="208">
        <v>43809</v>
      </c>
      <c r="C1163" s="209">
        <v>158.714035</v>
      </c>
      <c r="D1163" s="174">
        <v>-4.9843181653629791E-3</v>
      </c>
      <c r="E1163" s="174">
        <v>-4.9843181653629791E-3</v>
      </c>
      <c r="G1163" s="174">
        <v>1157</v>
      </c>
      <c r="H1163" s="174">
        <f t="shared" ca="1" si="22"/>
        <v>-2.0512333319305864E-2</v>
      </c>
    </row>
    <row r="1164" spans="2:8" x14ac:dyDescent="0.3">
      <c r="B1164" s="210">
        <v>43808</v>
      </c>
      <c r="C1164" s="211">
        <v>159.50907900000001</v>
      </c>
      <c r="D1164" s="174">
        <v>-6.1920059594680627E-3</v>
      </c>
      <c r="E1164" s="174">
        <v>-6.1920059594680627E-3</v>
      </c>
      <c r="G1164" s="174">
        <v>1158</v>
      </c>
      <c r="H1164" s="174">
        <f t="shared" ca="1" si="22"/>
        <v>6.6420343989925926E-2</v>
      </c>
    </row>
    <row r="1165" spans="2:8" x14ac:dyDescent="0.3">
      <c r="B1165" s="208">
        <v>43805</v>
      </c>
      <c r="C1165" s="209">
        <v>160.502914</v>
      </c>
      <c r="D1165" s="174">
        <v>-2.7694218885041234E-2</v>
      </c>
      <c r="E1165" s="174">
        <v>-2.7694218885041234E-2</v>
      </c>
      <c r="G1165" s="174">
        <v>1159</v>
      </c>
      <c r="H1165" s="174">
        <f t="shared" ca="1" si="22"/>
        <v>-2.0773033767501861E-3</v>
      </c>
    </row>
    <row r="1166" spans="2:8" x14ac:dyDescent="0.3">
      <c r="B1166" s="210">
        <v>43804</v>
      </c>
      <c r="C1166" s="211">
        <v>165.074524</v>
      </c>
      <c r="D1166" s="174">
        <v>-1.9480465288941137E-2</v>
      </c>
      <c r="E1166" s="174">
        <v>-1.9480465288941137E-2</v>
      </c>
      <c r="G1166" s="174">
        <v>1160</v>
      </c>
      <c r="H1166" s="174">
        <f t="shared" ca="1" si="22"/>
        <v>2.6854148067160823E-2</v>
      </c>
    </row>
    <row r="1167" spans="2:8" x14ac:dyDescent="0.3">
      <c r="B1167" s="208">
        <v>43803</v>
      </c>
      <c r="C1167" s="209">
        <v>168.354141</v>
      </c>
      <c r="D1167" s="174">
        <v>7.0796505825390321E-2</v>
      </c>
      <c r="E1167" s="174">
        <v>7.0796505825390321E-2</v>
      </c>
      <c r="G1167" s="174">
        <v>1161</v>
      </c>
      <c r="H1167" s="174">
        <f t="shared" ca="1" si="22"/>
        <v>-1.1349367564398966E-2</v>
      </c>
    </row>
    <row r="1168" spans="2:8" x14ac:dyDescent="0.3">
      <c r="B1168" s="210">
        <v>43802</v>
      </c>
      <c r="C1168" s="211">
        <v>157.22328200000001</v>
      </c>
      <c r="D1168" s="174">
        <v>-1.7696513295276956E-2</v>
      </c>
      <c r="E1168" s="174">
        <v>-1.7696513295276956E-2</v>
      </c>
      <c r="G1168" s="174">
        <v>1162</v>
      </c>
      <c r="H1168" s="174">
        <f t="shared" ca="1" si="22"/>
        <v>5.0927976867562369E-2</v>
      </c>
    </row>
    <row r="1169" spans="2:8" x14ac:dyDescent="0.3">
      <c r="B1169" s="208">
        <v>43801</v>
      </c>
      <c r="C1169" s="209">
        <v>160.05571</v>
      </c>
      <c r="D1169" s="174">
        <v>-2.7862671702022761E-3</v>
      </c>
      <c r="E1169" s="174">
        <v>-2.7862671702022761E-3</v>
      </c>
      <c r="G1169" s="174">
        <v>1163</v>
      </c>
      <c r="H1169" s="174">
        <f t="shared" ca="1" si="22"/>
        <v>-7.7617258664308322E-3</v>
      </c>
    </row>
    <row r="1170" spans="2:8" x14ac:dyDescent="0.3">
      <c r="B1170" s="210">
        <v>43798</v>
      </c>
      <c r="C1170" s="211">
        <v>160.502914</v>
      </c>
      <c r="D1170" s="174">
        <v>-2.0024223340252178E-2</v>
      </c>
      <c r="E1170" s="174">
        <v>-2.0024223340252178E-2</v>
      </c>
      <c r="G1170" s="174">
        <v>1164</v>
      </c>
      <c r="H1170" s="174">
        <f t="shared" ca="1" si="22"/>
        <v>-1.9755852975481054E-2</v>
      </c>
    </row>
    <row r="1171" spans="2:8" x14ac:dyDescent="0.3">
      <c r="B1171" s="208">
        <v>43797</v>
      </c>
      <c r="C1171" s="209">
        <v>163.782532</v>
      </c>
      <c r="D1171" s="174">
        <v>-6.6305445965284355E-3</v>
      </c>
      <c r="E1171" s="174">
        <v>-6.6305445965284355E-3</v>
      </c>
      <c r="G1171" s="174">
        <v>1165</v>
      </c>
      <c r="H1171" s="174">
        <f t="shared" ca="1" si="22"/>
        <v>-3.0451713305931628E-3</v>
      </c>
    </row>
    <row r="1172" spans="2:8" x14ac:dyDescent="0.3">
      <c r="B1172" s="210">
        <v>43796</v>
      </c>
      <c r="C1172" s="211">
        <v>164.87574799999999</v>
      </c>
      <c r="D1172" s="174">
        <v>1.5299832460122946E-2</v>
      </c>
      <c r="E1172" s="174">
        <v>1.5299832460122946E-2</v>
      </c>
      <c r="G1172" s="174">
        <v>1166</v>
      </c>
      <c r="H1172" s="174">
        <f t="shared" ca="1" si="22"/>
        <v>5.2800834837120801E-2</v>
      </c>
    </row>
    <row r="1173" spans="2:8" x14ac:dyDescent="0.3">
      <c r="B1173" s="208">
        <v>43795</v>
      </c>
      <c r="C1173" s="209">
        <v>162.39118999999999</v>
      </c>
      <c r="D1173" s="174">
        <v>-1.625528842960651E-2</v>
      </c>
      <c r="E1173" s="174">
        <v>-1.625528842960651E-2</v>
      </c>
      <c r="G1173" s="174">
        <v>1167</v>
      </c>
      <c r="H1173" s="174">
        <f t="shared" ca="1" si="22"/>
        <v>2.295502923715002E-2</v>
      </c>
    </row>
    <row r="1174" spans="2:8" x14ac:dyDescent="0.3">
      <c r="B1174" s="210">
        <v>43794</v>
      </c>
      <c r="C1174" s="211">
        <v>165.074524</v>
      </c>
      <c r="D1174" s="174">
        <v>2.3098269431492065E-2</v>
      </c>
      <c r="E1174" s="174">
        <v>2.3098269431492065E-2</v>
      </c>
      <c r="G1174" s="174">
        <v>1168</v>
      </c>
      <c r="H1174" s="174">
        <f t="shared" ca="1" si="22"/>
        <v>4.8477005898928942E-2</v>
      </c>
    </row>
    <row r="1175" spans="2:8" x14ac:dyDescent="0.3">
      <c r="B1175" s="208">
        <v>43791</v>
      </c>
      <c r="C1175" s="209">
        <v>161.34767199999999</v>
      </c>
      <c r="D1175" s="174">
        <v>-1.0965531568704114E-2</v>
      </c>
      <c r="E1175" s="174">
        <v>-1.0965531568704114E-2</v>
      </c>
      <c r="G1175" s="174">
        <v>1169</v>
      </c>
      <c r="H1175" s="174">
        <f t="shared" ca="1" si="22"/>
        <v>-2.5388502575863277E-2</v>
      </c>
    </row>
    <row r="1176" spans="2:8" x14ac:dyDescent="0.3">
      <c r="B1176" s="210">
        <v>43790</v>
      </c>
      <c r="C1176" s="211">
        <v>163.136551</v>
      </c>
      <c r="D1176" s="174">
        <v>-1.941457728451397E-2</v>
      </c>
      <c r="E1176" s="174">
        <v>-1.941457728451397E-2</v>
      </c>
      <c r="G1176" s="174">
        <v>1170</v>
      </c>
      <c r="H1176" s="174">
        <f t="shared" ca="1" si="22"/>
        <v>2.4868446964025077E-2</v>
      </c>
    </row>
    <row r="1177" spans="2:8" x14ac:dyDescent="0.3">
      <c r="B1177" s="208">
        <v>43789</v>
      </c>
      <c r="C1177" s="209">
        <v>166.36648600000001</v>
      </c>
      <c r="D1177" s="174">
        <v>-2.0865271697682632E-3</v>
      </c>
      <c r="E1177" s="174">
        <v>-2.0865271697682632E-3</v>
      </c>
      <c r="G1177" s="174">
        <v>1171</v>
      </c>
      <c r="H1177" s="174">
        <f t="shared" ca="1" si="22"/>
        <v>-3.2476483313333179E-2</v>
      </c>
    </row>
    <row r="1178" spans="2:8" x14ac:dyDescent="0.3">
      <c r="B1178" s="210">
        <v>43788</v>
      </c>
      <c r="C1178" s="211">
        <v>166.71433999999999</v>
      </c>
      <c r="D1178" s="174">
        <v>-1.3815423126559152E-2</v>
      </c>
      <c r="E1178" s="174">
        <v>-1.3815423126559152E-2</v>
      </c>
      <c r="G1178" s="174">
        <v>1172</v>
      </c>
      <c r="H1178" s="174">
        <f t="shared" ca="1" si="22"/>
        <v>5.5130838823736386E-2</v>
      </c>
    </row>
    <row r="1179" spans="2:8" x14ac:dyDescent="0.3">
      <c r="B1179" s="208">
        <v>43787</v>
      </c>
      <c r="C1179" s="209">
        <v>169.049835</v>
      </c>
      <c r="D1179" s="174">
        <v>9.1962071808465978E-3</v>
      </c>
      <c r="E1179" s="174">
        <v>9.1962071808465978E-3</v>
      </c>
      <c r="G1179" s="174">
        <v>1173</v>
      </c>
      <c r="H1179" s="174">
        <f t="shared" ca="1" si="22"/>
        <v>3.5450717102279074E-2</v>
      </c>
    </row>
    <row r="1180" spans="2:8" x14ac:dyDescent="0.3">
      <c r="B1180" s="210">
        <v>43784</v>
      </c>
      <c r="C1180" s="211">
        <v>167.50938400000001</v>
      </c>
      <c r="D1180" s="174">
        <v>8.9792496278475742E-3</v>
      </c>
      <c r="E1180" s="174">
        <v>8.9792496278475742E-3</v>
      </c>
      <c r="G1180" s="174">
        <v>1174</v>
      </c>
      <c r="H1180" s="174">
        <f t="shared" ca="1" si="22"/>
        <v>-3.5131224925684254E-2</v>
      </c>
    </row>
    <row r="1181" spans="2:8" x14ac:dyDescent="0.3">
      <c r="B1181" s="208">
        <v>43783</v>
      </c>
      <c r="C1181" s="209">
        <v>166.01866100000001</v>
      </c>
      <c r="D1181" s="174">
        <v>-2.0808875721336474E-2</v>
      </c>
      <c r="E1181" s="174">
        <v>-2.0808875721336474E-2</v>
      </c>
      <c r="G1181" s="174">
        <v>1175</v>
      </c>
      <c r="H1181" s="174">
        <f t="shared" ca="1" si="22"/>
        <v>6.5275169239768782E-2</v>
      </c>
    </row>
    <row r="1182" spans="2:8" x14ac:dyDescent="0.3">
      <c r="B1182" s="210">
        <v>43782</v>
      </c>
      <c r="C1182" s="211">
        <v>169.546738</v>
      </c>
      <c r="D1182" s="174">
        <v>-8.1395372985758347E-3</v>
      </c>
      <c r="E1182" s="174">
        <v>-8.1395372985758347E-3</v>
      </c>
      <c r="G1182" s="174">
        <v>1176</v>
      </c>
      <c r="H1182" s="174">
        <f t="shared" ca="1" si="22"/>
        <v>-1.1478170621022927E-2</v>
      </c>
    </row>
    <row r="1183" spans="2:8" x14ac:dyDescent="0.3">
      <c r="B1183" s="208">
        <v>43780</v>
      </c>
      <c r="C1183" s="209">
        <v>170.938095</v>
      </c>
      <c r="D1183" s="174">
        <v>1.7450403367868652E-2</v>
      </c>
      <c r="E1183" s="174">
        <v>1.7450403367868652E-2</v>
      </c>
      <c r="G1183" s="174">
        <v>1177</v>
      </c>
      <c r="H1183" s="174">
        <f t="shared" ca="1" si="22"/>
        <v>9.9770233812039883E-3</v>
      </c>
    </row>
    <row r="1184" spans="2:8" x14ac:dyDescent="0.3">
      <c r="B1184" s="210">
        <v>43777</v>
      </c>
      <c r="C1184" s="211">
        <v>168.006317</v>
      </c>
      <c r="D1184" s="174">
        <v>-1.4285632397387249E-2</v>
      </c>
      <c r="E1184" s="174">
        <v>-1.4285632397387249E-2</v>
      </c>
      <c r="G1184" s="174">
        <v>1178</v>
      </c>
      <c r="H1184" s="174">
        <f t="shared" ca="1" si="22"/>
        <v>2.9635299181264719E-2</v>
      </c>
    </row>
    <row r="1185" spans="2:8" x14ac:dyDescent="0.3">
      <c r="B1185" s="208">
        <v>43776</v>
      </c>
      <c r="C1185" s="209">
        <v>170.44117700000001</v>
      </c>
      <c r="D1185" s="174">
        <v>-1.7191963958710667E-2</v>
      </c>
      <c r="E1185" s="174">
        <v>-1.7191963958710667E-2</v>
      </c>
      <c r="G1185" s="174">
        <v>1179</v>
      </c>
      <c r="H1185" s="174">
        <f t="shared" ca="1" si="22"/>
        <v>5.4152547179193107E-2</v>
      </c>
    </row>
    <row r="1186" spans="2:8" x14ac:dyDescent="0.3">
      <c r="B1186" s="210">
        <v>43775</v>
      </c>
      <c r="C1186" s="211">
        <v>173.422653</v>
      </c>
      <c r="D1186" s="174">
        <v>1.4534840814740522E-2</v>
      </c>
      <c r="E1186" s="174">
        <v>1.4534840814740522E-2</v>
      </c>
      <c r="G1186" s="174">
        <v>1180</v>
      </c>
      <c r="H1186" s="174">
        <f t="shared" ca="1" si="22"/>
        <v>2.5793489531930683E-2</v>
      </c>
    </row>
    <row r="1187" spans="2:8" x14ac:dyDescent="0.3">
      <c r="B1187" s="208">
        <v>43774</v>
      </c>
      <c r="C1187" s="209">
        <v>170.938095</v>
      </c>
      <c r="D1187" s="174">
        <v>-1.1614155164799242E-3</v>
      </c>
      <c r="E1187" s="174">
        <v>-1.1614155164799242E-3</v>
      </c>
      <c r="G1187" s="174">
        <v>1181</v>
      </c>
      <c r="H1187" s="174">
        <f t="shared" ca="1" si="22"/>
        <v>-8.8093260101887918E-3</v>
      </c>
    </row>
    <row r="1188" spans="2:8" x14ac:dyDescent="0.3">
      <c r="B1188" s="210">
        <v>43773</v>
      </c>
      <c r="C1188" s="211">
        <v>171.13685599999999</v>
      </c>
      <c r="D1188" s="174">
        <v>-1.6281111119688631E-2</v>
      </c>
      <c r="E1188" s="174">
        <v>-1.6281111119688631E-2</v>
      </c>
      <c r="G1188" s="174">
        <v>1182</v>
      </c>
      <c r="H1188" s="174">
        <f t="shared" ca="1" si="22"/>
        <v>-8.8442258475365174E-3</v>
      </c>
    </row>
    <row r="1189" spans="2:8" x14ac:dyDescent="0.3">
      <c r="B1189" s="208">
        <v>43770</v>
      </c>
      <c r="C1189" s="209">
        <v>173.969269</v>
      </c>
      <c r="D1189" s="174">
        <v>-1.4912755823580568E-2</v>
      </c>
      <c r="E1189" s="174">
        <v>-1.4912755823580568E-2</v>
      </c>
      <c r="G1189" s="174">
        <v>1183</v>
      </c>
      <c r="H1189" s="174">
        <f t="shared" ca="1" si="22"/>
        <v>7.7595266310839781E-2</v>
      </c>
    </row>
    <row r="1190" spans="2:8" x14ac:dyDescent="0.3">
      <c r="B1190" s="210">
        <v>43769</v>
      </c>
      <c r="C1190" s="211">
        <v>176.60290499999999</v>
      </c>
      <c r="D1190" s="174">
        <v>3.3740633906372712E-2</v>
      </c>
      <c r="E1190" s="174">
        <v>3.3740633906372712E-2</v>
      </c>
      <c r="G1190" s="174">
        <v>1184</v>
      </c>
      <c r="H1190" s="174">
        <f t="shared" ca="1" si="22"/>
        <v>1.0606011800855701E-2</v>
      </c>
    </row>
    <row r="1191" spans="2:8" x14ac:dyDescent="0.3">
      <c r="B1191" s="208">
        <v>43768</v>
      </c>
      <c r="C1191" s="209">
        <v>170.83869899999999</v>
      </c>
      <c r="D1191" s="174">
        <v>-3.1893981115009781E-3</v>
      </c>
      <c r="E1191" s="174">
        <v>-3.1893981115009781E-3</v>
      </c>
      <c r="G1191" s="174">
        <v>1185</v>
      </c>
      <c r="H1191" s="174">
        <f t="shared" ca="1" si="22"/>
        <v>-3.3308724563218345E-2</v>
      </c>
    </row>
    <row r="1192" spans="2:8" x14ac:dyDescent="0.3">
      <c r="B1192" s="210">
        <v>43767</v>
      </c>
      <c r="C1192" s="211">
        <v>171.38531499999999</v>
      </c>
      <c r="D1192" s="174">
        <v>0.16756941685933205</v>
      </c>
      <c r="E1192" s="174">
        <v>0.16756941685933205</v>
      </c>
      <c r="G1192" s="174">
        <v>1186</v>
      </c>
      <c r="H1192" s="174">
        <f t="shared" ca="1" si="22"/>
        <v>-2.0166989960959951E-3</v>
      </c>
    </row>
    <row r="1193" spans="2:8" x14ac:dyDescent="0.3">
      <c r="B1193" s="208">
        <v>43765</v>
      </c>
      <c r="C1193" s="209">
        <v>146.788116</v>
      </c>
      <c r="D1193" s="174">
        <v>0.16436736921170259</v>
      </c>
      <c r="E1193" s="174">
        <v>0.16436736921170259</v>
      </c>
      <c r="G1193" s="174">
        <v>1187</v>
      </c>
      <c r="H1193" s="174">
        <f t="shared" ca="1" si="22"/>
        <v>-4.521058852232164E-2</v>
      </c>
    </row>
    <row r="1194" spans="2:8" x14ac:dyDescent="0.3">
      <c r="B1194" s="210">
        <v>43763</v>
      </c>
      <c r="C1194" s="211">
        <v>126.066841</v>
      </c>
      <c r="D1194" s="174">
        <v>-4.9812708470131438E-2</v>
      </c>
      <c r="E1194" s="174">
        <v>-4.9812708470131438E-2</v>
      </c>
      <c r="G1194" s="174">
        <v>1188</v>
      </c>
      <c r="H1194" s="174">
        <f t="shared" ca="1" si="22"/>
        <v>-3.3259673636686381E-2</v>
      </c>
    </row>
    <row r="1195" spans="2:8" x14ac:dyDescent="0.3">
      <c r="B1195" s="208">
        <v>43762</v>
      </c>
      <c r="C1195" s="209">
        <v>132.675781</v>
      </c>
      <c r="D1195" s="174">
        <v>6.4078771018268588E-3</v>
      </c>
      <c r="E1195" s="174">
        <v>6.4078771018268588E-3</v>
      </c>
      <c r="G1195" s="174">
        <v>1189</v>
      </c>
      <c r="H1195" s="174">
        <f t="shared" ca="1" si="22"/>
        <v>-6.7100286561528916E-2</v>
      </c>
    </row>
    <row r="1196" spans="2:8" x14ac:dyDescent="0.3">
      <c r="B1196" s="210">
        <v>43761</v>
      </c>
      <c r="C1196" s="211">
        <v>131.83102400000001</v>
      </c>
      <c r="D1196" s="174">
        <v>6.8310931343680305E-3</v>
      </c>
      <c r="E1196" s="174">
        <v>6.8310931343680305E-3</v>
      </c>
      <c r="G1196" s="174">
        <v>1190</v>
      </c>
      <c r="H1196" s="174">
        <f t="shared" ca="1" si="22"/>
        <v>-6.2127164074443977E-3</v>
      </c>
    </row>
    <row r="1197" spans="2:8" x14ac:dyDescent="0.3">
      <c r="B1197" s="208">
        <v>43760</v>
      </c>
      <c r="C1197" s="209">
        <v>130.93658400000001</v>
      </c>
      <c r="D1197" s="174">
        <v>-3.7267187427484243E-2</v>
      </c>
      <c r="E1197" s="174">
        <v>-3.7267187427484243E-2</v>
      </c>
      <c r="G1197" s="174">
        <v>1191</v>
      </c>
      <c r="H1197" s="174">
        <f t="shared" ca="1" si="22"/>
        <v>5.3233515696715451E-2</v>
      </c>
    </row>
    <row r="1198" spans="2:8" x14ac:dyDescent="0.3">
      <c r="B1198" s="210">
        <v>43756</v>
      </c>
      <c r="C1198" s="211">
        <v>136.005112</v>
      </c>
      <c r="D1198" s="174">
        <v>-1.8996285835935944E-2</v>
      </c>
      <c r="E1198" s="174">
        <v>-1.8996285835935944E-2</v>
      </c>
      <c r="G1198" s="174">
        <v>1192</v>
      </c>
      <c r="H1198" s="174">
        <f t="shared" ca="1" si="22"/>
        <v>2.5625563932322108E-3</v>
      </c>
    </row>
    <row r="1199" spans="2:8" x14ac:dyDescent="0.3">
      <c r="B1199" s="208">
        <v>43755</v>
      </c>
      <c r="C1199" s="209">
        <v>138.638733</v>
      </c>
      <c r="D1199" s="174">
        <v>0.10846240667441184</v>
      </c>
      <c r="E1199" s="174">
        <v>0.10846240667441184</v>
      </c>
      <c r="G1199" s="174">
        <v>1193</v>
      </c>
      <c r="H1199" s="174">
        <f t="shared" ca="1" si="22"/>
        <v>9.4272276495284916E-3</v>
      </c>
    </row>
    <row r="1200" spans="2:8" x14ac:dyDescent="0.3">
      <c r="B1200" s="210">
        <v>43754</v>
      </c>
      <c r="C1200" s="211">
        <v>125.073013</v>
      </c>
      <c r="D1200" s="174">
        <v>-8.6648310670664423E-3</v>
      </c>
      <c r="E1200" s="174">
        <v>-8.6648310670664423E-3</v>
      </c>
      <c r="G1200" s="174">
        <v>1194</v>
      </c>
      <c r="H1200" s="174">
        <f t="shared" ca="1" si="22"/>
        <v>5.3357656682281575E-2</v>
      </c>
    </row>
    <row r="1201" spans="2:8" x14ac:dyDescent="0.3">
      <c r="B1201" s="208">
        <v>43753</v>
      </c>
      <c r="C1201" s="209">
        <v>126.166222</v>
      </c>
      <c r="D1201" s="174">
        <v>-7.0394644019677452E-3</v>
      </c>
      <c r="E1201" s="174">
        <v>-7.0394644019677452E-3</v>
      </c>
      <c r="G1201" s="174">
        <v>1195</v>
      </c>
      <c r="H1201" s="174">
        <f t="shared" ca="1" si="22"/>
        <v>-7.4106957739311276E-3</v>
      </c>
    </row>
    <row r="1202" spans="2:8" x14ac:dyDescent="0.3">
      <c r="B1202" s="210">
        <v>43752</v>
      </c>
      <c r="C1202" s="211">
        <v>127.060661</v>
      </c>
      <c r="D1202" s="174">
        <v>5.39982755363951E-2</v>
      </c>
      <c r="E1202" s="174">
        <v>5.39982755363951E-2</v>
      </c>
      <c r="G1202" s="174">
        <v>1196</v>
      </c>
      <c r="H1202" s="174">
        <f t="shared" ca="1" si="22"/>
        <v>-4.4184552581343517E-4</v>
      </c>
    </row>
    <row r="1203" spans="2:8" x14ac:dyDescent="0.3">
      <c r="B1203" s="208">
        <v>43749</v>
      </c>
      <c r="C1203" s="209">
        <v>120.551109</v>
      </c>
      <c r="D1203" s="174">
        <v>3.8527428002239218E-2</v>
      </c>
      <c r="E1203" s="174">
        <v>3.8527428002239218E-2</v>
      </c>
      <c r="G1203" s="174">
        <v>1197</v>
      </c>
      <c r="H1203" s="174">
        <f t="shared" ca="1" si="22"/>
        <v>-2.4231461645248153E-2</v>
      </c>
    </row>
    <row r="1204" spans="2:8" x14ac:dyDescent="0.3">
      <c r="B1204" s="210">
        <v>43748</v>
      </c>
      <c r="C1204" s="211">
        <v>116.07888800000001</v>
      </c>
      <c r="D1204" s="174">
        <v>-3.3912364492177417E-2</v>
      </c>
      <c r="E1204" s="174">
        <v>-3.3912364492177417E-2</v>
      </c>
      <c r="G1204" s="174">
        <v>1198</v>
      </c>
      <c r="H1204" s="174">
        <f t="shared" ca="1" si="22"/>
        <v>3.894578373208564E-2</v>
      </c>
    </row>
    <row r="1205" spans="2:8" x14ac:dyDescent="0.3">
      <c r="B1205" s="208">
        <v>43747</v>
      </c>
      <c r="C1205" s="209">
        <v>120.15358000000001</v>
      </c>
      <c r="D1205" s="174">
        <v>2.8936206631363492E-2</v>
      </c>
      <c r="E1205" s="174">
        <v>2.8936206631363492E-2</v>
      </c>
      <c r="G1205" s="174">
        <v>1199</v>
      </c>
      <c r="H1205" s="174">
        <f t="shared" ca="1" si="22"/>
        <v>-3.8420486428673274E-2</v>
      </c>
    </row>
    <row r="1206" spans="2:8" x14ac:dyDescent="0.3">
      <c r="B1206" s="210">
        <v>43745</v>
      </c>
      <c r="C1206" s="211">
        <v>116.774567</v>
      </c>
      <c r="D1206" s="174">
        <v>-1.7969075485538586E-2</v>
      </c>
      <c r="E1206" s="174">
        <v>-1.7969075485538586E-2</v>
      </c>
      <c r="G1206" s="174">
        <v>1200</v>
      </c>
      <c r="H1206" s="174">
        <f t="shared" ca="1" si="22"/>
        <v>1.1537292623019014E-2</v>
      </c>
    </row>
    <row r="1207" spans="2:8" x14ac:dyDescent="0.3">
      <c r="B1207" s="208">
        <v>43742</v>
      </c>
      <c r="C1207" s="209">
        <v>118.911293</v>
      </c>
      <c r="D1207" s="174">
        <v>-2.2467346152575722E-2</v>
      </c>
      <c r="E1207" s="174">
        <v>-2.2467346152575722E-2</v>
      </c>
      <c r="G1207" s="174">
        <v>1201</v>
      </c>
      <c r="H1207" s="174">
        <f t="shared" ca="1" si="22"/>
        <v>2.4808069469172238E-2</v>
      </c>
    </row>
    <row r="1208" spans="2:8" x14ac:dyDescent="0.3">
      <c r="B1208" s="210">
        <v>43741</v>
      </c>
      <c r="C1208" s="211">
        <v>121.644318</v>
      </c>
      <c r="D1208" s="174">
        <v>6.1578514008647486E-2</v>
      </c>
      <c r="E1208" s="174">
        <v>6.1578514008647486E-2</v>
      </c>
      <c r="G1208" s="174">
        <v>1202</v>
      </c>
      <c r="H1208" s="174">
        <f t="shared" ca="1" si="22"/>
        <v>-1.0256852284926708E-2</v>
      </c>
    </row>
    <row r="1209" spans="2:8" x14ac:dyDescent="0.3">
      <c r="B1209" s="208">
        <v>43739</v>
      </c>
      <c r="C1209" s="209">
        <v>114.58815</v>
      </c>
      <c r="D1209" s="174">
        <v>-1.8305660911560925E-2</v>
      </c>
      <c r="E1209" s="174">
        <v>-1.8305660911560925E-2</v>
      </c>
      <c r="G1209" s="174">
        <v>1203</v>
      </c>
      <c r="H1209" s="174">
        <f t="shared" ca="1" si="22"/>
        <v>3.798414498892471E-2</v>
      </c>
    </row>
    <row r="1210" spans="2:8" x14ac:dyDescent="0.3">
      <c r="B1210" s="210">
        <v>43738</v>
      </c>
      <c r="C1210" s="211">
        <v>116.72487599999999</v>
      </c>
      <c r="D1210" s="174">
        <v>-2.0433711543810552E-2</v>
      </c>
      <c r="E1210" s="174">
        <v>-2.0433711543810552E-2</v>
      </c>
      <c r="G1210" s="174">
        <v>1204</v>
      </c>
      <c r="H1210" s="174">
        <f t="shared" ca="1" si="22"/>
        <v>-4.235895040851835E-2</v>
      </c>
    </row>
    <row r="1211" spans="2:8" x14ac:dyDescent="0.3">
      <c r="B1211" s="208">
        <v>43735</v>
      </c>
      <c r="C1211" s="209">
        <v>119.159752</v>
      </c>
      <c r="D1211" s="174">
        <v>-3.6947743217793851E-2</v>
      </c>
      <c r="E1211" s="174">
        <v>-3.6947743217793851E-2</v>
      </c>
      <c r="G1211" s="174">
        <v>1205</v>
      </c>
      <c r="H1211" s="174">
        <f t="shared" ca="1" si="22"/>
        <v>2.3493140050259743E-2</v>
      </c>
    </row>
    <row r="1212" spans="2:8" x14ac:dyDescent="0.3">
      <c r="B1212" s="210">
        <v>43734</v>
      </c>
      <c r="C1212" s="211">
        <v>123.731346</v>
      </c>
      <c r="D1212" s="174">
        <v>1.1783763138183667E-2</v>
      </c>
      <c r="E1212" s="174">
        <v>1.1783763138183667E-2</v>
      </c>
      <c r="G1212" s="174">
        <v>1206</v>
      </c>
      <c r="H1212" s="174">
        <f t="shared" ca="1" si="22"/>
        <v>-3.8313383919839786E-4</v>
      </c>
    </row>
    <row r="1213" spans="2:8" x14ac:dyDescent="0.3">
      <c r="B1213" s="208">
        <v>43733</v>
      </c>
      <c r="C1213" s="209">
        <v>122.290306</v>
      </c>
      <c r="D1213" s="174">
        <v>-5.9969339964761927E-2</v>
      </c>
      <c r="E1213" s="174">
        <v>-5.9969339964761927E-2</v>
      </c>
      <c r="G1213" s="174">
        <v>1207</v>
      </c>
      <c r="H1213" s="174">
        <f t="shared" ca="1" si="22"/>
        <v>-2.3970421255481406E-2</v>
      </c>
    </row>
    <row r="1214" spans="2:8" x14ac:dyDescent="0.3">
      <c r="B1214" s="210">
        <v>43732</v>
      </c>
      <c r="C1214" s="211">
        <v>130.09182699999999</v>
      </c>
      <c r="D1214" s="174">
        <v>2.3455743681756042E-2</v>
      </c>
      <c r="E1214" s="174">
        <v>2.3455743681756042E-2</v>
      </c>
      <c r="G1214" s="174">
        <v>1208</v>
      </c>
      <c r="H1214" s="174">
        <f t="shared" ca="1" si="22"/>
        <v>-4.7162577347342347E-2</v>
      </c>
    </row>
    <row r="1215" spans="2:8" x14ac:dyDescent="0.3">
      <c r="B1215" s="208">
        <v>43731</v>
      </c>
      <c r="C1215" s="209">
        <v>127.110359</v>
      </c>
      <c r="D1215" s="174">
        <v>-4.0150161441740898E-2</v>
      </c>
      <c r="E1215" s="174">
        <v>-4.0150161441740898E-2</v>
      </c>
      <c r="G1215" s="174">
        <v>1209</v>
      </c>
      <c r="H1215" s="174">
        <f t="shared" ca="1" si="22"/>
        <v>-7.0331419385260673E-3</v>
      </c>
    </row>
    <row r="1216" spans="2:8" x14ac:dyDescent="0.3">
      <c r="B1216" s="210">
        <v>43728</v>
      </c>
      <c r="C1216" s="211">
        <v>132.42733799999999</v>
      </c>
      <c r="D1216" s="174">
        <v>7.2866467195206688E-2</v>
      </c>
      <c r="E1216" s="174">
        <v>7.2866467195206688E-2</v>
      </c>
      <c r="G1216" s="174">
        <v>1210</v>
      </c>
      <c r="H1216" s="174">
        <f t="shared" ca="1" si="22"/>
        <v>1.1862272816450326E-2</v>
      </c>
    </row>
    <row r="1217" spans="2:8" x14ac:dyDescent="0.3">
      <c r="B1217" s="208">
        <v>43727</v>
      </c>
      <c r="C1217" s="209">
        <v>123.43319700000001</v>
      </c>
      <c r="D1217" s="174">
        <v>2.0123153932150657E-2</v>
      </c>
      <c r="E1217" s="174">
        <v>2.0123153932150657E-2</v>
      </c>
      <c r="G1217" s="174">
        <v>1211</v>
      </c>
      <c r="H1217" s="174">
        <f t="shared" ca="1" si="22"/>
        <v>-5.0912272020354728E-3</v>
      </c>
    </row>
    <row r="1218" spans="2:8" x14ac:dyDescent="0.3">
      <c r="B1218" s="210">
        <v>43726</v>
      </c>
      <c r="C1218" s="211">
        <v>120.998329</v>
      </c>
      <c r="D1218" s="174">
        <v>-2.0491348306322268E-3</v>
      </c>
      <c r="E1218" s="174">
        <v>-2.0491348306322268E-3</v>
      </c>
      <c r="G1218" s="174">
        <v>1212</v>
      </c>
      <c r="H1218" s="174">
        <f t="shared" ca="1" si="22"/>
        <v>1.461218659192713E-2</v>
      </c>
    </row>
    <row r="1219" spans="2:8" x14ac:dyDescent="0.3">
      <c r="B1219" s="208">
        <v>43725</v>
      </c>
      <c r="C1219" s="209">
        <v>121.24678</v>
      </c>
      <c r="D1219" s="174">
        <v>-5.1322032136100933E-2</v>
      </c>
      <c r="E1219" s="174">
        <v>-5.1322032136100933E-2</v>
      </c>
      <c r="G1219" s="174">
        <v>1213</v>
      </c>
      <c r="H1219" s="174">
        <f t="shared" ca="1" si="22"/>
        <v>3.3962618516844879E-2</v>
      </c>
    </row>
    <row r="1220" spans="2:8" x14ac:dyDescent="0.3">
      <c r="B1220" s="210">
        <v>43724</v>
      </c>
      <c r="C1220" s="211">
        <v>127.80604599999999</v>
      </c>
      <c r="D1220" s="174">
        <v>-7.3329768393001803E-3</v>
      </c>
      <c r="E1220" s="174">
        <v>-7.3329768393001803E-3</v>
      </c>
      <c r="G1220" s="174">
        <v>1214</v>
      </c>
      <c r="H1220" s="174">
        <f t="shared" ca="1" si="22"/>
        <v>-2.9840265213299504E-2</v>
      </c>
    </row>
    <row r="1221" spans="2:8" x14ac:dyDescent="0.3">
      <c r="B1221" s="208">
        <v>43721</v>
      </c>
      <c r="C1221" s="209">
        <v>128.750168</v>
      </c>
      <c r="D1221" s="174">
        <v>1.2504863064341863E-2</v>
      </c>
      <c r="E1221" s="174">
        <v>1.2504863064341863E-2</v>
      </c>
      <c r="G1221" s="174">
        <v>1215</v>
      </c>
      <c r="H1221" s="174">
        <f t="shared" ca="1" si="22"/>
        <v>2.7717526856523674E-2</v>
      </c>
    </row>
    <row r="1222" spans="2:8" x14ac:dyDescent="0.3">
      <c r="B1222" s="210">
        <v>43720</v>
      </c>
      <c r="C1222" s="211">
        <v>127.160049</v>
      </c>
      <c r="D1222" s="174">
        <v>-4.7636897911612942E-2</v>
      </c>
      <c r="E1222" s="174">
        <v>-4.7636897911612942E-2</v>
      </c>
      <c r="G1222" s="174">
        <v>1216</v>
      </c>
      <c r="H1222" s="174">
        <f t="shared" ca="1" si="22"/>
        <v>-1.5384446781205711E-2</v>
      </c>
    </row>
    <row r="1223" spans="2:8" x14ac:dyDescent="0.3">
      <c r="B1223" s="208">
        <v>43719</v>
      </c>
      <c r="C1223" s="209">
        <v>133.520554</v>
      </c>
      <c r="D1223" s="174">
        <v>0.10213298166478317</v>
      </c>
      <c r="E1223" s="174">
        <v>0.10213298166478317</v>
      </c>
      <c r="G1223" s="174">
        <v>1217</v>
      </c>
      <c r="H1223" s="174">
        <f t="shared" ca="1" si="22"/>
        <v>1.8658135301948865E-2</v>
      </c>
    </row>
    <row r="1224" spans="2:8" x14ac:dyDescent="0.3">
      <c r="B1224" s="210">
        <v>43717</v>
      </c>
      <c r="C1224" s="211">
        <v>121.147408</v>
      </c>
      <c r="D1224" s="174">
        <v>5.3608414354025169E-3</v>
      </c>
      <c r="E1224" s="174">
        <v>5.3608414354025169E-3</v>
      </c>
      <c r="G1224" s="174">
        <v>1218</v>
      </c>
      <c r="H1224" s="174">
        <f t="shared" ref="H1224:H1287" ca="1" si="23">_xlfn.NORM.INV(RAND(),N$9,N$10)</f>
        <v>2.871087178364817E-2</v>
      </c>
    </row>
    <row r="1225" spans="2:8" x14ac:dyDescent="0.3">
      <c r="B1225" s="208">
        <v>43714</v>
      </c>
      <c r="C1225" s="209">
        <v>120.501419</v>
      </c>
      <c r="D1225" s="174">
        <v>2.7107161175295099E-2</v>
      </c>
      <c r="E1225" s="174">
        <v>2.7107161175295099E-2</v>
      </c>
      <c r="G1225" s="174">
        <v>1219</v>
      </c>
      <c r="H1225" s="174">
        <f t="shared" ca="1" si="23"/>
        <v>-1.1830683648926181E-3</v>
      </c>
    </row>
    <row r="1226" spans="2:8" x14ac:dyDescent="0.3">
      <c r="B1226" s="210">
        <v>43713</v>
      </c>
      <c r="C1226" s="211">
        <v>117.321175</v>
      </c>
      <c r="D1226" s="174">
        <v>7.8082217170577242E-2</v>
      </c>
      <c r="E1226" s="174">
        <v>7.8082217170577242E-2</v>
      </c>
      <c r="G1226" s="174">
        <v>1220</v>
      </c>
      <c r="H1226" s="174">
        <f t="shared" ca="1" si="23"/>
        <v>-3.2953952044630648E-2</v>
      </c>
    </row>
    <row r="1227" spans="2:8" x14ac:dyDescent="0.3">
      <c r="B1227" s="208">
        <v>43712</v>
      </c>
      <c r="C1227" s="209">
        <v>108.823959</v>
      </c>
      <c r="D1227" s="174">
        <v>-2.7962740296474341E-2</v>
      </c>
      <c r="E1227" s="174">
        <v>-2.7962740296474341E-2</v>
      </c>
      <c r="G1227" s="174">
        <v>1221</v>
      </c>
      <c r="H1227" s="174">
        <f t="shared" ca="1" si="23"/>
        <v>3.7711712500010069E-2</v>
      </c>
    </row>
    <row r="1228" spans="2:8" x14ac:dyDescent="0.3">
      <c r="B1228" s="210">
        <v>43711</v>
      </c>
      <c r="C1228" s="211">
        <v>111.954514</v>
      </c>
      <c r="D1228" s="174">
        <v>-3.4704346518734511E-2</v>
      </c>
      <c r="E1228" s="174">
        <v>-3.4704346518734511E-2</v>
      </c>
      <c r="G1228" s="174">
        <v>1222</v>
      </c>
      <c r="H1228" s="174">
        <f t="shared" ca="1" si="23"/>
        <v>5.2891825450454885E-2</v>
      </c>
    </row>
    <row r="1229" spans="2:8" x14ac:dyDescent="0.3">
      <c r="B1229" s="208">
        <v>43707</v>
      </c>
      <c r="C1229" s="209">
        <v>115.979507</v>
      </c>
      <c r="D1229" s="174">
        <v>2.0997396331129937E-2</v>
      </c>
      <c r="E1229" s="174">
        <v>2.0997396331129937E-2</v>
      </c>
      <c r="G1229" s="174">
        <v>1223</v>
      </c>
      <c r="H1229" s="174">
        <f t="shared" ca="1" si="23"/>
        <v>9.1215641539894692E-3</v>
      </c>
    </row>
    <row r="1230" spans="2:8" x14ac:dyDescent="0.3">
      <c r="B1230" s="210">
        <v>43706</v>
      </c>
      <c r="C1230" s="211">
        <v>113.59432200000001</v>
      </c>
      <c r="D1230" s="174">
        <v>-1.7619273640504775E-2</v>
      </c>
      <c r="E1230" s="174">
        <v>-1.7619273640504775E-2</v>
      </c>
      <c r="G1230" s="174">
        <v>1224</v>
      </c>
      <c r="H1230" s="174">
        <f t="shared" ca="1" si="23"/>
        <v>-4.1900201749550232E-2</v>
      </c>
    </row>
    <row r="1231" spans="2:8" x14ac:dyDescent="0.3">
      <c r="B1231" s="208">
        <v>43705</v>
      </c>
      <c r="C1231" s="209">
        <v>115.631668</v>
      </c>
      <c r="D1231" s="174">
        <v>-3.3236390266614173E-2</v>
      </c>
      <c r="E1231" s="174">
        <v>-3.3236390266614173E-2</v>
      </c>
      <c r="G1231" s="174">
        <v>1225</v>
      </c>
      <c r="H1231" s="174">
        <f t="shared" ca="1" si="23"/>
        <v>6.7228559193138887E-3</v>
      </c>
    </row>
    <row r="1232" spans="2:8" x14ac:dyDescent="0.3">
      <c r="B1232" s="210">
        <v>43704</v>
      </c>
      <c r="C1232" s="211">
        <v>119.606972</v>
      </c>
      <c r="D1232" s="174">
        <v>8.8647662310476147E-2</v>
      </c>
      <c r="E1232" s="174">
        <v>8.8647662310476147E-2</v>
      </c>
      <c r="G1232" s="174">
        <v>1226</v>
      </c>
      <c r="H1232" s="174">
        <f t="shared" ca="1" si="23"/>
        <v>2.2822171735727419E-2</v>
      </c>
    </row>
    <row r="1233" spans="2:8" x14ac:dyDescent="0.3">
      <c r="B1233" s="208">
        <v>43703</v>
      </c>
      <c r="C1233" s="209">
        <v>109.86747699999999</v>
      </c>
      <c r="D1233" s="174">
        <v>-4.502520944368045E-3</v>
      </c>
      <c r="E1233" s="174">
        <v>-4.502520944368045E-3</v>
      </c>
      <c r="G1233" s="174">
        <v>1227</v>
      </c>
      <c r="H1233" s="174">
        <f t="shared" ca="1" si="23"/>
        <v>2.6987599636824018E-2</v>
      </c>
    </row>
    <row r="1234" spans="2:8" x14ac:dyDescent="0.3">
      <c r="B1234" s="210">
        <v>43700</v>
      </c>
      <c r="C1234" s="211">
        <v>110.364395</v>
      </c>
      <c r="D1234" s="174">
        <v>3.1104972770046833E-2</v>
      </c>
      <c r="E1234" s="174">
        <v>3.1104972770046833E-2</v>
      </c>
      <c r="G1234" s="174">
        <v>1228</v>
      </c>
      <c r="H1234" s="174">
        <f t="shared" ca="1" si="23"/>
        <v>3.5832988044261861E-2</v>
      </c>
    </row>
    <row r="1235" spans="2:8" x14ac:dyDescent="0.3">
      <c r="B1235" s="208">
        <v>43699</v>
      </c>
      <c r="C1235" s="209">
        <v>107.035072</v>
      </c>
      <c r="D1235" s="174">
        <v>-4.1814949064309957E-2</v>
      </c>
      <c r="E1235" s="174">
        <v>-4.1814949064309957E-2</v>
      </c>
      <c r="G1235" s="174">
        <v>1229</v>
      </c>
      <c r="H1235" s="174">
        <f t="shared" ca="1" si="23"/>
        <v>1.561877903903585E-2</v>
      </c>
    </row>
    <row r="1236" spans="2:8" x14ac:dyDescent="0.3">
      <c r="B1236" s="210">
        <v>43698</v>
      </c>
      <c r="C1236" s="211">
        <v>111.70605500000001</v>
      </c>
      <c r="D1236" s="174">
        <v>-9.2450500895484192E-2</v>
      </c>
      <c r="E1236" s="174">
        <v>-9.2450500895484192E-2</v>
      </c>
      <c r="G1236" s="174">
        <v>1230</v>
      </c>
      <c r="H1236" s="174">
        <f t="shared" ca="1" si="23"/>
        <v>1.79573549291814E-2</v>
      </c>
    </row>
    <row r="1237" spans="2:8" x14ac:dyDescent="0.3">
      <c r="B1237" s="208">
        <v>43697</v>
      </c>
      <c r="C1237" s="209">
        <v>123.085358</v>
      </c>
      <c r="D1237" s="174">
        <v>2.5248314527825892E-2</v>
      </c>
      <c r="E1237" s="174">
        <v>2.5248314527825892E-2</v>
      </c>
      <c r="G1237" s="174">
        <v>1231</v>
      </c>
      <c r="H1237" s="174">
        <f t="shared" ca="1" si="23"/>
        <v>-7.4277510508915581E-2</v>
      </c>
    </row>
    <row r="1238" spans="2:8" x14ac:dyDescent="0.3">
      <c r="B1238" s="210">
        <v>43696</v>
      </c>
      <c r="C1238" s="211">
        <v>120.054192</v>
      </c>
      <c r="D1238" s="174">
        <v>-4.5323745779464663E-3</v>
      </c>
      <c r="E1238" s="174">
        <v>-4.5323745779464663E-3</v>
      </c>
      <c r="G1238" s="174">
        <v>1232</v>
      </c>
      <c r="H1238" s="174">
        <f t="shared" ca="1" si="23"/>
        <v>-1.5270501319966756E-3</v>
      </c>
    </row>
    <row r="1239" spans="2:8" x14ac:dyDescent="0.3">
      <c r="B1239" s="208">
        <v>43693</v>
      </c>
      <c r="C1239" s="209">
        <v>120.60080000000001</v>
      </c>
      <c r="D1239" s="174">
        <v>3.7220697044565922E-3</v>
      </c>
      <c r="E1239" s="174">
        <v>3.7220697044565922E-3</v>
      </c>
      <c r="G1239" s="174">
        <v>1233</v>
      </c>
      <c r="H1239" s="174">
        <f t="shared" ca="1" si="23"/>
        <v>3.0058411262115264E-2</v>
      </c>
    </row>
    <row r="1240" spans="2:8" x14ac:dyDescent="0.3">
      <c r="B1240" s="210">
        <v>43691</v>
      </c>
      <c r="C1240" s="211">
        <v>120.15358000000001</v>
      </c>
      <c r="D1240" s="174">
        <v>-8.6100906475499259E-3</v>
      </c>
      <c r="E1240" s="174">
        <v>-8.6100906475499259E-3</v>
      </c>
      <c r="G1240" s="174">
        <v>1234</v>
      </c>
      <c r="H1240" s="174">
        <f t="shared" ca="1" si="23"/>
        <v>-1.5098623466416949E-2</v>
      </c>
    </row>
    <row r="1241" spans="2:8" x14ac:dyDescent="0.3">
      <c r="B1241" s="208">
        <v>43690</v>
      </c>
      <c r="C1241" s="209">
        <v>121.197098</v>
      </c>
      <c r="D1241" s="174">
        <v>-8.1931480318823827E-4</v>
      </c>
      <c r="E1241" s="174">
        <v>-8.1931480318823827E-4</v>
      </c>
      <c r="G1241" s="174">
        <v>1235</v>
      </c>
      <c r="H1241" s="174">
        <f t="shared" ca="1" si="23"/>
        <v>3.8218866720922139E-2</v>
      </c>
    </row>
    <row r="1242" spans="2:8" x14ac:dyDescent="0.3">
      <c r="B1242" s="210">
        <v>43686</v>
      </c>
      <c r="C1242" s="211">
        <v>121.29647799999999</v>
      </c>
      <c r="D1242" s="174">
        <v>-1.6122561237279742E-2</v>
      </c>
      <c r="E1242" s="174">
        <v>-1.6122561237279742E-2</v>
      </c>
      <c r="G1242" s="174">
        <v>1236</v>
      </c>
      <c r="H1242" s="174">
        <f t="shared" ca="1" si="23"/>
        <v>-6.1631724421888336E-2</v>
      </c>
    </row>
    <row r="1243" spans="2:8" x14ac:dyDescent="0.3">
      <c r="B1243" s="208">
        <v>43685</v>
      </c>
      <c r="C1243" s="209">
        <v>123.28413399999999</v>
      </c>
      <c r="D1243" s="174">
        <v>5.6643989408339132E-2</v>
      </c>
      <c r="E1243" s="174">
        <v>5.6643989408339132E-2</v>
      </c>
      <c r="G1243" s="174">
        <v>1237</v>
      </c>
      <c r="H1243" s="174">
        <f t="shared" ca="1" si="23"/>
        <v>2.2895083331550079E-2</v>
      </c>
    </row>
    <row r="1244" spans="2:8" x14ac:dyDescent="0.3">
      <c r="B1244" s="210">
        <v>43684</v>
      </c>
      <c r="C1244" s="211">
        <v>116.675186</v>
      </c>
      <c r="D1244" s="174">
        <v>-4.1632643687232157E-2</v>
      </c>
      <c r="E1244" s="174">
        <v>-4.1632643687232157E-2</v>
      </c>
      <c r="G1244" s="174">
        <v>1238</v>
      </c>
      <c r="H1244" s="174">
        <f t="shared" ca="1" si="23"/>
        <v>-7.5114090704068395E-2</v>
      </c>
    </row>
    <row r="1245" spans="2:8" x14ac:dyDescent="0.3">
      <c r="B1245" s="208">
        <v>43683</v>
      </c>
      <c r="C1245" s="209">
        <v>121.74369799999999</v>
      </c>
      <c r="D1245" s="174">
        <v>-1.0101045253245762E-2</v>
      </c>
      <c r="E1245" s="174">
        <v>-1.0101045253245762E-2</v>
      </c>
      <c r="G1245" s="174">
        <v>1239</v>
      </c>
      <c r="H1245" s="174">
        <f t="shared" ca="1" si="23"/>
        <v>-1.4359413246585258E-3</v>
      </c>
    </row>
    <row r="1246" spans="2:8" x14ac:dyDescent="0.3">
      <c r="B1246" s="210">
        <v>43682</v>
      </c>
      <c r="C1246" s="211">
        <v>122.985985</v>
      </c>
      <c r="D1246" s="174">
        <v>-5.3175249163769887E-2</v>
      </c>
      <c r="E1246" s="174">
        <v>-5.3175249163769887E-2</v>
      </c>
      <c r="G1246" s="174">
        <v>1240</v>
      </c>
      <c r="H1246" s="174">
        <f t="shared" ca="1" si="23"/>
        <v>-3.0056896880129021E-2</v>
      </c>
    </row>
    <row r="1247" spans="2:8" x14ac:dyDescent="0.3">
      <c r="B1247" s="208">
        <v>43679</v>
      </c>
      <c r="C1247" s="209">
        <v>129.89308199999999</v>
      </c>
      <c r="D1247" s="174">
        <v>8.8769903585678468E-3</v>
      </c>
      <c r="E1247" s="174">
        <v>8.8769903585678468E-3</v>
      </c>
      <c r="G1247" s="174">
        <v>1241</v>
      </c>
      <c r="H1247" s="174">
        <f t="shared" ca="1" si="23"/>
        <v>-1.5287630563411685E-2</v>
      </c>
    </row>
    <row r="1248" spans="2:8" x14ac:dyDescent="0.3">
      <c r="B1248" s="210">
        <v>43678</v>
      </c>
      <c r="C1248" s="211">
        <v>128.750168</v>
      </c>
      <c r="D1248" s="174">
        <v>-4.4616641444455228E-2</v>
      </c>
      <c r="E1248" s="174">
        <v>-4.4616641444455228E-2</v>
      </c>
      <c r="G1248" s="174">
        <v>1242</v>
      </c>
      <c r="H1248" s="174">
        <f t="shared" ca="1" si="23"/>
        <v>-1.3228518673501105E-2</v>
      </c>
    </row>
    <row r="1249" spans="2:8" x14ac:dyDescent="0.3">
      <c r="B1249" s="208">
        <v>43677</v>
      </c>
      <c r="C1249" s="209">
        <v>134.762833</v>
      </c>
      <c r="D1249" s="174">
        <v>1.6111084272917919E-2</v>
      </c>
      <c r="E1249" s="174">
        <v>1.6111084272917919E-2</v>
      </c>
      <c r="G1249" s="174">
        <v>1243</v>
      </c>
      <c r="H1249" s="174">
        <f t="shared" ca="1" si="23"/>
        <v>1.149179561762444E-3</v>
      </c>
    </row>
    <row r="1250" spans="2:8" x14ac:dyDescent="0.3">
      <c r="B1250" s="210">
        <v>43676</v>
      </c>
      <c r="C1250" s="211">
        <v>132.62608299999999</v>
      </c>
      <c r="D1250" s="174">
        <v>-2.9807486847735244E-2</v>
      </c>
      <c r="E1250" s="174">
        <v>-2.9807486847735244E-2</v>
      </c>
      <c r="G1250" s="174">
        <v>1244</v>
      </c>
      <c r="H1250" s="174">
        <f t="shared" ca="1" si="23"/>
        <v>-6.1427254363737846E-2</v>
      </c>
    </row>
    <row r="1251" spans="2:8" x14ac:dyDescent="0.3">
      <c r="B1251" s="208">
        <v>43675</v>
      </c>
      <c r="C1251" s="209">
        <v>136.70079000000001</v>
      </c>
      <c r="D1251" s="174">
        <v>-6.5239422016052664E-2</v>
      </c>
      <c r="E1251" s="174">
        <v>-6.5239422016052664E-2</v>
      </c>
      <c r="G1251" s="174">
        <v>1245</v>
      </c>
      <c r="H1251" s="174">
        <f t="shared" ca="1" si="23"/>
        <v>-3.5825980126550834E-3</v>
      </c>
    </row>
    <row r="1252" spans="2:8" x14ac:dyDescent="0.3">
      <c r="B1252" s="210">
        <v>43672</v>
      </c>
      <c r="C1252" s="211">
        <v>146.241501</v>
      </c>
      <c r="D1252" s="174">
        <v>1.975036189992908E-2</v>
      </c>
      <c r="E1252" s="174">
        <v>1.975036189992908E-2</v>
      </c>
      <c r="G1252" s="174">
        <v>1246</v>
      </c>
      <c r="H1252" s="174">
        <f t="shared" ca="1" si="23"/>
        <v>4.8083069648957422E-2</v>
      </c>
    </row>
    <row r="1253" spans="2:8" x14ac:dyDescent="0.3">
      <c r="B1253" s="208">
        <v>43671</v>
      </c>
      <c r="C1253" s="209">
        <v>143.409119</v>
      </c>
      <c r="D1253" s="174">
        <v>-4.5950298914236035E-2</v>
      </c>
      <c r="E1253" s="174">
        <v>-4.5950298914236035E-2</v>
      </c>
      <c r="G1253" s="174">
        <v>1247</v>
      </c>
      <c r="H1253" s="174">
        <f t="shared" ca="1" si="23"/>
        <v>4.3246172042663851E-2</v>
      </c>
    </row>
    <row r="1254" spans="2:8" x14ac:dyDescent="0.3">
      <c r="B1254" s="210">
        <v>43670</v>
      </c>
      <c r="C1254" s="211">
        <v>150.316193</v>
      </c>
      <c r="D1254" s="174">
        <v>-3.1690103146812434E-2</v>
      </c>
      <c r="E1254" s="174">
        <v>-3.1690103146812434E-2</v>
      </c>
      <c r="G1254" s="174">
        <v>1248</v>
      </c>
      <c r="H1254" s="174">
        <f t="shared" ca="1" si="23"/>
        <v>-7.2549705200993467E-3</v>
      </c>
    </row>
    <row r="1255" spans="2:8" x14ac:dyDescent="0.3">
      <c r="B1255" s="208">
        <v>43669</v>
      </c>
      <c r="C1255" s="209">
        <v>155.235626</v>
      </c>
      <c r="D1255" s="174">
        <v>-3.5089426134068068E-3</v>
      </c>
      <c r="E1255" s="174">
        <v>-3.5089426134068068E-3</v>
      </c>
      <c r="G1255" s="174">
        <v>1249</v>
      </c>
      <c r="H1255" s="174">
        <f t="shared" ca="1" si="23"/>
        <v>-1.8103560282145292E-3</v>
      </c>
    </row>
    <row r="1256" spans="2:8" x14ac:dyDescent="0.3">
      <c r="B1256" s="210">
        <v>43668</v>
      </c>
      <c r="C1256" s="211">
        <v>155.78225699999999</v>
      </c>
      <c r="D1256" s="174">
        <v>1.2269972973991882E-2</v>
      </c>
      <c r="E1256" s="174">
        <v>1.2269972973991882E-2</v>
      </c>
      <c r="G1256" s="174">
        <v>1250</v>
      </c>
      <c r="H1256" s="174">
        <f t="shared" ca="1" si="23"/>
        <v>4.8522402569066619E-2</v>
      </c>
    </row>
    <row r="1257" spans="2:8" x14ac:dyDescent="0.3">
      <c r="B1257" s="208">
        <v>43665</v>
      </c>
      <c r="C1257" s="209">
        <v>153.89398199999999</v>
      </c>
      <c r="D1257" s="174">
        <v>-3.6702934477220034E-2</v>
      </c>
      <c r="E1257" s="174">
        <v>-3.6702934477220034E-2</v>
      </c>
      <c r="G1257" s="174">
        <v>1251</v>
      </c>
      <c r="H1257" s="174">
        <f t="shared" ca="1" si="23"/>
        <v>-1.3172943131913308E-2</v>
      </c>
    </row>
    <row r="1258" spans="2:8" x14ac:dyDescent="0.3">
      <c r="B1258" s="210">
        <v>43664</v>
      </c>
      <c r="C1258" s="211">
        <v>159.757553</v>
      </c>
      <c r="D1258" s="174">
        <v>-4.2584746031885591E-2</v>
      </c>
      <c r="E1258" s="174">
        <v>-4.2584746031885591E-2</v>
      </c>
      <c r="G1258" s="174">
        <v>1252</v>
      </c>
      <c r="H1258" s="174">
        <f t="shared" ca="1" si="23"/>
        <v>-1.2994116620366989E-2</v>
      </c>
    </row>
    <row r="1259" spans="2:8" x14ac:dyDescent="0.3">
      <c r="B1259" s="208">
        <v>43663</v>
      </c>
      <c r="C1259" s="209">
        <v>166.86338799999999</v>
      </c>
      <c r="D1259" s="174">
        <v>-1.235303685715787E-2</v>
      </c>
      <c r="E1259" s="174">
        <v>-1.235303685715787E-2</v>
      </c>
      <c r="G1259" s="174">
        <v>1253</v>
      </c>
      <c r="H1259" s="174">
        <f t="shared" ca="1" si="23"/>
        <v>2.5688213513710995E-3</v>
      </c>
    </row>
    <row r="1260" spans="2:8" x14ac:dyDescent="0.3">
      <c r="B1260" s="210">
        <v>43662</v>
      </c>
      <c r="C1260" s="211">
        <v>168.95043899999999</v>
      </c>
      <c r="D1260" s="174">
        <v>5.6228633775594485E-2</v>
      </c>
      <c r="E1260" s="174">
        <v>5.6228633775594485E-2</v>
      </c>
      <c r="G1260" s="174">
        <v>1254</v>
      </c>
      <c r="H1260" s="174">
        <f t="shared" ca="1" si="23"/>
        <v>1.9325410611872533E-2</v>
      </c>
    </row>
    <row r="1261" spans="2:8" x14ac:dyDescent="0.3">
      <c r="B1261" s="208">
        <v>43661</v>
      </c>
      <c r="C1261" s="209">
        <v>159.95631399999999</v>
      </c>
      <c r="D1261" s="174">
        <v>1.035783396370981E-2</v>
      </c>
      <c r="E1261" s="174">
        <v>1.035783396370981E-2</v>
      </c>
      <c r="G1261" s="174">
        <v>1255</v>
      </c>
      <c r="H1261" s="174">
        <f t="shared" ca="1" si="23"/>
        <v>-8.9016519440682177E-3</v>
      </c>
    </row>
    <row r="1262" spans="2:8" x14ac:dyDescent="0.3">
      <c r="B1262" s="210">
        <v>43658</v>
      </c>
      <c r="C1262" s="211">
        <v>158.316498</v>
      </c>
      <c r="D1262" s="174">
        <v>1.5943934568888526E-2</v>
      </c>
      <c r="E1262" s="174">
        <v>1.5943934568888526E-2</v>
      </c>
      <c r="G1262" s="174">
        <v>1256</v>
      </c>
      <c r="H1262" s="174">
        <f t="shared" ca="1" si="23"/>
        <v>-1.6875147403190242E-2</v>
      </c>
    </row>
    <row r="1263" spans="2:8" x14ac:dyDescent="0.3">
      <c r="B1263" s="208">
        <v>43657</v>
      </c>
      <c r="C1263" s="209">
        <v>155.83192399999999</v>
      </c>
      <c r="D1263" s="174">
        <v>3.3959706259011624E-2</v>
      </c>
      <c r="E1263" s="174">
        <v>3.3959706259011624E-2</v>
      </c>
      <c r="G1263" s="174">
        <v>1257</v>
      </c>
      <c r="H1263" s="174">
        <f t="shared" ca="1" si="23"/>
        <v>-1.2241308910003563E-3</v>
      </c>
    </row>
    <row r="1264" spans="2:8" x14ac:dyDescent="0.3">
      <c r="B1264" s="210">
        <v>43656</v>
      </c>
      <c r="C1264" s="211">
        <v>150.71373</v>
      </c>
      <c r="D1264" s="174">
        <v>-2.6636686277171084E-2</v>
      </c>
      <c r="E1264" s="174">
        <v>-2.6636686277171084E-2</v>
      </c>
      <c r="G1264" s="174">
        <v>1258</v>
      </c>
      <c r="H1264" s="174">
        <f t="shared" ca="1" si="23"/>
        <v>-1.6517420787525591E-2</v>
      </c>
    </row>
    <row r="1265" spans="2:8" x14ac:dyDescent="0.3">
      <c r="B1265" s="208">
        <v>43655</v>
      </c>
      <c r="C1265" s="209">
        <v>154.83810399999999</v>
      </c>
      <c r="D1265" s="174">
        <v>8.0879737453800997E-3</v>
      </c>
      <c r="E1265" s="174">
        <v>8.0879737453800997E-3</v>
      </c>
      <c r="G1265" s="174">
        <v>1259</v>
      </c>
      <c r="H1265" s="174">
        <f t="shared" ca="1" si="23"/>
        <v>4.4776777295120647E-2</v>
      </c>
    </row>
    <row r="1266" spans="2:8" x14ac:dyDescent="0.3">
      <c r="B1266" s="210">
        <v>43654</v>
      </c>
      <c r="C1266" s="211">
        <v>153.59582499999999</v>
      </c>
      <c r="D1266" s="174">
        <v>-3.5268387150636647E-2</v>
      </c>
      <c r="E1266" s="174">
        <v>-3.5268387150636647E-2</v>
      </c>
      <c r="G1266" s="174">
        <v>1260</v>
      </c>
      <c r="H1266" s="174">
        <f t="shared" ca="1" si="23"/>
        <v>5.5233254008658309E-3</v>
      </c>
    </row>
    <row r="1267" spans="2:8" x14ac:dyDescent="0.3">
      <c r="B1267" s="208">
        <v>43651</v>
      </c>
      <c r="C1267" s="209">
        <v>159.210938</v>
      </c>
      <c r="D1267" s="174">
        <v>-3.0266347372530367E-2</v>
      </c>
      <c r="E1267" s="174">
        <v>-3.0266347372530367E-2</v>
      </c>
      <c r="G1267" s="174">
        <v>1261</v>
      </c>
      <c r="H1267" s="174">
        <f t="shared" ca="1" si="23"/>
        <v>-7.8984744381827426E-3</v>
      </c>
    </row>
    <row r="1268" spans="2:8" x14ac:dyDescent="0.3">
      <c r="B1268" s="210">
        <v>43650</v>
      </c>
      <c r="C1268" s="211">
        <v>164.180069</v>
      </c>
      <c r="D1268" s="174">
        <v>1.7868046699577898E-2</v>
      </c>
      <c r="E1268" s="174">
        <v>1.7868046699577898E-2</v>
      </c>
      <c r="G1268" s="174">
        <v>1262</v>
      </c>
      <c r="H1268" s="174">
        <f t="shared" ca="1" si="23"/>
        <v>-9.4904980180129054E-3</v>
      </c>
    </row>
    <row r="1269" spans="2:8" x14ac:dyDescent="0.3">
      <c r="B1269" s="208">
        <v>43649</v>
      </c>
      <c r="C1269" s="209">
        <v>161.297989</v>
      </c>
      <c r="D1269" s="174">
        <v>-8.8549133471847556E-3</v>
      </c>
      <c r="E1269" s="174">
        <v>-8.8549133471847556E-3</v>
      </c>
      <c r="G1269" s="174">
        <v>1263</v>
      </c>
      <c r="H1269" s="174">
        <f t="shared" ca="1" si="23"/>
        <v>-1.1151499230872814E-2</v>
      </c>
    </row>
    <row r="1270" spans="2:8" x14ac:dyDescent="0.3">
      <c r="B1270" s="210">
        <v>43648</v>
      </c>
      <c r="C1270" s="211">
        <v>162.73902899999999</v>
      </c>
      <c r="D1270" s="174">
        <v>-2.5297583681882133E-2</v>
      </c>
      <c r="E1270" s="174">
        <v>-2.5297583681882133E-2</v>
      </c>
      <c r="G1270" s="174">
        <v>1264</v>
      </c>
      <c r="H1270" s="174">
        <f t="shared" ca="1" si="23"/>
        <v>-2.0026861389234561E-3</v>
      </c>
    </row>
    <row r="1271" spans="2:8" x14ac:dyDescent="0.3">
      <c r="B1271" s="208">
        <v>43647</v>
      </c>
      <c r="C1271" s="209">
        <v>166.962784</v>
      </c>
      <c r="D1271" s="174">
        <v>3.3528143784692127E-2</v>
      </c>
      <c r="E1271" s="174">
        <v>3.3528143784692127E-2</v>
      </c>
      <c r="G1271" s="174">
        <v>1265</v>
      </c>
      <c r="H1271" s="174">
        <f t="shared" ca="1" si="23"/>
        <v>-6.1390827498523926E-3</v>
      </c>
    </row>
    <row r="1272" spans="2:8" x14ac:dyDescent="0.3">
      <c r="B1272" s="210">
        <v>43644</v>
      </c>
      <c r="C1272" s="211">
        <v>161.54643200000001</v>
      </c>
      <c r="D1272" s="174">
        <v>-1.9897538656886517E-2</v>
      </c>
      <c r="E1272" s="174">
        <v>-1.9897538656886517E-2</v>
      </c>
      <c r="G1272" s="174">
        <v>1266</v>
      </c>
      <c r="H1272" s="174">
        <f t="shared" ca="1" si="23"/>
        <v>-2.5498619000675762E-2</v>
      </c>
    </row>
    <row r="1273" spans="2:8" x14ac:dyDescent="0.3">
      <c r="B1273" s="208">
        <v>43643</v>
      </c>
      <c r="C1273" s="209">
        <v>164.826065</v>
      </c>
      <c r="D1273" s="174">
        <v>2.9484784622369278E-2</v>
      </c>
      <c r="E1273" s="174">
        <v>2.9484784622369278E-2</v>
      </c>
      <c r="G1273" s="174">
        <v>1267</v>
      </c>
      <c r="H1273" s="174">
        <f t="shared" ca="1" si="23"/>
        <v>1.8425775276551346E-2</v>
      </c>
    </row>
    <row r="1274" spans="2:8" x14ac:dyDescent="0.3">
      <c r="B1274" s="210">
        <v>43642</v>
      </c>
      <c r="C1274" s="211">
        <v>160.10539199999999</v>
      </c>
      <c r="D1274" s="174">
        <v>4.0510622226551836E-3</v>
      </c>
      <c r="E1274" s="174">
        <v>4.0510622226551836E-3</v>
      </c>
      <c r="G1274" s="174">
        <v>1268</v>
      </c>
      <c r="H1274" s="174">
        <f t="shared" ca="1" si="23"/>
        <v>3.1592660658961873E-2</v>
      </c>
    </row>
    <row r="1275" spans="2:8" x14ac:dyDescent="0.3">
      <c r="B1275" s="208">
        <v>43641</v>
      </c>
      <c r="C1275" s="209">
        <v>159.45941199999999</v>
      </c>
      <c r="D1275" s="174">
        <v>7.2191718136665108E-3</v>
      </c>
      <c r="E1275" s="174">
        <v>7.2191718136665108E-3</v>
      </c>
      <c r="G1275" s="174">
        <v>1269</v>
      </c>
      <c r="H1275" s="174">
        <f t="shared" ca="1" si="23"/>
        <v>8.4013505169260195E-3</v>
      </c>
    </row>
    <row r="1276" spans="2:8" x14ac:dyDescent="0.3">
      <c r="B1276" s="210">
        <v>43640</v>
      </c>
      <c r="C1276" s="211">
        <v>158.316498</v>
      </c>
      <c r="D1276" s="174">
        <v>2.5173481226234752E-3</v>
      </c>
      <c r="E1276" s="174">
        <v>2.5173481226234752E-3</v>
      </c>
      <c r="G1276" s="174">
        <v>1270</v>
      </c>
      <c r="H1276" s="174">
        <f t="shared" ca="1" si="23"/>
        <v>-1.6615563472359506E-2</v>
      </c>
    </row>
    <row r="1277" spans="2:8" x14ac:dyDescent="0.3">
      <c r="B1277" s="208">
        <v>43637</v>
      </c>
      <c r="C1277" s="209">
        <v>157.918961</v>
      </c>
      <c r="D1277" s="174">
        <v>-2.1978014340341334E-3</v>
      </c>
      <c r="E1277" s="174">
        <v>-2.1978014340341334E-3</v>
      </c>
      <c r="G1277" s="174">
        <v>1271</v>
      </c>
      <c r="H1277" s="174">
        <f t="shared" ca="1" si="23"/>
        <v>-4.6823855778058948E-2</v>
      </c>
    </row>
    <row r="1278" spans="2:8" x14ac:dyDescent="0.3">
      <c r="B1278" s="210">
        <v>43636</v>
      </c>
      <c r="C1278" s="211">
        <v>158.26679999999999</v>
      </c>
      <c r="D1278" s="174">
        <v>2.9744545187700751E-2</v>
      </c>
      <c r="E1278" s="174">
        <v>2.9744545187700751E-2</v>
      </c>
      <c r="G1278" s="174">
        <v>1272</v>
      </c>
      <c r="H1278" s="174">
        <f t="shared" ca="1" si="23"/>
        <v>1.1362545778572881E-2</v>
      </c>
    </row>
    <row r="1279" spans="2:8" x14ac:dyDescent="0.3">
      <c r="B1279" s="208">
        <v>43635</v>
      </c>
      <c r="C1279" s="209">
        <v>153.69520600000001</v>
      </c>
      <c r="D1279" s="174">
        <v>-2.3057527662985647E-2</v>
      </c>
      <c r="E1279" s="174">
        <v>-2.3057527662985647E-2</v>
      </c>
      <c r="G1279" s="174">
        <v>1273</v>
      </c>
      <c r="H1279" s="174">
        <f t="shared" ca="1" si="23"/>
        <v>-5.5555294896204137E-2</v>
      </c>
    </row>
    <row r="1280" spans="2:8" x14ac:dyDescent="0.3">
      <c r="B1280" s="210">
        <v>43634</v>
      </c>
      <c r="C1280" s="211">
        <v>157.322678</v>
      </c>
      <c r="D1280" s="174">
        <v>-2.8346282054046716E-3</v>
      </c>
      <c r="E1280" s="174">
        <v>-2.8346282054046716E-3</v>
      </c>
      <c r="G1280" s="174">
        <v>1274</v>
      </c>
      <c r="H1280" s="174">
        <f t="shared" ca="1" si="23"/>
        <v>1.4545776851592635E-2</v>
      </c>
    </row>
    <row r="1281" spans="2:8" x14ac:dyDescent="0.3">
      <c r="B1281" s="208">
        <v>43633</v>
      </c>
      <c r="C1281" s="209">
        <v>157.76989699999999</v>
      </c>
      <c r="D1281" s="174">
        <v>-3.3191139149641918E-2</v>
      </c>
      <c r="E1281" s="174">
        <v>-3.3191139149641918E-2</v>
      </c>
      <c r="G1281" s="174">
        <v>1275</v>
      </c>
      <c r="H1281" s="174">
        <f t="shared" ca="1" si="23"/>
        <v>-1.5348535635039327E-2</v>
      </c>
    </row>
    <row r="1282" spans="2:8" x14ac:dyDescent="0.3">
      <c r="B1282" s="210">
        <v>43630</v>
      </c>
      <c r="C1282" s="211">
        <v>163.18623400000001</v>
      </c>
      <c r="D1282" s="174">
        <v>-1.9115941416229684E-2</v>
      </c>
      <c r="E1282" s="174">
        <v>-1.9115941416229684E-2</v>
      </c>
      <c r="G1282" s="174">
        <v>1276</v>
      </c>
      <c r="H1282" s="174">
        <f t="shared" ca="1" si="23"/>
        <v>3.1034425012970632E-2</v>
      </c>
    </row>
    <row r="1283" spans="2:8" x14ac:dyDescent="0.3">
      <c r="B1283" s="208">
        <v>43629</v>
      </c>
      <c r="C1283" s="209">
        <v>166.36648600000001</v>
      </c>
      <c r="D1283" s="174">
        <v>-9.7605318019082978E-3</v>
      </c>
      <c r="E1283" s="174">
        <v>-9.7605318019082978E-3</v>
      </c>
      <c r="G1283" s="174">
        <v>1277</v>
      </c>
      <c r="H1283" s="174">
        <f t="shared" ca="1" si="23"/>
        <v>-5.2135111949444549E-2</v>
      </c>
    </row>
    <row r="1284" spans="2:8" x14ac:dyDescent="0.3">
      <c r="B1284" s="210">
        <v>43628</v>
      </c>
      <c r="C1284" s="211">
        <v>168.006317</v>
      </c>
      <c r="D1284" s="174">
        <v>-9.9560439368759218E-3</v>
      </c>
      <c r="E1284" s="174">
        <v>-9.9560439368759218E-3</v>
      </c>
      <c r="G1284" s="174">
        <v>1278</v>
      </c>
      <c r="H1284" s="174">
        <f t="shared" ca="1" si="23"/>
        <v>1.5538817896360104E-2</v>
      </c>
    </row>
    <row r="1285" spans="2:8" x14ac:dyDescent="0.3">
      <c r="B1285" s="208">
        <v>43627</v>
      </c>
      <c r="C1285" s="209">
        <v>169.69581600000001</v>
      </c>
      <c r="D1285" s="174">
        <v>2.7376766554185843E-2</v>
      </c>
      <c r="E1285" s="174">
        <v>2.7376766554185843E-2</v>
      </c>
      <c r="G1285" s="174">
        <v>1279</v>
      </c>
      <c r="H1285" s="174">
        <f t="shared" ca="1" si="23"/>
        <v>-1.5010614048738082E-2</v>
      </c>
    </row>
    <row r="1286" spans="2:8" x14ac:dyDescent="0.3">
      <c r="B1286" s="210">
        <v>43626</v>
      </c>
      <c r="C1286" s="211">
        <v>165.173889</v>
      </c>
      <c r="D1286" s="174">
        <v>-1.94690675568065E-2</v>
      </c>
      <c r="E1286" s="174">
        <v>-1.94690675568065E-2</v>
      </c>
      <c r="G1286" s="174">
        <v>1280</v>
      </c>
      <c r="H1286" s="174">
        <f t="shared" ca="1" si="23"/>
        <v>-1.9080274381091458E-2</v>
      </c>
    </row>
    <row r="1287" spans="2:8" x14ac:dyDescent="0.3">
      <c r="B1287" s="208">
        <v>43623</v>
      </c>
      <c r="C1287" s="209">
        <v>168.45352199999999</v>
      </c>
      <c r="D1287" s="174">
        <v>-1.1786142398131415E-3</v>
      </c>
      <c r="E1287" s="174">
        <v>-1.1786142398131415E-3</v>
      </c>
      <c r="G1287" s="174">
        <v>1281</v>
      </c>
      <c r="H1287" s="174">
        <f t="shared" ca="1" si="23"/>
        <v>1.0775857530200833E-2</v>
      </c>
    </row>
    <row r="1288" spans="2:8" x14ac:dyDescent="0.3">
      <c r="B1288" s="210">
        <v>43622</v>
      </c>
      <c r="C1288" s="211">
        <v>168.652298</v>
      </c>
      <c r="D1288" s="174">
        <v>-2.0490581580453523E-2</v>
      </c>
      <c r="E1288" s="174">
        <v>-2.0490581580453523E-2</v>
      </c>
      <c r="G1288" s="174">
        <v>1282</v>
      </c>
      <c r="H1288" s="174">
        <f t="shared" ref="H1288:H1351" ca="1" si="24">_xlfn.NORM.INV(RAND(),N$9,N$10)</f>
        <v>3.2112797417300269E-2</v>
      </c>
    </row>
    <row r="1289" spans="2:8" x14ac:dyDescent="0.3">
      <c r="B1289" s="208">
        <v>43620</v>
      </c>
      <c r="C1289" s="209">
        <v>172.180374</v>
      </c>
      <c r="D1289" s="174">
        <v>-7.1633029394377696E-3</v>
      </c>
      <c r="E1289" s="174">
        <v>-7.1633029394377696E-3</v>
      </c>
      <c r="G1289" s="174">
        <v>1283</v>
      </c>
      <c r="H1289" s="174">
        <f t="shared" ca="1" si="24"/>
        <v>6.2481568861818562E-2</v>
      </c>
    </row>
    <row r="1290" spans="2:8" x14ac:dyDescent="0.3">
      <c r="B1290" s="210">
        <v>43619</v>
      </c>
      <c r="C1290" s="211">
        <v>173.422653</v>
      </c>
      <c r="D1290" s="174">
        <v>1.1008054810326011E-2</v>
      </c>
      <c r="E1290" s="174">
        <v>1.1008054810326011E-2</v>
      </c>
      <c r="G1290" s="174">
        <v>1284</v>
      </c>
      <c r="H1290" s="174">
        <f t="shared" ca="1" si="24"/>
        <v>1.3221584036527716E-2</v>
      </c>
    </row>
    <row r="1291" spans="2:8" x14ac:dyDescent="0.3">
      <c r="B1291" s="208">
        <v>43616</v>
      </c>
      <c r="C1291" s="209">
        <v>171.53439299999999</v>
      </c>
      <c r="D1291" s="174">
        <v>-1.4558860730762147E-2</v>
      </c>
      <c r="E1291" s="174">
        <v>-1.4558860730762147E-2</v>
      </c>
      <c r="G1291" s="174">
        <v>1285</v>
      </c>
      <c r="H1291" s="174">
        <f t="shared" ca="1" si="24"/>
        <v>-1.7355053355870252E-2</v>
      </c>
    </row>
    <row r="1292" spans="2:8" x14ac:dyDescent="0.3">
      <c r="B1292" s="210">
        <v>43615</v>
      </c>
      <c r="C1292" s="211">
        <v>174.068634</v>
      </c>
      <c r="D1292" s="174">
        <v>-6.8047673243176472E-3</v>
      </c>
      <c r="E1292" s="174">
        <v>-6.8047673243176472E-3</v>
      </c>
      <c r="G1292" s="174">
        <v>1286</v>
      </c>
      <c r="H1292" s="174">
        <f t="shared" ca="1" si="24"/>
        <v>2.1094039667805042E-2</v>
      </c>
    </row>
    <row r="1293" spans="2:8" x14ac:dyDescent="0.3">
      <c r="B1293" s="208">
        <v>43614</v>
      </c>
      <c r="C1293" s="209">
        <v>175.261246</v>
      </c>
      <c r="D1293" s="174">
        <v>-2.1636577125390483E-2</v>
      </c>
      <c r="E1293" s="174">
        <v>-2.1636577125390483E-2</v>
      </c>
      <c r="G1293" s="174">
        <v>1287</v>
      </c>
      <c r="H1293" s="174">
        <f t="shared" ca="1" si="24"/>
        <v>-1.0473623711359981E-2</v>
      </c>
    </row>
    <row r="1294" spans="2:8" x14ac:dyDescent="0.3">
      <c r="B1294" s="210">
        <v>43613</v>
      </c>
      <c r="C1294" s="211">
        <v>179.13716099999999</v>
      </c>
      <c r="D1294" s="174">
        <v>-6.0656589538178258E-3</v>
      </c>
      <c r="E1294" s="174">
        <v>-6.0656589538178258E-3</v>
      </c>
      <c r="G1294" s="174">
        <v>1288</v>
      </c>
      <c r="H1294" s="174">
        <f t="shared" ca="1" si="24"/>
        <v>-8.9314860334744409E-3</v>
      </c>
    </row>
    <row r="1295" spans="2:8" x14ac:dyDescent="0.3">
      <c r="B1295" s="208">
        <v>43612</v>
      </c>
      <c r="C1295" s="209">
        <v>180.230377</v>
      </c>
      <c r="D1295" s="174">
        <v>-5.21112518593947E-3</v>
      </c>
      <c r="E1295" s="174">
        <v>-5.21112518593947E-3</v>
      </c>
      <c r="G1295" s="174">
        <v>1289</v>
      </c>
      <c r="H1295" s="174">
        <f t="shared" ca="1" si="24"/>
        <v>-2.0284946787168519E-2</v>
      </c>
    </row>
    <row r="1296" spans="2:8" x14ac:dyDescent="0.3">
      <c r="B1296" s="210">
        <v>43609</v>
      </c>
      <c r="C1296" s="211">
        <v>181.17449999999999</v>
      </c>
      <c r="D1296" s="174">
        <v>4.0822208095227491E-2</v>
      </c>
      <c r="E1296" s="174">
        <v>4.0822208095227491E-2</v>
      </c>
      <c r="G1296" s="174">
        <v>1290</v>
      </c>
      <c r="H1296" s="174">
        <f t="shared" ca="1" si="24"/>
        <v>-3.687201581466823E-2</v>
      </c>
    </row>
    <row r="1297" spans="2:8" x14ac:dyDescent="0.3">
      <c r="B1297" s="208">
        <v>43608</v>
      </c>
      <c r="C1297" s="209">
        <v>174.068634</v>
      </c>
      <c r="D1297" s="174">
        <v>-2.2054806339460428E-2</v>
      </c>
      <c r="E1297" s="174">
        <v>-2.2054806339460428E-2</v>
      </c>
      <c r="G1297" s="174">
        <v>1291</v>
      </c>
      <c r="H1297" s="174">
        <f t="shared" ca="1" si="24"/>
        <v>-3.6878690925386787E-2</v>
      </c>
    </row>
    <row r="1298" spans="2:8" x14ac:dyDescent="0.3">
      <c r="B1298" s="210">
        <v>43607</v>
      </c>
      <c r="C1298" s="211">
        <v>177.99426299999999</v>
      </c>
      <c r="D1298" s="174">
        <v>1.3009031676367844E-2</v>
      </c>
      <c r="E1298" s="174">
        <v>1.3009031676367844E-2</v>
      </c>
      <c r="G1298" s="174">
        <v>1292</v>
      </c>
      <c r="H1298" s="174">
        <f t="shared" ca="1" si="24"/>
        <v>-4.5261254601409374E-2</v>
      </c>
    </row>
    <row r="1299" spans="2:8" x14ac:dyDescent="0.3">
      <c r="B1299" s="208">
        <v>43606</v>
      </c>
      <c r="C1299" s="209">
        <v>175.70846599999999</v>
      </c>
      <c r="D1299" s="174">
        <v>-7.0207645596191845E-2</v>
      </c>
      <c r="E1299" s="174">
        <v>-7.0207645596191845E-2</v>
      </c>
      <c r="G1299" s="174">
        <v>1293</v>
      </c>
      <c r="H1299" s="174">
        <f t="shared" ca="1" si="24"/>
        <v>-2.563853175096492E-3</v>
      </c>
    </row>
    <row r="1300" spans="2:8" x14ac:dyDescent="0.3">
      <c r="B1300" s="210">
        <v>43605</v>
      </c>
      <c r="C1300" s="211">
        <v>188.97602800000001</v>
      </c>
      <c r="D1300" s="174">
        <v>7.5204934453451389E-2</v>
      </c>
      <c r="E1300" s="174">
        <v>7.5204934453451389E-2</v>
      </c>
      <c r="G1300" s="174">
        <v>1294</v>
      </c>
      <c r="H1300" s="174">
        <f t="shared" ca="1" si="24"/>
        <v>-1.8527313124035823E-2</v>
      </c>
    </row>
    <row r="1301" spans="2:8" x14ac:dyDescent="0.3">
      <c r="B1301" s="208">
        <v>43602</v>
      </c>
      <c r="C1301" s="209">
        <v>175.75814800000001</v>
      </c>
      <c r="D1301" s="174">
        <v>8.26685998027747E-3</v>
      </c>
      <c r="E1301" s="174">
        <v>8.26685998027747E-3</v>
      </c>
      <c r="G1301" s="174">
        <v>1295</v>
      </c>
      <c r="H1301" s="174">
        <f t="shared" ca="1" si="24"/>
        <v>2.738575053630073E-2</v>
      </c>
    </row>
    <row r="1302" spans="2:8" x14ac:dyDescent="0.3">
      <c r="B1302" s="210">
        <v>43601</v>
      </c>
      <c r="C1302" s="211">
        <v>174.317093</v>
      </c>
      <c r="D1302" s="174">
        <v>3.5113534436706013E-2</v>
      </c>
      <c r="E1302" s="174">
        <v>3.5113534436706013E-2</v>
      </c>
      <c r="G1302" s="174">
        <v>1296</v>
      </c>
      <c r="H1302" s="174">
        <f t="shared" ca="1" si="24"/>
        <v>3.187256769430586E-2</v>
      </c>
    </row>
    <row r="1303" spans="2:8" x14ac:dyDescent="0.3">
      <c r="B1303" s="208">
        <v>43600</v>
      </c>
      <c r="C1303" s="209">
        <v>168.403839</v>
      </c>
      <c r="D1303" s="174">
        <v>-8.1571783814605281E-2</v>
      </c>
      <c r="E1303" s="174">
        <v>-8.1571783814605281E-2</v>
      </c>
      <c r="G1303" s="174">
        <v>1297</v>
      </c>
      <c r="H1303" s="174">
        <f t="shared" ca="1" si="24"/>
        <v>-1.3196517216258306E-2</v>
      </c>
    </row>
    <row r="1304" spans="2:8" x14ac:dyDescent="0.3">
      <c r="B1304" s="210">
        <v>43599</v>
      </c>
      <c r="C1304" s="211">
        <v>183.360916</v>
      </c>
      <c r="D1304" s="174">
        <v>2.0746826107533797E-2</v>
      </c>
      <c r="E1304" s="174">
        <v>2.0746826107533797E-2</v>
      </c>
      <c r="G1304" s="174">
        <v>1298</v>
      </c>
      <c r="H1304" s="174">
        <f t="shared" ca="1" si="24"/>
        <v>1.1411637719883141E-2</v>
      </c>
    </row>
    <row r="1305" spans="2:8" x14ac:dyDescent="0.3">
      <c r="B1305" s="208">
        <v>43598</v>
      </c>
      <c r="C1305" s="209">
        <v>179.63407900000001</v>
      </c>
      <c r="D1305" s="174">
        <v>-2.7702930699769836E-2</v>
      </c>
      <c r="E1305" s="174">
        <v>-2.7702930699769836E-2</v>
      </c>
      <c r="G1305" s="174">
        <v>1299</v>
      </c>
      <c r="H1305" s="174">
        <f t="shared" ca="1" si="24"/>
        <v>1.8305913537629919E-3</v>
      </c>
    </row>
    <row r="1306" spans="2:8" x14ac:dyDescent="0.3">
      <c r="B1306" s="210">
        <v>43595</v>
      </c>
      <c r="C1306" s="211">
        <v>184.75225800000001</v>
      </c>
      <c r="D1306" s="174">
        <v>-2.414968605559285E-3</v>
      </c>
      <c r="E1306" s="174">
        <v>-2.414968605559285E-3</v>
      </c>
      <c r="G1306" s="174">
        <v>1300</v>
      </c>
      <c r="H1306" s="174">
        <f t="shared" ca="1" si="24"/>
        <v>6.7370359732951855E-3</v>
      </c>
    </row>
    <row r="1307" spans="2:8" x14ac:dyDescent="0.3">
      <c r="B1307" s="208">
        <v>43594</v>
      </c>
      <c r="C1307" s="209">
        <v>185.19950900000001</v>
      </c>
      <c r="D1307" s="174">
        <v>6.7530860298341969E-3</v>
      </c>
      <c r="E1307" s="174">
        <v>6.7530860298341969E-3</v>
      </c>
      <c r="G1307" s="174">
        <v>1301</v>
      </c>
      <c r="H1307" s="174">
        <f t="shared" ca="1" si="24"/>
        <v>-7.0603635963016366E-3</v>
      </c>
    </row>
    <row r="1308" spans="2:8" x14ac:dyDescent="0.3">
      <c r="B1308" s="210">
        <v>43593</v>
      </c>
      <c r="C1308" s="211">
        <v>183.95723000000001</v>
      </c>
      <c r="D1308" s="174">
        <v>-3.0636163080858671E-2</v>
      </c>
      <c r="E1308" s="174">
        <v>-3.0636163080858671E-2</v>
      </c>
      <c r="G1308" s="174">
        <v>1302</v>
      </c>
      <c r="H1308" s="174">
        <f t="shared" ca="1" si="24"/>
        <v>-1.9061795804949506E-2</v>
      </c>
    </row>
    <row r="1309" spans="2:8" x14ac:dyDescent="0.3">
      <c r="B1309" s="208">
        <v>43592</v>
      </c>
      <c r="C1309" s="209">
        <v>189.77108799999999</v>
      </c>
      <c r="D1309" s="174">
        <v>-4.4294382293662893E-2</v>
      </c>
      <c r="E1309" s="174">
        <v>-4.4294382293662893E-2</v>
      </c>
      <c r="G1309" s="174">
        <v>1303</v>
      </c>
      <c r="H1309" s="174">
        <f t="shared" ca="1" si="24"/>
        <v>1.5753435922916226E-2</v>
      </c>
    </row>
    <row r="1310" spans="2:8" x14ac:dyDescent="0.3">
      <c r="B1310" s="210">
        <v>43591</v>
      </c>
      <c r="C1310" s="211">
        <v>198.56646699999999</v>
      </c>
      <c r="D1310" s="174">
        <v>-4.6072986798668239E-2</v>
      </c>
      <c r="E1310" s="174">
        <v>-4.6072986798668239E-2</v>
      </c>
      <c r="G1310" s="174">
        <v>1304</v>
      </c>
      <c r="H1310" s="174">
        <f t="shared" ca="1" si="24"/>
        <v>4.4835010856150562E-2</v>
      </c>
    </row>
    <row r="1311" spans="2:8" x14ac:dyDescent="0.3">
      <c r="B1311" s="208">
        <v>43588</v>
      </c>
      <c r="C1311" s="209">
        <v>208.15687600000001</v>
      </c>
      <c r="D1311" s="174">
        <v>1.0371407492908567E-2</v>
      </c>
      <c r="E1311" s="174">
        <v>1.0371407492908567E-2</v>
      </c>
      <c r="G1311" s="174">
        <v>1305</v>
      </c>
      <c r="H1311" s="174">
        <f t="shared" ca="1" si="24"/>
        <v>3.6259275536079487E-2</v>
      </c>
    </row>
    <row r="1312" spans="2:8" x14ac:dyDescent="0.3">
      <c r="B1312" s="210">
        <v>43587</v>
      </c>
      <c r="C1312" s="211">
        <v>206.02015700000001</v>
      </c>
      <c r="D1312" s="174">
        <v>-3.2664439442640289E-2</v>
      </c>
      <c r="E1312" s="174">
        <v>-3.2664439442640289E-2</v>
      </c>
      <c r="G1312" s="174">
        <v>1306</v>
      </c>
      <c r="H1312" s="174">
        <f t="shared" ca="1" si="24"/>
        <v>3.1760904491153993E-3</v>
      </c>
    </row>
    <row r="1313" spans="2:8" x14ac:dyDescent="0.3">
      <c r="B1313" s="208">
        <v>43585</v>
      </c>
      <c r="C1313" s="209">
        <v>212.97692900000001</v>
      </c>
      <c r="D1313" s="174">
        <v>-6.0296989615468257E-3</v>
      </c>
      <c r="E1313" s="174">
        <v>-6.0296989615468257E-3</v>
      </c>
      <c r="G1313" s="174">
        <v>1307</v>
      </c>
      <c r="H1313" s="174">
        <f t="shared" ca="1" si="24"/>
        <v>1.4328206209381741E-2</v>
      </c>
    </row>
    <row r="1314" spans="2:8" x14ac:dyDescent="0.3">
      <c r="B1314" s="210">
        <v>43581</v>
      </c>
      <c r="C1314" s="211">
        <v>214.26890599999999</v>
      </c>
      <c r="D1314" s="174">
        <v>-2.8172240906151485E-2</v>
      </c>
      <c r="E1314" s="174">
        <v>-2.8172240906151485E-2</v>
      </c>
      <c r="G1314" s="174">
        <v>1308</v>
      </c>
      <c r="H1314" s="174">
        <f t="shared" ca="1" si="24"/>
        <v>-1.4607190313059048E-2</v>
      </c>
    </row>
    <row r="1315" spans="2:8" x14ac:dyDescent="0.3">
      <c r="B1315" s="208">
        <v>43580</v>
      </c>
      <c r="C1315" s="209">
        <v>220.48033100000001</v>
      </c>
      <c r="D1315" s="174">
        <v>-7.8264144157313472E-3</v>
      </c>
      <c r="E1315" s="174">
        <v>-7.8264144157313472E-3</v>
      </c>
      <c r="G1315" s="174">
        <v>1309</v>
      </c>
      <c r="H1315" s="174">
        <f t="shared" ca="1" si="24"/>
        <v>-4.9868484544702961E-2</v>
      </c>
    </row>
    <row r="1316" spans="2:8" x14ac:dyDescent="0.3">
      <c r="B1316" s="210">
        <v>43579</v>
      </c>
      <c r="C1316" s="211">
        <v>222.21951300000001</v>
      </c>
      <c r="D1316" s="174">
        <v>-3.4750659568586313E-2</v>
      </c>
      <c r="E1316" s="174">
        <v>-3.4750659568586313E-2</v>
      </c>
      <c r="G1316" s="174">
        <v>1310</v>
      </c>
      <c r="H1316" s="174">
        <f t="shared" ca="1" si="24"/>
        <v>-3.9849937830952545E-2</v>
      </c>
    </row>
    <row r="1317" spans="2:8" x14ac:dyDescent="0.3">
      <c r="B1317" s="208">
        <v>43578</v>
      </c>
      <c r="C1317" s="209">
        <v>230.21980300000001</v>
      </c>
      <c r="D1317" s="174">
        <v>-1.3625818535529945E-2</v>
      </c>
      <c r="E1317" s="174">
        <v>-1.3625818535529945E-2</v>
      </c>
      <c r="G1317" s="174">
        <v>1311</v>
      </c>
      <c r="H1317" s="174">
        <f t="shared" ca="1" si="24"/>
        <v>-4.6116691918362922E-2</v>
      </c>
    </row>
    <row r="1318" spans="2:8" x14ac:dyDescent="0.3">
      <c r="B1318" s="210">
        <v>43577</v>
      </c>
      <c r="C1318" s="211">
        <v>233.40007</v>
      </c>
      <c r="D1318" s="174">
        <v>-5.925931844496456E-3</v>
      </c>
      <c r="E1318" s="174">
        <v>-5.925931844496456E-3</v>
      </c>
      <c r="G1318" s="174">
        <v>1312</v>
      </c>
      <c r="H1318" s="174">
        <f t="shared" ca="1" si="24"/>
        <v>-3.8509402190044832E-2</v>
      </c>
    </row>
    <row r="1319" spans="2:8" x14ac:dyDescent="0.3">
      <c r="B1319" s="208">
        <v>43573</v>
      </c>
      <c r="C1319" s="209">
        <v>234.791428</v>
      </c>
      <c r="D1319" s="174">
        <v>2.4945804230299566E-2</v>
      </c>
      <c r="E1319" s="174">
        <v>2.4945804230299566E-2</v>
      </c>
      <c r="G1319" s="174">
        <v>1313</v>
      </c>
      <c r="H1319" s="174">
        <f t="shared" ca="1" si="24"/>
        <v>-1.8397132695651398E-2</v>
      </c>
    </row>
    <row r="1320" spans="2:8" x14ac:dyDescent="0.3">
      <c r="B1320" s="210">
        <v>43571</v>
      </c>
      <c r="C1320" s="211">
        <v>229.07692</v>
      </c>
      <c r="D1320" s="174">
        <v>-5.3937275111832789E-3</v>
      </c>
      <c r="E1320" s="174">
        <v>-5.3937275111832789E-3</v>
      </c>
      <c r="G1320" s="174">
        <v>1314</v>
      </c>
      <c r="H1320" s="174">
        <f t="shared" ca="1" si="24"/>
        <v>2.1307425244119296E-2</v>
      </c>
    </row>
    <row r="1321" spans="2:8" x14ac:dyDescent="0.3">
      <c r="B1321" s="208">
        <v>43570</v>
      </c>
      <c r="C1321" s="209">
        <v>230.319199</v>
      </c>
      <c r="D1321" s="174">
        <v>7.3165092500121501E-2</v>
      </c>
      <c r="E1321" s="174">
        <v>7.3165092500121501E-2</v>
      </c>
      <c r="G1321" s="174">
        <v>1315</v>
      </c>
      <c r="H1321" s="174">
        <f t="shared" ca="1" si="24"/>
        <v>6.4209648333739587E-3</v>
      </c>
    </row>
    <row r="1322" spans="2:8" x14ac:dyDescent="0.3">
      <c r="B1322" s="210">
        <v>43567</v>
      </c>
      <c r="C1322" s="211">
        <v>214.61674500000001</v>
      </c>
      <c r="D1322" s="174">
        <v>-1.0311664832604242E-2</v>
      </c>
      <c r="E1322" s="174">
        <v>-1.0311664832604242E-2</v>
      </c>
      <c r="G1322" s="174">
        <v>1316</v>
      </c>
      <c r="H1322" s="174">
        <f t="shared" ca="1" si="24"/>
        <v>7.2646832047952746E-3</v>
      </c>
    </row>
    <row r="1323" spans="2:8" x14ac:dyDescent="0.3">
      <c r="B1323" s="208">
        <v>43566</v>
      </c>
      <c r="C1323" s="209">
        <v>216.852859</v>
      </c>
      <c r="D1323" s="174">
        <v>9.9513617842079318E-3</v>
      </c>
      <c r="E1323" s="174">
        <v>9.9513617842079318E-3</v>
      </c>
      <c r="G1323" s="174">
        <v>1317</v>
      </c>
      <c r="H1323" s="174">
        <f t="shared" ca="1" si="24"/>
        <v>-3.6345496811786768E-2</v>
      </c>
    </row>
    <row r="1324" spans="2:8" x14ac:dyDescent="0.3">
      <c r="B1324" s="210">
        <v>43565</v>
      </c>
      <c r="C1324" s="211">
        <v>214.71614099999999</v>
      </c>
      <c r="D1324" s="174">
        <v>4.9295884981655352E-2</v>
      </c>
      <c r="E1324" s="174">
        <v>4.9295884981655352E-2</v>
      </c>
      <c r="G1324" s="174">
        <v>1318</v>
      </c>
      <c r="H1324" s="174">
        <f t="shared" ca="1" si="24"/>
        <v>-9.8750714378394566E-3</v>
      </c>
    </row>
    <row r="1325" spans="2:8" x14ac:dyDescent="0.3">
      <c r="B1325" s="208">
        <v>43564</v>
      </c>
      <c r="C1325" s="209">
        <v>204.628784</v>
      </c>
      <c r="D1325" s="174">
        <v>2.6676565192726254E-2</v>
      </c>
      <c r="E1325" s="174">
        <v>2.6676565192726254E-2</v>
      </c>
      <c r="G1325" s="174">
        <v>1319</v>
      </c>
      <c r="H1325" s="174">
        <f t="shared" ca="1" si="24"/>
        <v>-4.7595224056166379E-3</v>
      </c>
    </row>
    <row r="1326" spans="2:8" x14ac:dyDescent="0.3">
      <c r="B1326" s="210">
        <v>43563</v>
      </c>
      <c r="C1326" s="211">
        <v>199.31182899999999</v>
      </c>
      <c r="D1326" s="174">
        <v>-2.2422588029631055E-2</v>
      </c>
      <c r="E1326" s="174">
        <v>-2.2422588029631055E-2</v>
      </c>
      <c r="G1326" s="174">
        <v>1320</v>
      </c>
      <c r="H1326" s="174">
        <f t="shared" ca="1" si="24"/>
        <v>3.4893529757425851E-2</v>
      </c>
    </row>
    <row r="1327" spans="2:8" x14ac:dyDescent="0.3">
      <c r="B1327" s="208">
        <v>43560</v>
      </c>
      <c r="C1327" s="209">
        <v>203.88342299999999</v>
      </c>
      <c r="D1327" s="174">
        <v>-4.8508800327658544E-3</v>
      </c>
      <c r="E1327" s="174">
        <v>-4.8508800327658544E-3</v>
      </c>
      <c r="G1327" s="174">
        <v>1321</v>
      </c>
      <c r="H1327" s="174">
        <f t="shared" ca="1" si="24"/>
        <v>2.310454786461142E-2</v>
      </c>
    </row>
    <row r="1328" spans="2:8" x14ac:dyDescent="0.3">
      <c r="B1328" s="210">
        <v>43559</v>
      </c>
      <c r="C1328" s="211">
        <v>204.87725800000001</v>
      </c>
      <c r="D1328" s="174">
        <v>2.3839109426358248E-2</v>
      </c>
      <c r="E1328" s="174">
        <v>2.3839109426358248E-2</v>
      </c>
      <c r="G1328" s="174">
        <v>1322</v>
      </c>
      <c r="H1328" s="174">
        <f t="shared" ca="1" si="24"/>
        <v>3.9610543751552392E-4</v>
      </c>
    </row>
    <row r="1329" spans="2:8" x14ac:dyDescent="0.3">
      <c r="B1329" s="208">
        <v>43558</v>
      </c>
      <c r="C1329" s="209">
        <v>200.106888</v>
      </c>
      <c r="D1329" s="174">
        <v>-7.883696597856241E-3</v>
      </c>
      <c r="E1329" s="174">
        <v>-7.883696597856241E-3</v>
      </c>
      <c r="G1329" s="174">
        <v>1323</v>
      </c>
      <c r="H1329" s="174">
        <f t="shared" ca="1" si="24"/>
        <v>2.9657334962020662E-2</v>
      </c>
    </row>
    <row r="1330" spans="2:8" x14ac:dyDescent="0.3">
      <c r="B1330" s="210">
        <v>43557</v>
      </c>
      <c r="C1330" s="211">
        <v>201.69700599999999</v>
      </c>
      <c r="D1330" s="174">
        <v>8.3266554625058456E-2</v>
      </c>
      <c r="E1330" s="174">
        <v>8.3266554625058456E-2</v>
      </c>
      <c r="G1330" s="174">
        <v>1324</v>
      </c>
      <c r="H1330" s="174">
        <f t="shared" ca="1" si="24"/>
        <v>1.3922196836802391E-2</v>
      </c>
    </row>
    <row r="1331" spans="2:8" x14ac:dyDescent="0.3">
      <c r="B1331" s="208">
        <v>43556</v>
      </c>
      <c r="C1331" s="209">
        <v>186.19332900000001</v>
      </c>
      <c r="D1331" s="174">
        <v>9.8504900144568946E-2</v>
      </c>
      <c r="E1331" s="174">
        <v>9.8504900144568946E-2</v>
      </c>
      <c r="G1331" s="174">
        <v>1325</v>
      </c>
      <c r="H1331" s="174">
        <f t="shared" ca="1" si="24"/>
        <v>-8.2399713362288178E-3</v>
      </c>
    </row>
    <row r="1332" spans="2:8" x14ac:dyDescent="0.3">
      <c r="B1332" s="210">
        <v>43552</v>
      </c>
      <c r="C1332" s="211">
        <v>169.49704</v>
      </c>
      <c r="D1332" s="174">
        <v>4.12128786094316E-3</v>
      </c>
      <c r="E1332" s="174">
        <v>4.12128786094316E-3</v>
      </c>
      <c r="G1332" s="174">
        <v>1326</v>
      </c>
      <c r="H1332" s="174">
        <f t="shared" ca="1" si="24"/>
        <v>5.847540525251658E-4</v>
      </c>
    </row>
    <row r="1333" spans="2:8" x14ac:dyDescent="0.3">
      <c r="B1333" s="208">
        <v>43551</v>
      </c>
      <c r="C1333" s="209">
        <v>168.80136100000001</v>
      </c>
      <c r="D1333" s="174">
        <v>-1.877536118991719E-2</v>
      </c>
      <c r="E1333" s="174">
        <v>-1.877536118991719E-2</v>
      </c>
      <c r="G1333" s="174">
        <v>1327</v>
      </c>
      <c r="H1333" s="174">
        <f t="shared" ca="1" si="24"/>
        <v>1.9750173474162784E-3</v>
      </c>
    </row>
    <row r="1334" spans="2:8" x14ac:dyDescent="0.3">
      <c r="B1334" s="210">
        <v>43550</v>
      </c>
      <c r="C1334" s="211">
        <v>172.03131099999999</v>
      </c>
      <c r="D1334" s="174">
        <v>1.050792770704098E-2</v>
      </c>
      <c r="E1334" s="174">
        <v>1.050792770704098E-2</v>
      </c>
      <c r="G1334" s="174">
        <v>1328</v>
      </c>
      <c r="H1334" s="174">
        <f t="shared" ca="1" si="24"/>
        <v>-5.4332976458143804E-3</v>
      </c>
    </row>
    <row r="1335" spans="2:8" x14ac:dyDescent="0.3">
      <c r="B1335" s="208">
        <v>43549</v>
      </c>
      <c r="C1335" s="209">
        <v>170.24241599999999</v>
      </c>
      <c r="D1335" s="174">
        <v>-2.3375085769701359E-2</v>
      </c>
      <c r="E1335" s="174">
        <v>-2.3375085769701359E-2</v>
      </c>
      <c r="G1335" s="174">
        <v>1329</v>
      </c>
      <c r="H1335" s="174">
        <f t="shared" ca="1" si="24"/>
        <v>-1.429854314236375E-2</v>
      </c>
    </row>
    <row r="1336" spans="2:8" x14ac:dyDescent="0.3">
      <c r="B1336" s="210">
        <v>43546</v>
      </c>
      <c r="C1336" s="211">
        <v>174.317093</v>
      </c>
      <c r="D1336" s="174">
        <v>-2.6637096310868025E-2</v>
      </c>
      <c r="E1336" s="174">
        <v>-2.6637096310868025E-2</v>
      </c>
      <c r="G1336" s="174">
        <v>1330</v>
      </c>
      <c r="H1336" s="174">
        <f t="shared" ca="1" si="24"/>
        <v>-5.7170487304229488E-2</v>
      </c>
    </row>
    <row r="1337" spans="2:8" x14ac:dyDescent="0.3">
      <c r="B1337" s="208">
        <v>43544</v>
      </c>
      <c r="C1337" s="209">
        <v>179.08746300000001</v>
      </c>
      <c r="D1337" s="174">
        <v>-1.4492741899537219E-2</v>
      </c>
      <c r="E1337" s="174">
        <v>-1.4492741899537219E-2</v>
      </c>
      <c r="G1337" s="174">
        <v>1331</v>
      </c>
      <c r="H1337" s="174">
        <f t="shared" ca="1" si="24"/>
        <v>2.8256892537799356E-2</v>
      </c>
    </row>
    <row r="1338" spans="2:8" x14ac:dyDescent="0.3">
      <c r="B1338" s="210">
        <v>43543</v>
      </c>
      <c r="C1338" s="211">
        <v>181.72110000000001</v>
      </c>
      <c r="D1338" s="174">
        <v>3.2921940751108104E-3</v>
      </c>
      <c r="E1338" s="174">
        <v>3.2921940751108104E-3</v>
      </c>
      <c r="G1338" s="174">
        <v>1332</v>
      </c>
      <c r="H1338" s="174">
        <f t="shared" ca="1" si="24"/>
        <v>9.9367958339400785E-3</v>
      </c>
    </row>
    <row r="1339" spans="2:8" x14ac:dyDescent="0.3">
      <c r="B1339" s="208">
        <v>43542</v>
      </c>
      <c r="C1339" s="209">
        <v>181.12480199999999</v>
      </c>
      <c r="D1339" s="174">
        <v>1.2499950947153685E-2</v>
      </c>
      <c r="E1339" s="174">
        <v>1.2499950947153685E-2</v>
      </c>
      <c r="G1339" s="174">
        <v>1333</v>
      </c>
      <c r="H1339" s="174">
        <f t="shared" ca="1" si="24"/>
        <v>-3.2667399568125727E-2</v>
      </c>
    </row>
    <row r="1340" spans="2:8" x14ac:dyDescent="0.3">
      <c r="B1340" s="210">
        <v>43539</v>
      </c>
      <c r="C1340" s="211">
        <v>178.88870199999999</v>
      </c>
      <c r="D1340" s="174">
        <v>2.5062501862304618E-3</v>
      </c>
      <c r="E1340" s="174">
        <v>2.5062501862304618E-3</v>
      </c>
      <c r="G1340" s="174">
        <v>1334</v>
      </c>
      <c r="H1340" s="174">
        <f t="shared" ca="1" si="24"/>
        <v>-1.2543678598596611E-2</v>
      </c>
    </row>
    <row r="1341" spans="2:8" x14ac:dyDescent="0.3">
      <c r="B1341" s="208">
        <v>43538</v>
      </c>
      <c r="C1341" s="209">
        <v>178.44148300000001</v>
      </c>
      <c r="D1341" s="174">
        <v>-1.1832646400104528E-2</v>
      </c>
      <c r="E1341" s="174">
        <v>-1.1832646400104528E-2</v>
      </c>
      <c r="G1341" s="174">
        <v>1335</v>
      </c>
      <c r="H1341" s="174">
        <f t="shared" ca="1" si="24"/>
        <v>1.9094297158345867E-2</v>
      </c>
    </row>
    <row r="1342" spans="2:8" x14ac:dyDescent="0.3">
      <c r="B1342" s="210">
        <v>43537</v>
      </c>
      <c r="C1342" s="211">
        <v>180.57820100000001</v>
      </c>
      <c r="D1342" s="174">
        <v>-1.6774951270716688E-2</v>
      </c>
      <c r="E1342" s="174">
        <v>-1.6774951270716688E-2</v>
      </c>
      <c r="G1342" s="174">
        <v>1336</v>
      </c>
      <c r="H1342" s="174">
        <f t="shared" ca="1" si="24"/>
        <v>-2.7652754211436727E-2</v>
      </c>
    </row>
    <row r="1343" spans="2:8" x14ac:dyDescent="0.3">
      <c r="B1343" s="208">
        <v>43536</v>
      </c>
      <c r="C1343" s="209">
        <v>183.65907300000001</v>
      </c>
      <c r="D1343" s="174">
        <v>1.6222194015203455E-2</v>
      </c>
      <c r="E1343" s="174">
        <v>1.6222194015203455E-2</v>
      </c>
      <c r="G1343" s="174">
        <v>1337</v>
      </c>
      <c r="H1343" s="174">
        <f t="shared" ca="1" si="24"/>
        <v>3.4273803669386926E-2</v>
      </c>
    </row>
    <row r="1344" spans="2:8" x14ac:dyDescent="0.3">
      <c r="B1344" s="210">
        <v>43535</v>
      </c>
      <c r="C1344" s="211">
        <v>180.72728000000001</v>
      </c>
      <c r="D1344" s="174">
        <v>3.5872467457528606E-3</v>
      </c>
      <c r="E1344" s="174">
        <v>3.5872467457528606E-3</v>
      </c>
      <c r="G1344" s="174">
        <v>1338</v>
      </c>
      <c r="H1344" s="174">
        <f t="shared" ca="1" si="24"/>
        <v>1.7232013165725049E-2</v>
      </c>
    </row>
    <row r="1345" spans="2:8" x14ac:dyDescent="0.3">
      <c r="B1345" s="208">
        <v>43532</v>
      </c>
      <c r="C1345" s="209">
        <v>180.08128400000001</v>
      </c>
      <c r="D1345" s="174">
        <v>-4.2789283634677822E-2</v>
      </c>
      <c r="E1345" s="174">
        <v>-4.2789283634677822E-2</v>
      </c>
      <c r="G1345" s="174">
        <v>1339</v>
      </c>
      <c r="H1345" s="174">
        <f t="shared" ca="1" si="24"/>
        <v>1.5314350366283822E-2</v>
      </c>
    </row>
    <row r="1346" spans="2:8" x14ac:dyDescent="0.3">
      <c r="B1346" s="210">
        <v>43531</v>
      </c>
      <c r="C1346" s="211">
        <v>188.13128699999999</v>
      </c>
      <c r="D1346" s="174">
        <v>2.6482512927906367E-3</v>
      </c>
      <c r="E1346" s="174">
        <v>2.6482512927906367E-3</v>
      </c>
      <c r="G1346" s="174">
        <v>1340</v>
      </c>
      <c r="H1346" s="174">
        <f t="shared" ca="1" si="24"/>
        <v>-5.2816616002328509E-2</v>
      </c>
    </row>
    <row r="1347" spans="2:8" x14ac:dyDescent="0.3">
      <c r="B1347" s="208">
        <v>43530</v>
      </c>
      <c r="C1347" s="209">
        <v>187.63438400000001</v>
      </c>
      <c r="D1347" s="174">
        <v>-2.7054819806108282E-2</v>
      </c>
      <c r="E1347" s="174">
        <v>-2.7054819806108282E-2</v>
      </c>
      <c r="G1347" s="174">
        <v>1341</v>
      </c>
      <c r="H1347" s="174">
        <f t="shared" ca="1" si="24"/>
        <v>1.9910359000798884E-2</v>
      </c>
    </row>
    <row r="1348" spans="2:8" x14ac:dyDescent="0.3">
      <c r="B1348" s="210">
        <v>43529</v>
      </c>
      <c r="C1348" s="211">
        <v>192.85195899999999</v>
      </c>
      <c r="D1348" s="174">
        <v>7.6261820873411809E-2</v>
      </c>
      <c r="E1348" s="174">
        <v>7.6261820873411809E-2</v>
      </c>
      <c r="G1348" s="174">
        <v>1342</v>
      </c>
      <c r="H1348" s="174">
        <f t="shared" ca="1" si="24"/>
        <v>3.9314713109317598E-2</v>
      </c>
    </row>
    <row r="1349" spans="2:8" x14ac:dyDescent="0.3">
      <c r="B1349" s="208">
        <v>43525</v>
      </c>
      <c r="C1349" s="209">
        <v>179.18684400000001</v>
      </c>
      <c r="D1349" s="174">
        <v>1.606082559438287E-2</v>
      </c>
      <c r="E1349" s="174">
        <v>1.606082559438287E-2</v>
      </c>
      <c r="G1349" s="174">
        <v>1343</v>
      </c>
      <c r="H1349" s="174">
        <f t="shared" ca="1" si="24"/>
        <v>1.0970944802087955E-2</v>
      </c>
    </row>
    <row r="1350" spans="2:8" x14ac:dyDescent="0.3">
      <c r="B1350" s="210">
        <v>43524</v>
      </c>
      <c r="C1350" s="211">
        <v>176.354446</v>
      </c>
      <c r="D1350" s="174">
        <v>5.6384194937123943E-4</v>
      </c>
      <c r="E1350" s="174">
        <v>5.6384194937123943E-4</v>
      </c>
      <c r="G1350" s="174">
        <v>1344</v>
      </c>
      <c r="H1350" s="174">
        <f t="shared" ca="1" si="24"/>
        <v>-1.3152876047306689E-2</v>
      </c>
    </row>
    <row r="1351" spans="2:8" x14ac:dyDescent="0.3">
      <c r="B1351" s="208">
        <v>43523</v>
      </c>
      <c r="C1351" s="209">
        <v>176.255066</v>
      </c>
      <c r="D1351" s="174">
        <v>-2.9017216442985504E-2</v>
      </c>
      <c r="E1351" s="174">
        <v>-2.9017216442985504E-2</v>
      </c>
      <c r="G1351" s="174">
        <v>1345</v>
      </c>
      <c r="H1351" s="174">
        <f t="shared" ca="1" si="24"/>
        <v>-3.8996576932283332E-2</v>
      </c>
    </row>
    <row r="1352" spans="2:8" x14ac:dyDescent="0.3">
      <c r="B1352" s="210">
        <v>43522</v>
      </c>
      <c r="C1352" s="211">
        <v>181.52233899999999</v>
      </c>
      <c r="D1352" s="174">
        <v>3.9260258446359698E-2</v>
      </c>
      <c r="E1352" s="174">
        <v>3.9260258446359698E-2</v>
      </c>
      <c r="G1352" s="174">
        <v>1346</v>
      </c>
      <c r="H1352" s="174">
        <f t="shared" ref="H1352:H1415" ca="1" si="25">_xlfn.NORM.INV(RAND(),N$9,N$10)</f>
        <v>-1.7335335417478212E-2</v>
      </c>
    </row>
    <row r="1353" spans="2:8" x14ac:dyDescent="0.3">
      <c r="B1353" s="208">
        <v>43521</v>
      </c>
      <c r="C1353" s="209">
        <v>174.66494800000001</v>
      </c>
      <c r="D1353" s="174">
        <v>8.3190371914747367E-3</v>
      </c>
      <c r="E1353" s="174">
        <v>8.3190371914747367E-3</v>
      </c>
      <c r="G1353" s="174">
        <v>1347</v>
      </c>
      <c r="H1353" s="174">
        <f t="shared" ca="1" si="25"/>
        <v>-3.8027351743073318E-3</v>
      </c>
    </row>
    <row r="1354" spans="2:8" x14ac:dyDescent="0.3">
      <c r="B1354" s="210">
        <v>43518</v>
      </c>
      <c r="C1354" s="211">
        <v>173.22389200000001</v>
      </c>
      <c r="D1354" s="174">
        <v>2.7106621458546653E-2</v>
      </c>
      <c r="E1354" s="174">
        <v>2.7106621458546653E-2</v>
      </c>
      <c r="G1354" s="174">
        <v>1348</v>
      </c>
      <c r="H1354" s="174">
        <f t="shared" ca="1" si="25"/>
        <v>-1.3182634923024286E-2</v>
      </c>
    </row>
    <row r="1355" spans="2:8" x14ac:dyDescent="0.3">
      <c r="B1355" s="208">
        <v>43517</v>
      </c>
      <c r="C1355" s="209">
        <v>168.652298</v>
      </c>
      <c r="D1355" s="174">
        <v>2.9733121966877385E-2</v>
      </c>
      <c r="E1355" s="174">
        <v>2.9733121966877385E-2</v>
      </c>
      <c r="G1355" s="174">
        <v>1349</v>
      </c>
      <c r="H1355" s="174">
        <f t="shared" ca="1" si="25"/>
        <v>4.7141434008893127E-3</v>
      </c>
    </row>
    <row r="1356" spans="2:8" x14ac:dyDescent="0.3">
      <c r="B1356" s="210">
        <v>43516</v>
      </c>
      <c r="C1356" s="211">
        <v>163.782532</v>
      </c>
      <c r="D1356" s="174">
        <v>6.4121250225722768E-3</v>
      </c>
      <c r="E1356" s="174">
        <v>6.4121250225722768E-3</v>
      </c>
      <c r="G1356" s="174">
        <v>1350</v>
      </c>
      <c r="H1356" s="174">
        <f t="shared" ca="1" si="25"/>
        <v>-3.7914104795072019E-2</v>
      </c>
    </row>
    <row r="1357" spans="2:8" x14ac:dyDescent="0.3">
      <c r="B1357" s="208">
        <v>43515</v>
      </c>
      <c r="C1357" s="209">
        <v>162.73902899999999</v>
      </c>
      <c r="D1357" s="174">
        <v>5.2179548390692112E-3</v>
      </c>
      <c r="E1357" s="174">
        <v>5.2179548390692112E-3</v>
      </c>
      <c r="G1357" s="174">
        <v>1351</v>
      </c>
      <c r="H1357" s="174">
        <f t="shared" ca="1" si="25"/>
        <v>-5.8127621694993113E-3</v>
      </c>
    </row>
    <row r="1358" spans="2:8" x14ac:dyDescent="0.3">
      <c r="B1358" s="210">
        <v>43514</v>
      </c>
      <c r="C1358" s="211">
        <v>161.894272</v>
      </c>
      <c r="D1358" s="174">
        <v>7.7327332005149565E-3</v>
      </c>
      <c r="E1358" s="174">
        <v>7.7327332005149565E-3</v>
      </c>
      <c r="G1358" s="174">
        <v>1352</v>
      </c>
      <c r="H1358" s="174">
        <f t="shared" ca="1" si="25"/>
        <v>5.5149768759813388E-2</v>
      </c>
    </row>
    <row r="1359" spans="2:8" x14ac:dyDescent="0.3">
      <c r="B1359" s="208">
        <v>43511</v>
      </c>
      <c r="C1359" s="209">
        <v>160.651993</v>
      </c>
      <c r="D1359" s="174">
        <v>1.1260607545246264E-2</v>
      </c>
      <c r="E1359" s="174">
        <v>1.1260607545246264E-2</v>
      </c>
      <c r="G1359" s="174">
        <v>1353</v>
      </c>
      <c r="H1359" s="174">
        <f t="shared" ca="1" si="25"/>
        <v>-3.5617550101048071E-2</v>
      </c>
    </row>
    <row r="1360" spans="2:8" x14ac:dyDescent="0.3">
      <c r="B1360" s="210">
        <v>43510</v>
      </c>
      <c r="C1360" s="211">
        <v>158.86309800000001</v>
      </c>
      <c r="D1360" s="174">
        <v>5.3030233932806065E-2</v>
      </c>
      <c r="E1360" s="174">
        <v>5.3030233932806065E-2</v>
      </c>
      <c r="G1360" s="174">
        <v>1354</v>
      </c>
      <c r="H1360" s="174">
        <f t="shared" ca="1" si="25"/>
        <v>1.7434301788922905E-2</v>
      </c>
    </row>
    <row r="1361" spans="2:8" x14ac:dyDescent="0.3">
      <c r="B1361" s="208">
        <v>43508</v>
      </c>
      <c r="C1361" s="209">
        <v>150.862808</v>
      </c>
      <c r="D1361" s="174">
        <v>-5.568226498944822E-3</v>
      </c>
      <c r="E1361" s="174">
        <v>-5.568226498944822E-3</v>
      </c>
      <c r="G1361" s="174">
        <v>1355</v>
      </c>
      <c r="H1361" s="174">
        <f t="shared" ca="1" si="25"/>
        <v>1.4293860628229413E-2</v>
      </c>
    </row>
    <row r="1362" spans="2:8" x14ac:dyDescent="0.3">
      <c r="B1362" s="210">
        <v>43507</v>
      </c>
      <c r="C1362" s="211">
        <v>151.70755</v>
      </c>
      <c r="D1362" s="174">
        <v>1.2939595909428725E-2</v>
      </c>
      <c r="E1362" s="174">
        <v>1.2939595909428725E-2</v>
      </c>
      <c r="G1362" s="174">
        <v>1356</v>
      </c>
      <c r="H1362" s="174">
        <f t="shared" ca="1" si="25"/>
        <v>-3.7373987573586065E-2</v>
      </c>
    </row>
    <row r="1363" spans="2:8" x14ac:dyDescent="0.3">
      <c r="B1363" s="208">
        <v>43504</v>
      </c>
      <c r="C1363" s="209">
        <v>149.76959199999999</v>
      </c>
      <c r="D1363" s="174">
        <v>-0.17582717692111713</v>
      </c>
      <c r="E1363" s="174">
        <v>-0.17582717692111713</v>
      </c>
      <c r="G1363" s="174">
        <v>1357</v>
      </c>
      <c r="H1363" s="174">
        <f t="shared" ca="1" si="25"/>
        <v>4.1487897228820035E-2</v>
      </c>
    </row>
    <row r="1364" spans="2:8" x14ac:dyDescent="0.3">
      <c r="B1364" s="210">
        <v>43503</v>
      </c>
      <c r="C1364" s="211">
        <v>181.72110000000001</v>
      </c>
      <c r="D1364" s="174">
        <v>2.4369791332818597E-2</v>
      </c>
      <c r="E1364" s="174">
        <v>2.4369791332818597E-2</v>
      </c>
      <c r="G1364" s="174">
        <v>1358</v>
      </c>
      <c r="H1364" s="174">
        <f t="shared" ca="1" si="25"/>
        <v>1.7251979681252579E-2</v>
      </c>
    </row>
    <row r="1365" spans="2:8" x14ac:dyDescent="0.3">
      <c r="B1365" s="208">
        <v>43502</v>
      </c>
      <c r="C1365" s="209">
        <v>177.39794900000001</v>
      </c>
      <c r="D1365" s="174">
        <v>1.5358208809570721E-2</v>
      </c>
      <c r="E1365" s="174">
        <v>1.5358208809570721E-2</v>
      </c>
      <c r="G1365" s="174">
        <v>1359</v>
      </c>
      <c r="H1365" s="174">
        <f t="shared" ca="1" si="25"/>
        <v>-1.3873023475650051E-2</v>
      </c>
    </row>
    <row r="1366" spans="2:8" x14ac:dyDescent="0.3">
      <c r="B1366" s="210">
        <v>43501</v>
      </c>
      <c r="C1366" s="211">
        <v>174.71464499999999</v>
      </c>
      <c r="D1366" s="174">
        <v>-2.46878759008579E-2</v>
      </c>
      <c r="E1366" s="174">
        <v>-2.46878759008579E-2</v>
      </c>
      <c r="G1366" s="174">
        <v>1360</v>
      </c>
      <c r="H1366" s="174">
        <f t="shared" ca="1" si="25"/>
        <v>-5.8843955235800549E-2</v>
      </c>
    </row>
    <row r="1367" spans="2:8" x14ac:dyDescent="0.3">
      <c r="B1367" s="208">
        <v>43500</v>
      </c>
      <c r="C1367" s="209">
        <v>179.13716099999999</v>
      </c>
      <c r="D1367" s="174">
        <v>-7.7070488974254042E-3</v>
      </c>
      <c r="E1367" s="174">
        <v>-7.7070488974254042E-3</v>
      </c>
      <c r="G1367" s="174">
        <v>1361</v>
      </c>
      <c r="H1367" s="174">
        <f t="shared" ca="1" si="25"/>
        <v>6.9747374501510473E-2</v>
      </c>
    </row>
    <row r="1368" spans="2:8" x14ac:dyDescent="0.3">
      <c r="B1368" s="210">
        <v>43497</v>
      </c>
      <c r="C1368" s="211">
        <v>180.528503</v>
      </c>
      <c r="D1368" s="174">
        <v>2.4834285388590956E-3</v>
      </c>
      <c r="E1368" s="174">
        <v>2.4834285388590956E-3</v>
      </c>
      <c r="G1368" s="174">
        <v>1362</v>
      </c>
      <c r="H1368" s="174">
        <f t="shared" ca="1" si="25"/>
        <v>4.8950362757847726E-2</v>
      </c>
    </row>
    <row r="1369" spans="2:8" x14ac:dyDescent="0.3">
      <c r="B1369" s="208">
        <v>43496</v>
      </c>
      <c r="C1369" s="209">
        <v>180.08128400000001</v>
      </c>
      <c r="D1369" s="174">
        <v>3.7800585215542269E-2</v>
      </c>
      <c r="E1369" s="174">
        <v>3.7800585215542269E-2</v>
      </c>
      <c r="G1369" s="174">
        <v>1363</v>
      </c>
      <c r="H1369" s="174">
        <f t="shared" ca="1" si="25"/>
        <v>1.9664746136902635E-2</v>
      </c>
    </row>
    <row r="1370" spans="2:8" x14ac:dyDescent="0.3">
      <c r="B1370" s="210">
        <v>43495</v>
      </c>
      <c r="C1370" s="211">
        <v>173.52204900000001</v>
      </c>
      <c r="D1370" s="174">
        <v>5.7604201478606773E-3</v>
      </c>
      <c r="E1370" s="174">
        <v>5.7604201478606773E-3</v>
      </c>
      <c r="G1370" s="174">
        <v>1364</v>
      </c>
      <c r="H1370" s="174">
        <f t="shared" ca="1" si="25"/>
        <v>-1.6676198428688786E-2</v>
      </c>
    </row>
    <row r="1371" spans="2:8" x14ac:dyDescent="0.3">
      <c r="B1371" s="208">
        <v>43494</v>
      </c>
      <c r="C1371" s="209">
        <v>172.52821399999999</v>
      </c>
      <c r="D1371" s="174">
        <v>7.5449976163631935E-3</v>
      </c>
      <c r="E1371" s="174">
        <v>7.5449976163631935E-3</v>
      </c>
      <c r="G1371" s="174">
        <v>1365</v>
      </c>
      <c r="H1371" s="174">
        <f t="shared" ca="1" si="25"/>
        <v>-1.6443000589144142E-2</v>
      </c>
    </row>
    <row r="1372" spans="2:8" x14ac:dyDescent="0.3">
      <c r="B1372" s="210">
        <v>43493</v>
      </c>
      <c r="C1372" s="211">
        <v>171.23623699999999</v>
      </c>
      <c r="D1372" s="174">
        <v>-5.4834182204762313E-3</v>
      </c>
      <c r="E1372" s="174">
        <v>-5.4834182204762313E-3</v>
      </c>
      <c r="G1372" s="174">
        <v>1366</v>
      </c>
      <c r="H1372" s="174">
        <f t="shared" ca="1" si="25"/>
        <v>2.2737175130660581E-2</v>
      </c>
    </row>
    <row r="1373" spans="2:8" x14ac:dyDescent="0.3">
      <c r="B1373" s="208">
        <v>43490</v>
      </c>
      <c r="C1373" s="209">
        <v>172.180374</v>
      </c>
      <c r="D1373" s="174">
        <v>-1.2257656224223515E-2</v>
      </c>
      <c r="E1373" s="174">
        <v>-1.2257656224223515E-2</v>
      </c>
      <c r="G1373" s="174">
        <v>1367</v>
      </c>
      <c r="H1373" s="174">
        <f t="shared" ca="1" si="25"/>
        <v>7.1041471727812198E-3</v>
      </c>
    </row>
    <row r="1374" spans="2:8" x14ac:dyDescent="0.3">
      <c r="B1374" s="210">
        <v>43489</v>
      </c>
      <c r="C1374" s="211">
        <v>174.317093</v>
      </c>
      <c r="D1374" s="174">
        <v>-2.690713625856777E-2</v>
      </c>
      <c r="E1374" s="174">
        <v>-2.690713625856777E-2</v>
      </c>
      <c r="G1374" s="174">
        <v>1368</v>
      </c>
      <c r="H1374" s="174">
        <f t="shared" ca="1" si="25"/>
        <v>1.4072629941994185E-2</v>
      </c>
    </row>
    <row r="1375" spans="2:8" x14ac:dyDescent="0.3">
      <c r="B1375" s="208">
        <v>43488</v>
      </c>
      <c r="C1375" s="209">
        <v>179.13716099999999</v>
      </c>
      <c r="D1375" s="174">
        <v>-3.3176794310736469E-3</v>
      </c>
      <c r="E1375" s="174">
        <v>-3.3176794310736469E-3</v>
      </c>
      <c r="G1375" s="174">
        <v>1369</v>
      </c>
      <c r="H1375" s="174">
        <f t="shared" ca="1" si="25"/>
        <v>1.4589452366727068E-2</v>
      </c>
    </row>
    <row r="1376" spans="2:8" x14ac:dyDescent="0.3">
      <c r="B1376" s="210">
        <v>43487</v>
      </c>
      <c r="C1376" s="211">
        <v>179.73345900000001</v>
      </c>
      <c r="D1376" s="174">
        <v>-3.5811512316329158E-3</v>
      </c>
      <c r="E1376" s="174">
        <v>-3.5811512316329158E-3</v>
      </c>
      <c r="G1376" s="174">
        <v>1370</v>
      </c>
      <c r="H1376" s="174">
        <f t="shared" ca="1" si="25"/>
        <v>7.9288038658317222E-3</v>
      </c>
    </row>
    <row r="1377" spans="2:8" x14ac:dyDescent="0.3">
      <c r="B1377" s="208">
        <v>43486</v>
      </c>
      <c r="C1377" s="209">
        <v>180.379425</v>
      </c>
      <c r="D1377" s="174">
        <v>-9.8200930474553402E-3</v>
      </c>
      <c r="E1377" s="174">
        <v>-9.8200930474553402E-3</v>
      </c>
      <c r="G1377" s="174">
        <v>1371</v>
      </c>
      <c r="H1377" s="174">
        <f t="shared" ca="1" si="25"/>
        <v>-1.7769872033341658E-2</v>
      </c>
    </row>
    <row r="1378" spans="2:8" x14ac:dyDescent="0.3">
      <c r="B1378" s="210">
        <v>43483</v>
      </c>
      <c r="C1378" s="211">
        <v>182.16833500000001</v>
      </c>
      <c r="D1378" s="174">
        <v>-8.6532244032244063E-3</v>
      </c>
      <c r="E1378" s="174">
        <v>-8.6532244032244063E-3</v>
      </c>
      <c r="G1378" s="174">
        <v>1372</v>
      </c>
      <c r="H1378" s="174">
        <f t="shared" ca="1" si="25"/>
        <v>-3.2655513871202982E-2</v>
      </c>
    </row>
    <row r="1379" spans="2:8" x14ac:dyDescent="0.3">
      <c r="B1379" s="208">
        <v>43482</v>
      </c>
      <c r="C1379" s="209">
        <v>183.75843800000001</v>
      </c>
      <c r="D1379" s="174">
        <v>-2.9658220875483977E-3</v>
      </c>
      <c r="E1379" s="174">
        <v>-2.9658220875483977E-3</v>
      </c>
      <c r="G1379" s="174">
        <v>1373</v>
      </c>
      <c r="H1379" s="174">
        <f t="shared" ca="1" si="25"/>
        <v>4.867983598860811E-3</v>
      </c>
    </row>
    <row r="1380" spans="2:8" x14ac:dyDescent="0.3">
      <c r="B1380" s="210">
        <v>43481</v>
      </c>
      <c r="C1380" s="211">
        <v>184.30505400000001</v>
      </c>
      <c r="D1380" s="174">
        <v>5.3951107140995803E-4</v>
      </c>
      <c r="E1380" s="174">
        <v>5.3951107140995803E-4</v>
      </c>
      <c r="G1380" s="174">
        <v>1374</v>
      </c>
      <c r="H1380" s="174">
        <f t="shared" ca="1" si="25"/>
        <v>5.3478753720865649E-3</v>
      </c>
    </row>
    <row r="1381" spans="2:8" x14ac:dyDescent="0.3">
      <c r="B1381" s="208">
        <v>43480</v>
      </c>
      <c r="C1381" s="209">
        <v>184.20567299999999</v>
      </c>
      <c r="D1381" s="174">
        <v>1.6173278797805835E-2</v>
      </c>
      <c r="E1381" s="174">
        <v>1.6173278797805835E-2</v>
      </c>
      <c r="G1381" s="174">
        <v>1375</v>
      </c>
      <c r="H1381" s="174">
        <f t="shared" ca="1" si="25"/>
        <v>-2.0248371448575553E-2</v>
      </c>
    </row>
    <row r="1382" spans="2:8" x14ac:dyDescent="0.3">
      <c r="B1382" s="210">
        <v>43479</v>
      </c>
      <c r="C1382" s="211">
        <v>181.27387999999999</v>
      </c>
      <c r="D1382" s="174">
        <v>1.164726133577074E-2</v>
      </c>
      <c r="E1382" s="174">
        <v>1.164726133577074E-2</v>
      </c>
      <c r="G1382" s="174">
        <v>1376</v>
      </c>
      <c r="H1382" s="174">
        <f t="shared" ca="1" si="25"/>
        <v>-2.0416627743438148E-2</v>
      </c>
    </row>
    <row r="1383" spans="2:8" x14ac:dyDescent="0.3">
      <c r="B1383" s="208">
        <v>43476</v>
      </c>
      <c r="C1383" s="209">
        <v>179.18684400000001</v>
      </c>
      <c r="D1383" s="174">
        <v>-2.9340584055932626E-2</v>
      </c>
      <c r="E1383" s="174">
        <v>-2.9340584055932626E-2</v>
      </c>
      <c r="G1383" s="174">
        <v>1377</v>
      </c>
      <c r="H1383" s="174">
        <f t="shared" ca="1" si="25"/>
        <v>-5.0950714889994246E-2</v>
      </c>
    </row>
    <row r="1384" spans="2:8" x14ac:dyDescent="0.3">
      <c r="B1384" s="210">
        <v>43475</v>
      </c>
      <c r="C1384" s="211">
        <v>184.60320999999999</v>
      </c>
      <c r="D1384" s="174">
        <v>1.4750087010833288E-2</v>
      </c>
      <c r="E1384" s="174">
        <v>1.4750087010833288E-2</v>
      </c>
      <c r="G1384" s="174">
        <v>1378</v>
      </c>
      <c r="H1384" s="174">
        <f t="shared" ca="1" si="25"/>
        <v>3.5319665607760911E-2</v>
      </c>
    </row>
    <row r="1385" spans="2:8" x14ac:dyDescent="0.3">
      <c r="B1385" s="208">
        <v>43474</v>
      </c>
      <c r="C1385" s="209">
        <v>181.91987599999999</v>
      </c>
      <c r="D1385" s="174">
        <v>1.7227064084817528E-2</v>
      </c>
      <c r="E1385" s="174">
        <v>1.7227064084817528E-2</v>
      </c>
      <c r="G1385" s="174">
        <v>1379</v>
      </c>
      <c r="H1385" s="174">
        <f t="shared" ca="1" si="25"/>
        <v>-3.8462139791699913E-2</v>
      </c>
    </row>
    <row r="1386" spans="2:8" x14ac:dyDescent="0.3">
      <c r="B1386" s="210">
        <v>43473</v>
      </c>
      <c r="C1386" s="211">
        <v>178.83900499999999</v>
      </c>
      <c r="D1386" s="174">
        <v>2.6233218247749095E-2</v>
      </c>
      <c r="E1386" s="174">
        <v>2.6233218247749095E-2</v>
      </c>
      <c r="G1386" s="174">
        <v>1380</v>
      </c>
      <c r="H1386" s="174">
        <f t="shared" ca="1" si="25"/>
        <v>-1.89940044082356E-2</v>
      </c>
    </row>
    <row r="1387" spans="2:8" x14ac:dyDescent="0.3">
      <c r="B1387" s="208">
        <v>43472</v>
      </c>
      <c r="C1387" s="209">
        <v>174.26741000000001</v>
      </c>
      <c r="D1387" s="174">
        <v>2.5738508416310511E-2</v>
      </c>
      <c r="E1387" s="174">
        <v>2.5738508416310511E-2</v>
      </c>
      <c r="G1387" s="174">
        <v>1381</v>
      </c>
      <c r="H1387" s="174">
        <f t="shared" ca="1" si="25"/>
        <v>2.8306235411296402E-2</v>
      </c>
    </row>
    <row r="1388" spans="2:8" x14ac:dyDescent="0.3">
      <c r="B1388" s="210">
        <v>43469</v>
      </c>
      <c r="C1388" s="211">
        <v>169.894577</v>
      </c>
      <c r="D1388" s="174">
        <v>2.9509202451757217E-2</v>
      </c>
      <c r="E1388" s="174">
        <v>2.9509202451757217E-2</v>
      </c>
      <c r="G1388" s="174">
        <v>1382</v>
      </c>
      <c r="H1388" s="174">
        <f t="shared" ca="1" si="25"/>
        <v>2.5475583908693863E-2</v>
      </c>
    </row>
    <row r="1389" spans="2:8" x14ac:dyDescent="0.3">
      <c r="B1389" s="208">
        <v>43468</v>
      </c>
      <c r="C1389" s="209">
        <v>165.02482599999999</v>
      </c>
      <c r="D1389" s="174">
        <v>-1.4832351123684038E-2</v>
      </c>
      <c r="E1389" s="174">
        <v>-1.4832351123684038E-2</v>
      </c>
      <c r="G1389" s="174">
        <v>1383</v>
      </c>
      <c r="H1389" s="174">
        <f t="shared" ca="1" si="25"/>
        <v>-5.5042904499373749E-3</v>
      </c>
    </row>
    <row r="1390" spans="2:8" x14ac:dyDescent="0.3">
      <c r="B1390" s="210">
        <v>43467</v>
      </c>
      <c r="C1390" s="211">
        <v>167.50938400000001</v>
      </c>
      <c r="D1390" s="174">
        <v>-2.8250234577403929E-2</v>
      </c>
      <c r="E1390" s="174">
        <v>-2.8250234577403929E-2</v>
      </c>
      <c r="G1390" s="174">
        <v>1384</v>
      </c>
      <c r="H1390" s="174">
        <f t="shared" ca="1" si="25"/>
        <v>2.1665795570981951E-2</v>
      </c>
    </row>
    <row r="1391" spans="2:8" x14ac:dyDescent="0.3">
      <c r="B1391" s="208">
        <v>43466</v>
      </c>
      <c r="C1391" s="209">
        <v>172.37913499999999</v>
      </c>
      <c r="D1391" s="174">
        <v>4.3427408407392051E-3</v>
      </c>
      <c r="E1391" s="174">
        <v>4.3427408407392051E-3</v>
      </c>
      <c r="G1391" s="174">
        <v>1385</v>
      </c>
      <c r="H1391" s="174">
        <f t="shared" ca="1" si="25"/>
        <v>2.6964597737311352E-3</v>
      </c>
    </row>
    <row r="1392" spans="2:8" x14ac:dyDescent="0.3">
      <c r="B1392" s="210">
        <v>43465</v>
      </c>
      <c r="C1392" s="211">
        <v>171.63377399999999</v>
      </c>
      <c r="D1392" s="174">
        <v>1.0828203815447067E-2</v>
      </c>
      <c r="E1392" s="174">
        <v>1.0828203815447067E-2</v>
      </c>
      <c r="G1392" s="174">
        <v>1386</v>
      </c>
      <c r="H1392" s="174">
        <f t="shared" ca="1" si="25"/>
        <v>-1.5165616208572714E-2</v>
      </c>
    </row>
    <row r="1393" spans="2:8" x14ac:dyDescent="0.3">
      <c r="B1393" s="208">
        <v>43462</v>
      </c>
      <c r="C1393" s="209">
        <v>169.795197</v>
      </c>
      <c r="D1393" s="174">
        <v>1.5453231216037344E-2</v>
      </c>
      <c r="E1393" s="174">
        <v>1.5453231216037344E-2</v>
      </c>
      <c r="G1393" s="174">
        <v>1387</v>
      </c>
      <c r="H1393" s="174">
        <f t="shared" ca="1" si="25"/>
        <v>-9.0594447260015608E-3</v>
      </c>
    </row>
    <row r="1394" spans="2:8" x14ac:dyDescent="0.3">
      <c r="B1394" s="210">
        <v>43461</v>
      </c>
      <c r="C1394" s="211">
        <v>167.211243</v>
      </c>
      <c r="D1394" s="174">
        <v>-1.5506125445206952E-2</v>
      </c>
      <c r="E1394" s="174">
        <v>-1.5506125445206952E-2</v>
      </c>
      <c r="G1394" s="174">
        <v>1388</v>
      </c>
      <c r="H1394" s="174">
        <f t="shared" ca="1" si="25"/>
        <v>3.857914565939943E-4</v>
      </c>
    </row>
    <row r="1395" spans="2:8" x14ac:dyDescent="0.3">
      <c r="B1395" s="208">
        <v>43460</v>
      </c>
      <c r="C1395" s="209">
        <v>169.84487899999999</v>
      </c>
      <c r="D1395" s="174">
        <v>-9.2753464493872811E-3</v>
      </c>
      <c r="E1395" s="174">
        <v>-9.2753464493872811E-3</v>
      </c>
      <c r="G1395" s="174">
        <v>1389</v>
      </c>
      <c r="H1395" s="174">
        <f t="shared" ca="1" si="25"/>
        <v>-4.9406098512117715E-3</v>
      </c>
    </row>
    <row r="1396" spans="2:8" x14ac:dyDescent="0.3">
      <c r="B1396" s="210">
        <v>43458</v>
      </c>
      <c r="C1396" s="211">
        <v>171.43499800000001</v>
      </c>
      <c r="D1396" s="174">
        <v>-2.1276619309512773E-2</v>
      </c>
      <c r="E1396" s="174">
        <v>-2.1276619309512773E-2</v>
      </c>
      <c r="G1396" s="174">
        <v>1390</v>
      </c>
      <c r="H1396" s="174">
        <f t="shared" ca="1" si="25"/>
        <v>-2.6121577855741695E-3</v>
      </c>
    </row>
    <row r="1397" spans="2:8" x14ac:dyDescent="0.3">
      <c r="B1397" s="208">
        <v>43455</v>
      </c>
      <c r="C1397" s="209">
        <v>175.16184999999999</v>
      </c>
      <c r="D1397" s="174">
        <v>-8.5036341830329557E-4</v>
      </c>
      <c r="E1397" s="174">
        <v>-8.5036341830329557E-4</v>
      </c>
      <c r="G1397" s="174">
        <v>1391</v>
      </c>
      <c r="H1397" s="174">
        <f t="shared" ca="1" si="25"/>
        <v>-5.4094746498447907E-2</v>
      </c>
    </row>
    <row r="1398" spans="2:8" x14ac:dyDescent="0.3">
      <c r="B1398" s="210">
        <v>43454</v>
      </c>
      <c r="C1398" s="211">
        <v>175.31092799999999</v>
      </c>
      <c r="D1398" s="174">
        <v>1.4376123363823667E-2</v>
      </c>
      <c r="E1398" s="174">
        <v>1.4376123363823667E-2</v>
      </c>
      <c r="G1398" s="174">
        <v>1392</v>
      </c>
      <c r="H1398" s="174">
        <f t="shared" ca="1" si="25"/>
        <v>-4.8805678506909089E-3</v>
      </c>
    </row>
    <row r="1399" spans="2:8" x14ac:dyDescent="0.3">
      <c r="B1399" s="208">
        <v>43453</v>
      </c>
      <c r="C1399" s="209">
        <v>172.82635500000001</v>
      </c>
      <c r="D1399" s="174">
        <v>-4.8641192554809412E-3</v>
      </c>
      <c r="E1399" s="174">
        <v>-4.8641192554809412E-3</v>
      </c>
      <c r="G1399" s="174">
        <v>1393</v>
      </c>
      <c r="H1399" s="174">
        <f t="shared" ca="1" si="25"/>
        <v>-2.7077273481474304E-2</v>
      </c>
    </row>
    <row r="1400" spans="2:8" x14ac:dyDescent="0.3">
      <c r="B1400" s="210">
        <v>43452</v>
      </c>
      <c r="C1400" s="211">
        <v>173.67111199999999</v>
      </c>
      <c r="D1400" s="174">
        <v>4.5990117555493966E-3</v>
      </c>
      <c r="E1400" s="174">
        <v>4.5990117555493966E-3</v>
      </c>
      <c r="G1400" s="174">
        <v>1394</v>
      </c>
      <c r="H1400" s="174">
        <f t="shared" ca="1" si="25"/>
        <v>6.1754070998379504E-3</v>
      </c>
    </row>
    <row r="1401" spans="2:8" x14ac:dyDescent="0.3">
      <c r="B1401" s="208">
        <v>43451</v>
      </c>
      <c r="C1401" s="209">
        <v>172.87605300000001</v>
      </c>
      <c r="D1401" s="174">
        <v>4.1928747442747369E-2</v>
      </c>
      <c r="E1401" s="174">
        <v>4.1928747442747369E-2</v>
      </c>
      <c r="G1401" s="174">
        <v>1395</v>
      </c>
      <c r="H1401" s="174">
        <f t="shared" ca="1" si="25"/>
        <v>1.2273839965776261E-2</v>
      </c>
    </row>
    <row r="1402" spans="2:8" x14ac:dyDescent="0.3">
      <c r="B1402" s="210">
        <v>43448</v>
      </c>
      <c r="C1402" s="211">
        <v>165.91926599999999</v>
      </c>
      <c r="D1402" s="174">
        <v>5.9933101509504689E-4</v>
      </c>
      <c r="E1402" s="174">
        <v>5.9933101509504689E-4</v>
      </c>
      <c r="G1402" s="174">
        <v>1396</v>
      </c>
      <c r="H1402" s="174">
        <f t="shared" ca="1" si="25"/>
        <v>-1.5937815048474038E-2</v>
      </c>
    </row>
    <row r="1403" spans="2:8" x14ac:dyDescent="0.3">
      <c r="B1403" s="208">
        <v>43447</v>
      </c>
      <c r="C1403" s="209">
        <v>165.819885</v>
      </c>
      <c r="D1403" s="174">
        <v>1.6757944801986661E-2</v>
      </c>
      <c r="E1403" s="174">
        <v>1.6757944801986661E-2</v>
      </c>
      <c r="G1403" s="174">
        <v>1397</v>
      </c>
      <c r="H1403" s="174">
        <f t="shared" ca="1" si="25"/>
        <v>-3.5927868202120551E-2</v>
      </c>
    </row>
    <row r="1404" spans="2:8" x14ac:dyDescent="0.3">
      <c r="B1404" s="210">
        <v>43446</v>
      </c>
      <c r="C1404" s="211">
        <v>163.086884</v>
      </c>
      <c r="D1404" s="174">
        <v>3.795072776858021E-2</v>
      </c>
      <c r="E1404" s="174">
        <v>3.795072776858021E-2</v>
      </c>
      <c r="G1404" s="174">
        <v>1398</v>
      </c>
      <c r="H1404" s="174">
        <f t="shared" ca="1" si="25"/>
        <v>1.9437731583491213E-2</v>
      </c>
    </row>
    <row r="1405" spans="2:8" x14ac:dyDescent="0.3">
      <c r="B1405" s="208">
        <v>43445</v>
      </c>
      <c r="C1405" s="209">
        <v>157.12391700000001</v>
      </c>
      <c r="D1405" s="174">
        <v>6.3653390695410633E-3</v>
      </c>
      <c r="E1405" s="174">
        <v>6.3653390695410633E-3</v>
      </c>
      <c r="G1405" s="174">
        <v>1399</v>
      </c>
      <c r="H1405" s="174">
        <f t="shared" ca="1" si="25"/>
        <v>-2.5671612862780717E-3</v>
      </c>
    </row>
    <row r="1406" spans="2:8" x14ac:dyDescent="0.3">
      <c r="B1406" s="210">
        <v>43444</v>
      </c>
      <c r="C1406" s="211">
        <v>156.13009600000001</v>
      </c>
      <c r="D1406" s="174">
        <v>-3.2635342956118092E-2</v>
      </c>
      <c r="E1406" s="174">
        <v>-3.2635342956118092E-2</v>
      </c>
      <c r="G1406" s="174">
        <v>1400</v>
      </c>
      <c r="H1406" s="174">
        <f t="shared" ca="1" si="25"/>
        <v>-1.7199264883977151E-2</v>
      </c>
    </row>
    <row r="1407" spans="2:8" x14ac:dyDescent="0.3">
      <c r="B1407" s="208">
        <v>43441</v>
      </c>
      <c r="C1407" s="209">
        <v>161.39735400000001</v>
      </c>
      <c r="D1407" s="174">
        <v>-1.537058061627596E-3</v>
      </c>
      <c r="E1407" s="174">
        <v>-1.537058061627596E-3</v>
      </c>
      <c r="G1407" s="174">
        <v>1401</v>
      </c>
      <c r="H1407" s="174">
        <f t="shared" ca="1" si="25"/>
        <v>1.354326834036574E-2</v>
      </c>
    </row>
    <row r="1408" spans="2:8" x14ac:dyDescent="0.3">
      <c r="B1408" s="210">
        <v>43440</v>
      </c>
      <c r="C1408" s="211">
        <v>161.645813</v>
      </c>
      <c r="D1408" s="174">
        <v>-3.8711533229998256E-2</v>
      </c>
      <c r="E1408" s="174">
        <v>-3.8711533229998256E-2</v>
      </c>
      <c r="G1408" s="174">
        <v>1402</v>
      </c>
      <c r="H1408" s="174">
        <f t="shared" ca="1" si="25"/>
        <v>5.6193191507564709E-3</v>
      </c>
    </row>
    <row r="1409" spans="2:8" x14ac:dyDescent="0.3">
      <c r="B1409" s="208">
        <v>43439</v>
      </c>
      <c r="C1409" s="209">
        <v>168.15536499999999</v>
      </c>
      <c r="D1409" s="174">
        <v>-3.7268971677133639E-2</v>
      </c>
      <c r="E1409" s="174">
        <v>-3.7268971677133639E-2</v>
      </c>
      <c r="G1409" s="174">
        <v>1403</v>
      </c>
      <c r="H1409" s="174">
        <f t="shared" ca="1" si="25"/>
        <v>2.2557298850877337E-2</v>
      </c>
    </row>
    <row r="1410" spans="2:8" x14ac:dyDescent="0.3">
      <c r="B1410" s="210">
        <v>43438</v>
      </c>
      <c r="C1410" s="211">
        <v>174.66494800000001</v>
      </c>
      <c r="D1410" s="174">
        <v>1.7099414303036829E-3</v>
      </c>
      <c r="E1410" s="174">
        <v>1.7099414303036829E-3</v>
      </c>
      <c r="G1410" s="174">
        <v>1404</v>
      </c>
      <c r="H1410" s="174">
        <f t="shared" ca="1" si="25"/>
        <v>-3.2101591334162315E-2</v>
      </c>
    </row>
    <row r="1411" spans="2:8" x14ac:dyDescent="0.3">
      <c r="B1411" s="208">
        <v>43437</v>
      </c>
      <c r="C1411" s="209">
        <v>174.36679100000001</v>
      </c>
      <c r="D1411" s="174">
        <v>2.0354769902839038E-2</v>
      </c>
      <c r="E1411" s="174">
        <v>2.0354769902839038E-2</v>
      </c>
      <c r="G1411" s="174">
        <v>1405</v>
      </c>
      <c r="H1411" s="174">
        <f t="shared" ca="1" si="25"/>
        <v>1.6688449244171692E-4</v>
      </c>
    </row>
    <row r="1412" spans="2:8" x14ac:dyDescent="0.3">
      <c r="B1412" s="210">
        <v>43434</v>
      </c>
      <c r="C1412" s="211">
        <v>170.888397</v>
      </c>
      <c r="D1412" s="174">
        <v>-2.9901240192836194E-2</v>
      </c>
      <c r="E1412" s="174">
        <v>-2.9901240192836194E-2</v>
      </c>
      <c r="G1412" s="174">
        <v>1406</v>
      </c>
      <c r="H1412" s="174">
        <f t="shared" ca="1" si="25"/>
        <v>1.4925738446035114E-2</v>
      </c>
    </row>
    <row r="1413" spans="2:8" x14ac:dyDescent="0.3">
      <c r="B1413" s="208">
        <v>43433</v>
      </c>
      <c r="C1413" s="209">
        <v>176.15566999999999</v>
      </c>
      <c r="D1413" s="174">
        <v>1.6050362313973263E-2</v>
      </c>
      <c r="E1413" s="174">
        <v>1.6050362313973263E-2</v>
      </c>
      <c r="G1413" s="174">
        <v>1407</v>
      </c>
      <c r="H1413" s="174">
        <f t="shared" ca="1" si="25"/>
        <v>-4.8623887829510205E-3</v>
      </c>
    </row>
    <row r="1414" spans="2:8" x14ac:dyDescent="0.3">
      <c r="B1414" s="210">
        <v>43432</v>
      </c>
      <c r="C1414" s="211">
        <v>173.37297100000001</v>
      </c>
      <c r="D1414" s="174">
        <v>-3.1102485548099204E-2</v>
      </c>
      <c r="E1414" s="174">
        <v>-3.1102485548099204E-2</v>
      </c>
      <c r="G1414" s="174">
        <v>1408</v>
      </c>
      <c r="H1414" s="174">
        <f t="shared" ca="1" si="25"/>
        <v>2.5341447793894644E-2</v>
      </c>
    </row>
    <row r="1415" spans="2:8" x14ac:dyDescent="0.3">
      <c r="B1415" s="208">
        <v>43431</v>
      </c>
      <c r="C1415" s="209">
        <v>178.9384</v>
      </c>
      <c r="D1415" s="174">
        <v>-9.3534775599643776E-3</v>
      </c>
      <c r="E1415" s="174">
        <v>-9.3534775599643776E-3</v>
      </c>
      <c r="G1415" s="174">
        <v>1409</v>
      </c>
      <c r="H1415" s="174">
        <f t="shared" ca="1" si="25"/>
        <v>-3.1054716586999018E-3</v>
      </c>
    </row>
    <row r="1416" spans="2:8" x14ac:dyDescent="0.3">
      <c r="B1416" s="210">
        <v>43430</v>
      </c>
      <c r="C1416" s="211">
        <v>180.62789900000001</v>
      </c>
      <c r="D1416" s="174">
        <v>-4.3823505512460038E-3</v>
      </c>
      <c r="E1416" s="174">
        <v>-4.3823505512460038E-3</v>
      </c>
      <c r="G1416" s="174">
        <v>1410</v>
      </c>
      <c r="H1416" s="174">
        <f t="shared" ref="H1416:H1479" ca="1" si="26">_xlfn.NORM.INV(RAND(),N$9,N$10)</f>
        <v>5.5121647638906618E-2</v>
      </c>
    </row>
    <row r="1417" spans="2:8" x14ac:dyDescent="0.3">
      <c r="B1417" s="208">
        <v>43426</v>
      </c>
      <c r="C1417" s="209">
        <v>181.42295799999999</v>
      </c>
      <c r="D1417" s="174">
        <v>-8.6885539878662089E-3</v>
      </c>
      <c r="E1417" s="174">
        <v>-8.6885539878662089E-3</v>
      </c>
      <c r="G1417" s="174">
        <v>1411</v>
      </c>
      <c r="H1417" s="174">
        <f t="shared" ca="1" si="26"/>
        <v>-1.260726200654683E-2</v>
      </c>
    </row>
    <row r="1418" spans="2:8" x14ac:dyDescent="0.3">
      <c r="B1418" s="210">
        <v>43425</v>
      </c>
      <c r="C1418" s="211">
        <v>183.01307700000001</v>
      </c>
      <c r="D1418" s="174">
        <v>2.1768244222131528E-3</v>
      </c>
      <c r="E1418" s="174">
        <v>2.1768244222131528E-3</v>
      </c>
      <c r="G1418" s="174">
        <v>1412</v>
      </c>
      <c r="H1418" s="174">
        <f t="shared" ca="1" si="26"/>
        <v>-4.7634803211340851E-2</v>
      </c>
    </row>
    <row r="1419" spans="2:8" x14ac:dyDescent="0.3">
      <c r="B1419" s="208">
        <v>43424</v>
      </c>
      <c r="C1419" s="209">
        <v>182.615555</v>
      </c>
      <c r="D1419" s="174">
        <v>-4.6044948897035554E-3</v>
      </c>
      <c r="E1419" s="174">
        <v>-4.6044948897035554E-3</v>
      </c>
      <c r="G1419" s="174">
        <v>1413</v>
      </c>
      <c r="H1419" s="174">
        <f t="shared" ca="1" si="26"/>
        <v>1.7838174368962526E-2</v>
      </c>
    </row>
    <row r="1420" spans="2:8" x14ac:dyDescent="0.3">
      <c r="B1420" s="210">
        <v>43423</v>
      </c>
      <c r="C1420" s="211">
        <v>183.460297</v>
      </c>
      <c r="D1420" s="174">
        <v>2.6125667571383276E-2</v>
      </c>
      <c r="E1420" s="174">
        <v>2.6125667571383276E-2</v>
      </c>
      <c r="G1420" s="174">
        <v>1414</v>
      </c>
      <c r="H1420" s="174">
        <f t="shared" ca="1" si="26"/>
        <v>8.134381847131349E-3</v>
      </c>
    </row>
    <row r="1421" spans="2:8" x14ac:dyDescent="0.3">
      <c r="B1421" s="208">
        <v>43420</v>
      </c>
      <c r="C1421" s="209">
        <v>178.78930700000001</v>
      </c>
      <c r="D1421" s="174">
        <v>-1.6648624923566305E-3</v>
      </c>
      <c r="E1421" s="174">
        <v>-1.6648624923566305E-3</v>
      </c>
      <c r="G1421" s="174">
        <v>1415</v>
      </c>
      <c r="H1421" s="174">
        <f t="shared" ca="1" si="26"/>
        <v>-1.3600957061551839E-2</v>
      </c>
    </row>
    <row r="1422" spans="2:8" x14ac:dyDescent="0.3">
      <c r="B1422" s="210">
        <v>43419</v>
      </c>
      <c r="C1422" s="211">
        <v>179.08746300000001</v>
      </c>
      <c r="D1422" s="174">
        <v>1.923070115471856E-2</v>
      </c>
      <c r="E1422" s="174">
        <v>1.923070115471856E-2</v>
      </c>
      <c r="G1422" s="174">
        <v>1416</v>
      </c>
      <c r="H1422" s="174">
        <f t="shared" ca="1" si="26"/>
        <v>2.2787310370625997E-2</v>
      </c>
    </row>
    <row r="1423" spans="2:8" x14ac:dyDescent="0.3">
      <c r="B1423" s="208">
        <v>43418</v>
      </c>
      <c r="C1423" s="209">
        <v>175.70846599999999</v>
      </c>
      <c r="D1423" s="174">
        <v>-1.5041718428906418E-2</v>
      </c>
      <c r="E1423" s="174">
        <v>-1.5041718428906418E-2</v>
      </c>
      <c r="G1423" s="174">
        <v>1417</v>
      </c>
      <c r="H1423" s="174">
        <f t="shared" ca="1" si="26"/>
        <v>-3.2057013392756933E-2</v>
      </c>
    </row>
    <row r="1424" spans="2:8" x14ac:dyDescent="0.3">
      <c r="B1424" s="210">
        <v>43417</v>
      </c>
      <c r="C1424" s="211">
        <v>178.391785</v>
      </c>
      <c r="D1424" s="174">
        <v>-3.5205621427797908E-2</v>
      </c>
      <c r="E1424" s="174">
        <v>-3.5205621427797908E-2</v>
      </c>
      <c r="G1424" s="174">
        <v>1418</v>
      </c>
      <c r="H1424" s="174">
        <f t="shared" ca="1" si="26"/>
        <v>1.0604061720239063E-2</v>
      </c>
    </row>
    <row r="1425" spans="2:8" x14ac:dyDescent="0.3">
      <c r="B1425" s="208">
        <v>43416</v>
      </c>
      <c r="C1425" s="209">
        <v>184.901352</v>
      </c>
      <c r="D1425" s="174">
        <v>-4.7119017108134084E-2</v>
      </c>
      <c r="E1425" s="174">
        <v>-4.7119017108134084E-2</v>
      </c>
      <c r="G1425" s="174">
        <v>1419</v>
      </c>
      <c r="H1425" s="174">
        <f t="shared" ca="1" si="26"/>
        <v>-2.2843742591148627E-2</v>
      </c>
    </row>
    <row r="1426" spans="2:8" x14ac:dyDescent="0.3">
      <c r="B1426" s="210">
        <v>43413</v>
      </c>
      <c r="C1426" s="211">
        <v>194.04454000000001</v>
      </c>
      <c r="D1426" s="174">
        <v>2.0528175652052088E-3</v>
      </c>
      <c r="E1426" s="174">
        <v>2.0528175652052088E-3</v>
      </c>
      <c r="G1426" s="174">
        <v>1420</v>
      </c>
      <c r="H1426" s="174">
        <f t="shared" ca="1" si="26"/>
        <v>1.5770642483489547E-3</v>
      </c>
    </row>
    <row r="1427" spans="2:8" x14ac:dyDescent="0.3">
      <c r="B1427" s="208">
        <v>43411</v>
      </c>
      <c r="C1427" s="209">
        <v>193.647018</v>
      </c>
      <c r="D1427" s="174">
        <v>8.27948969389985E-3</v>
      </c>
      <c r="E1427" s="174">
        <v>8.27948969389985E-3</v>
      </c>
      <c r="G1427" s="174">
        <v>1421</v>
      </c>
      <c r="H1427" s="174">
        <f t="shared" ca="1" si="26"/>
        <v>2.7457242551863006E-2</v>
      </c>
    </row>
    <row r="1428" spans="2:8" x14ac:dyDescent="0.3">
      <c r="B1428" s="210">
        <v>43410</v>
      </c>
      <c r="C1428" s="211">
        <v>192.05688499999999</v>
      </c>
      <c r="D1428" s="174">
        <v>1.817692650034447E-2</v>
      </c>
      <c r="E1428" s="174">
        <v>1.817692650034447E-2</v>
      </c>
      <c r="G1428" s="174">
        <v>1422</v>
      </c>
      <c r="H1428" s="174">
        <f t="shared" ca="1" si="26"/>
        <v>-3.821094897099067E-3</v>
      </c>
    </row>
    <row r="1429" spans="2:8" x14ac:dyDescent="0.3">
      <c r="B1429" s="208">
        <v>43409</v>
      </c>
      <c r="C1429" s="209">
        <v>188.62820400000001</v>
      </c>
      <c r="D1429" s="174">
        <v>-2.6273772313054299E-3</v>
      </c>
      <c r="E1429" s="174">
        <v>-2.6273772313054299E-3</v>
      </c>
      <c r="G1429" s="174">
        <v>1423</v>
      </c>
      <c r="H1429" s="174">
        <f t="shared" ca="1" si="26"/>
        <v>3.7947293886920218E-2</v>
      </c>
    </row>
    <row r="1430" spans="2:8" x14ac:dyDescent="0.3">
      <c r="B1430" s="210">
        <v>43406</v>
      </c>
      <c r="C1430" s="211">
        <v>189.12510700000001</v>
      </c>
      <c r="D1430" s="174">
        <v>6.0462475652552319E-2</v>
      </c>
      <c r="E1430" s="174">
        <v>6.0462475652552319E-2</v>
      </c>
      <c r="G1430" s="174">
        <v>1424</v>
      </c>
      <c r="H1430" s="174">
        <f t="shared" ca="1" si="26"/>
        <v>-2.3295368037578455E-2</v>
      </c>
    </row>
    <row r="1431" spans="2:8" x14ac:dyDescent="0.3">
      <c r="B1431" s="208">
        <v>43405</v>
      </c>
      <c r="C1431" s="209">
        <v>178.34210200000001</v>
      </c>
      <c r="D1431" s="174">
        <v>1.9542146703909317E-3</v>
      </c>
      <c r="E1431" s="174">
        <v>1.9542146703909317E-3</v>
      </c>
      <c r="G1431" s="174">
        <v>1425</v>
      </c>
      <c r="H1431" s="174">
        <f t="shared" ca="1" si="26"/>
        <v>-8.0685704240887491E-3</v>
      </c>
    </row>
    <row r="1432" spans="2:8" x14ac:dyDescent="0.3">
      <c r="B1432" s="210">
        <v>43404</v>
      </c>
      <c r="C1432" s="211">
        <v>177.99426299999999</v>
      </c>
      <c r="D1432" s="174">
        <v>1.0437319445919642E-2</v>
      </c>
      <c r="E1432" s="174">
        <v>1.0437319445919642E-2</v>
      </c>
      <c r="G1432" s="174">
        <v>1426</v>
      </c>
      <c r="H1432" s="174">
        <f t="shared" ca="1" si="26"/>
        <v>2.4889788263272893E-3</v>
      </c>
    </row>
    <row r="1433" spans="2:8" x14ac:dyDescent="0.3">
      <c r="B1433" s="208">
        <v>43403</v>
      </c>
      <c r="C1433" s="209">
        <v>176.15566999999999</v>
      </c>
      <c r="D1433" s="174">
        <v>1.0835416673719853E-2</v>
      </c>
      <c r="E1433" s="174">
        <v>1.0835416673719853E-2</v>
      </c>
      <c r="G1433" s="174">
        <v>1427</v>
      </c>
      <c r="H1433" s="174">
        <f t="shared" ca="1" si="26"/>
        <v>-2.9465364411002408E-4</v>
      </c>
    </row>
    <row r="1434" spans="2:8" x14ac:dyDescent="0.3">
      <c r="B1434" s="210">
        <v>43402</v>
      </c>
      <c r="C1434" s="211">
        <v>174.26741000000001</v>
      </c>
      <c r="D1434" s="174">
        <v>4.0652813295941607E-2</v>
      </c>
      <c r="E1434" s="174">
        <v>4.0652813295941607E-2</v>
      </c>
      <c r="G1434" s="174">
        <v>1428</v>
      </c>
      <c r="H1434" s="174">
        <f t="shared" ca="1" si="26"/>
        <v>-1.8048106176598465E-3</v>
      </c>
    </row>
    <row r="1435" spans="2:8" x14ac:dyDescent="0.3">
      <c r="B1435" s="208">
        <v>43399</v>
      </c>
      <c r="C1435" s="209">
        <v>167.45970199999999</v>
      </c>
      <c r="D1435" s="174">
        <v>1.9050416510671322E-2</v>
      </c>
      <c r="E1435" s="174">
        <v>1.9050416510671322E-2</v>
      </c>
      <c r="G1435" s="174">
        <v>1429</v>
      </c>
      <c r="H1435" s="174">
        <f t="shared" ca="1" si="26"/>
        <v>2.3729116211732324E-2</v>
      </c>
    </row>
    <row r="1436" spans="2:8" x14ac:dyDescent="0.3">
      <c r="B1436" s="210">
        <v>43398</v>
      </c>
      <c r="C1436" s="211">
        <v>164.32916299999999</v>
      </c>
      <c r="D1436" s="174">
        <v>-3.1057595437450868E-2</v>
      </c>
      <c r="E1436" s="174">
        <v>-3.1057595437450868E-2</v>
      </c>
      <c r="G1436" s="174">
        <v>1430</v>
      </c>
      <c r="H1436" s="174">
        <f t="shared" ca="1" si="26"/>
        <v>-2.830675489600739E-2</v>
      </c>
    </row>
    <row r="1437" spans="2:8" x14ac:dyDescent="0.3">
      <c r="B1437" s="208">
        <v>43397</v>
      </c>
      <c r="C1437" s="209">
        <v>169.59641999999999</v>
      </c>
      <c r="D1437" s="174">
        <v>0</v>
      </c>
      <c r="E1437" s="174">
        <v>0</v>
      </c>
      <c r="G1437" s="174">
        <v>1431</v>
      </c>
      <c r="H1437" s="174">
        <f t="shared" ca="1" si="26"/>
        <v>-1.9823040611799025E-2</v>
      </c>
    </row>
    <row r="1438" spans="2:8" x14ac:dyDescent="0.3">
      <c r="B1438" s="210">
        <v>43396</v>
      </c>
      <c r="C1438" s="211">
        <v>169.59641999999999</v>
      </c>
      <c r="D1438" s="174">
        <v>-5.8573041070153974E-4</v>
      </c>
      <c r="E1438" s="174">
        <v>-5.8573041070153974E-4</v>
      </c>
      <c r="G1438" s="174">
        <v>1432</v>
      </c>
      <c r="H1438" s="174">
        <f t="shared" ca="1" si="26"/>
        <v>4.1865752227406787E-2</v>
      </c>
    </row>
    <row r="1439" spans="2:8" x14ac:dyDescent="0.3">
      <c r="B1439" s="208">
        <v>43395</v>
      </c>
      <c r="C1439" s="209">
        <v>169.69581600000001</v>
      </c>
      <c r="D1439" s="174">
        <v>-2.2610102691595288E-2</v>
      </c>
      <c r="E1439" s="174">
        <v>-2.2610102691595288E-2</v>
      </c>
      <c r="G1439" s="174">
        <v>1433</v>
      </c>
      <c r="H1439" s="174">
        <f t="shared" ca="1" si="26"/>
        <v>-6.0620777257875597E-2</v>
      </c>
    </row>
    <row r="1440" spans="2:8" x14ac:dyDescent="0.3">
      <c r="B1440" s="210">
        <v>43392</v>
      </c>
      <c r="C1440" s="211">
        <v>173.62141399999999</v>
      </c>
      <c r="D1440" s="174">
        <v>-2.9174793272865721E-2</v>
      </c>
      <c r="E1440" s="174">
        <v>-2.9174793272865721E-2</v>
      </c>
      <c r="G1440" s="174">
        <v>1434</v>
      </c>
      <c r="H1440" s="174">
        <f t="shared" ca="1" si="26"/>
        <v>-1.3755261284173183E-2</v>
      </c>
    </row>
    <row r="1441" spans="2:8" x14ac:dyDescent="0.3">
      <c r="B1441" s="208">
        <v>43390</v>
      </c>
      <c r="C1441" s="209">
        <v>178.83900499999999</v>
      </c>
      <c r="D1441" s="174">
        <v>-3.1746016363085307E-2</v>
      </c>
      <c r="E1441" s="174">
        <v>-3.1746016363085307E-2</v>
      </c>
      <c r="G1441" s="174">
        <v>1435</v>
      </c>
      <c r="H1441" s="174">
        <f t="shared" ca="1" si="26"/>
        <v>-4.3258680791308429E-2</v>
      </c>
    </row>
    <row r="1442" spans="2:8" x14ac:dyDescent="0.3">
      <c r="B1442" s="210">
        <v>43389</v>
      </c>
      <c r="C1442" s="211">
        <v>184.70257599999999</v>
      </c>
      <c r="D1442" s="174">
        <v>8.1366078427251246E-3</v>
      </c>
      <c r="E1442" s="174">
        <v>8.1366078427251246E-3</v>
      </c>
      <c r="G1442" s="174">
        <v>1436</v>
      </c>
      <c r="H1442" s="174">
        <f t="shared" ca="1" si="26"/>
        <v>1.6672838286265295E-2</v>
      </c>
    </row>
    <row r="1443" spans="2:8" x14ac:dyDescent="0.3">
      <c r="B1443" s="208">
        <v>43388</v>
      </c>
      <c r="C1443" s="209">
        <v>183.21185299999999</v>
      </c>
      <c r="D1443" s="174">
        <v>3.2653187730913185E-3</v>
      </c>
      <c r="E1443" s="174">
        <v>3.2653187730913185E-3</v>
      </c>
      <c r="G1443" s="174">
        <v>1437</v>
      </c>
      <c r="H1443" s="174">
        <f t="shared" ca="1" si="26"/>
        <v>-2.6465940972281135E-3</v>
      </c>
    </row>
    <row r="1444" spans="2:8" x14ac:dyDescent="0.3">
      <c r="B1444" s="210">
        <v>43385</v>
      </c>
      <c r="C1444" s="211">
        <v>182.615555</v>
      </c>
      <c r="D1444" s="174">
        <v>4.3728572270846332E-3</v>
      </c>
      <c r="E1444" s="174">
        <v>4.3728572270846332E-3</v>
      </c>
      <c r="G1444" s="174">
        <v>1438</v>
      </c>
      <c r="H1444" s="174">
        <f t="shared" ca="1" si="26"/>
        <v>-3.0400224955290722E-2</v>
      </c>
    </row>
    <row r="1445" spans="2:8" x14ac:dyDescent="0.3">
      <c r="B1445" s="208">
        <v>43384</v>
      </c>
      <c r="C1445" s="209">
        <v>181.82048</v>
      </c>
      <c r="D1445" s="174">
        <v>-3.0728553182640939E-2</v>
      </c>
      <c r="E1445" s="174">
        <v>-3.0728553182640939E-2</v>
      </c>
      <c r="G1445" s="174">
        <v>1439</v>
      </c>
      <c r="H1445" s="174">
        <f t="shared" ca="1" si="26"/>
        <v>-1.502542194408301E-2</v>
      </c>
    </row>
    <row r="1446" spans="2:8" x14ac:dyDescent="0.3">
      <c r="B1446" s="210">
        <v>43383</v>
      </c>
      <c r="C1446" s="211">
        <v>187.584686</v>
      </c>
      <c r="D1446" s="174">
        <v>2.3867631533643265E-2</v>
      </c>
      <c r="E1446" s="174">
        <v>2.3867631533643265E-2</v>
      </c>
      <c r="G1446" s="174">
        <v>1440</v>
      </c>
      <c r="H1446" s="174">
        <f t="shared" ca="1" si="26"/>
        <v>-1.330892094442427E-2</v>
      </c>
    </row>
    <row r="1447" spans="2:8" x14ac:dyDescent="0.3">
      <c r="B1447" s="208">
        <v>43382</v>
      </c>
      <c r="C1447" s="209">
        <v>183.21185299999999</v>
      </c>
      <c r="D1447" s="174">
        <v>-0.13185778385042091</v>
      </c>
      <c r="E1447" s="174">
        <v>-0.13185778385042091</v>
      </c>
      <c r="G1447" s="174">
        <v>1441</v>
      </c>
      <c r="H1447" s="174">
        <f t="shared" ca="1" si="26"/>
        <v>3.2540979803490501E-2</v>
      </c>
    </row>
    <row r="1448" spans="2:8" x14ac:dyDescent="0.3">
      <c r="B1448" s="210">
        <v>43381</v>
      </c>
      <c r="C1448" s="211">
        <v>211.03898599999999</v>
      </c>
      <c r="D1448" s="174">
        <v>-1.8034581373763015E-2</v>
      </c>
      <c r="E1448" s="174">
        <v>-1.8034581373763015E-2</v>
      </c>
      <c r="G1448" s="174">
        <v>1442</v>
      </c>
      <c r="H1448" s="174">
        <f t="shared" ca="1" si="26"/>
        <v>-3.5527173909759853E-2</v>
      </c>
    </row>
    <row r="1449" spans="2:8" x14ac:dyDescent="0.3">
      <c r="B1449" s="208">
        <v>43378</v>
      </c>
      <c r="C1449" s="209">
        <v>214.914886</v>
      </c>
      <c r="D1449" s="174">
        <v>-3.1355007489599671E-2</v>
      </c>
      <c r="E1449" s="174">
        <v>-3.1355007489599671E-2</v>
      </c>
      <c r="G1449" s="174">
        <v>1443</v>
      </c>
      <c r="H1449" s="174">
        <f t="shared" ca="1" si="26"/>
        <v>-4.0797718963947703E-3</v>
      </c>
    </row>
    <row r="1450" spans="2:8" x14ac:dyDescent="0.3">
      <c r="B1450" s="210">
        <v>43377</v>
      </c>
      <c r="C1450" s="211">
        <v>221.87167400000001</v>
      </c>
      <c r="D1450" s="174">
        <v>-1.9112506305626154E-2</v>
      </c>
      <c r="E1450" s="174">
        <v>-1.9112506305626154E-2</v>
      </c>
      <c r="G1450" s="174">
        <v>1444</v>
      </c>
      <c r="H1450" s="174">
        <f t="shared" ca="1" si="26"/>
        <v>-1.1478885671022737E-2</v>
      </c>
    </row>
    <row r="1451" spans="2:8" x14ac:dyDescent="0.3">
      <c r="B1451" s="208">
        <v>43376</v>
      </c>
      <c r="C1451" s="209">
        <v>226.19482400000001</v>
      </c>
      <c r="D1451" s="174">
        <v>-7.6302650756992088E-3</v>
      </c>
      <c r="E1451" s="174">
        <v>-7.6302650756992088E-3</v>
      </c>
      <c r="G1451" s="174">
        <v>1445</v>
      </c>
      <c r="H1451" s="174">
        <f t="shared" ca="1" si="26"/>
        <v>-5.463577225147084E-3</v>
      </c>
    </row>
    <row r="1452" spans="2:8" x14ac:dyDescent="0.3">
      <c r="B1452" s="210">
        <v>43374</v>
      </c>
      <c r="C1452" s="211">
        <v>227.934021</v>
      </c>
      <c r="D1452" s="174">
        <v>2.5257088699159717E-2</v>
      </c>
      <c r="E1452" s="174">
        <v>2.5257088699159717E-2</v>
      </c>
      <c r="G1452" s="174">
        <v>1446</v>
      </c>
      <c r="H1452" s="174">
        <f t="shared" ca="1" si="26"/>
        <v>3.1682333772926237E-2</v>
      </c>
    </row>
    <row r="1453" spans="2:8" x14ac:dyDescent="0.3">
      <c r="B1453" s="208">
        <v>43371</v>
      </c>
      <c r="C1453" s="209">
        <v>222.318893</v>
      </c>
      <c r="D1453" s="174">
        <v>-6.8812678340512655E-3</v>
      </c>
      <c r="E1453" s="174">
        <v>-6.8812678340512655E-3</v>
      </c>
      <c r="G1453" s="174">
        <v>1447</v>
      </c>
      <c r="H1453" s="174">
        <f t="shared" ca="1" si="26"/>
        <v>-2.336404726408467E-2</v>
      </c>
    </row>
    <row r="1454" spans="2:8" x14ac:dyDescent="0.3">
      <c r="B1454" s="210">
        <v>43370</v>
      </c>
      <c r="C1454" s="211">
        <v>223.859329</v>
      </c>
      <c r="D1454" s="174">
        <v>-3.4711854544947782E-2</v>
      </c>
      <c r="E1454" s="174">
        <v>-3.4711854544947782E-2</v>
      </c>
      <c r="G1454" s="174">
        <v>1448</v>
      </c>
      <c r="H1454" s="174">
        <f t="shared" ca="1" si="26"/>
        <v>3.8558922580453348E-2</v>
      </c>
    </row>
    <row r="1455" spans="2:8" x14ac:dyDescent="0.3">
      <c r="B1455" s="208">
        <v>43369</v>
      </c>
      <c r="C1455" s="209">
        <v>231.90933200000001</v>
      </c>
      <c r="D1455" s="174">
        <v>-3.0938547056919407E-2</v>
      </c>
      <c r="E1455" s="174">
        <v>-3.0938547056919407E-2</v>
      </c>
      <c r="G1455" s="174">
        <v>1449</v>
      </c>
      <c r="H1455" s="174">
        <f t="shared" ca="1" si="26"/>
        <v>8.7048386782915873E-3</v>
      </c>
    </row>
    <row r="1456" spans="2:8" x14ac:dyDescent="0.3">
      <c r="B1456" s="210">
        <v>43368</v>
      </c>
      <c r="C1456" s="211">
        <v>239.31333900000001</v>
      </c>
      <c r="D1456" s="174">
        <v>2.4979280804675302E-3</v>
      </c>
      <c r="E1456" s="174">
        <v>2.4979280804675302E-3</v>
      </c>
      <c r="G1456" s="174">
        <v>1450</v>
      </c>
      <c r="H1456" s="174">
        <f t="shared" ca="1" si="26"/>
        <v>-2.0023275869671401E-2</v>
      </c>
    </row>
    <row r="1457" spans="2:8" x14ac:dyDescent="0.3">
      <c r="B1457" s="208">
        <v>43367</v>
      </c>
      <c r="C1457" s="209">
        <v>238.71704099999999</v>
      </c>
      <c r="D1457" s="174">
        <v>-4.0543203166526487E-2</v>
      </c>
      <c r="E1457" s="174">
        <v>-4.0543203166526487E-2</v>
      </c>
      <c r="G1457" s="174">
        <v>1451</v>
      </c>
      <c r="H1457" s="174">
        <f t="shared" ca="1" si="26"/>
        <v>4.0080955642638819E-2</v>
      </c>
    </row>
    <row r="1458" spans="2:8" x14ac:dyDescent="0.3">
      <c r="B1458" s="210">
        <v>43364</v>
      </c>
      <c r="C1458" s="211">
        <v>248.80436700000001</v>
      </c>
      <c r="D1458" s="174">
        <v>-8.9073880920925892E-3</v>
      </c>
      <c r="E1458" s="174">
        <v>-8.9073880920925892E-3</v>
      </c>
      <c r="G1458" s="174">
        <v>1452</v>
      </c>
      <c r="H1458" s="174">
        <f t="shared" ca="1" si="26"/>
        <v>5.5612676335565263E-2</v>
      </c>
    </row>
    <row r="1459" spans="2:8" x14ac:dyDescent="0.3">
      <c r="B1459" s="208">
        <v>43362</v>
      </c>
      <c r="C1459" s="209">
        <v>251.040482</v>
      </c>
      <c r="D1459" s="174">
        <v>4.3737865890478827E-3</v>
      </c>
      <c r="E1459" s="174">
        <v>4.3737865890478827E-3</v>
      </c>
      <c r="G1459" s="174">
        <v>1453</v>
      </c>
      <c r="H1459" s="174">
        <f t="shared" ca="1" si="26"/>
        <v>-1.2444233811030219E-2</v>
      </c>
    </row>
    <row r="1460" spans="2:8" x14ac:dyDescent="0.3">
      <c r="B1460" s="210">
        <v>43361</v>
      </c>
      <c r="C1460" s="211">
        <v>249.94726600000001</v>
      </c>
      <c r="D1460" s="174">
        <v>-3.3621538547787384E-2</v>
      </c>
      <c r="E1460" s="174">
        <v>-3.3621538547787384E-2</v>
      </c>
      <c r="G1460" s="174">
        <v>1454</v>
      </c>
      <c r="H1460" s="174">
        <f t="shared" ca="1" si="26"/>
        <v>6.0774700382708054E-2</v>
      </c>
    </row>
    <row r="1461" spans="2:8" x14ac:dyDescent="0.3">
      <c r="B1461" s="208">
        <v>43360</v>
      </c>
      <c r="C1461" s="209">
        <v>258.64325000000002</v>
      </c>
      <c r="D1461" s="174">
        <v>-2.3818436496312937E-2</v>
      </c>
      <c r="E1461" s="174">
        <v>-2.3818436496312937E-2</v>
      </c>
      <c r="G1461" s="174">
        <v>1455</v>
      </c>
      <c r="H1461" s="174">
        <f t="shared" ca="1" si="26"/>
        <v>2.0029913884847653E-2</v>
      </c>
    </row>
    <row r="1462" spans="2:8" x14ac:dyDescent="0.3">
      <c r="B1462" s="210">
        <v>43357</v>
      </c>
      <c r="C1462" s="211">
        <v>264.95404100000002</v>
      </c>
      <c r="D1462" s="174">
        <v>1.6006110561375717E-2</v>
      </c>
      <c r="E1462" s="174">
        <v>1.6006110561375717E-2</v>
      </c>
      <c r="G1462" s="174">
        <v>1456</v>
      </c>
      <c r="H1462" s="174">
        <f t="shared" ca="1" si="26"/>
        <v>1.293613610823199E-2</v>
      </c>
    </row>
    <row r="1463" spans="2:8" x14ac:dyDescent="0.3">
      <c r="B1463" s="208">
        <v>43355</v>
      </c>
      <c r="C1463" s="209">
        <v>260.779968</v>
      </c>
      <c r="D1463" s="174">
        <v>-1.8331474312607905E-2</v>
      </c>
      <c r="E1463" s="174">
        <v>-1.8331474312607905E-2</v>
      </c>
      <c r="G1463" s="174">
        <v>1457</v>
      </c>
      <c r="H1463" s="174">
        <f t="shared" ca="1" si="26"/>
        <v>6.8828918249140272E-3</v>
      </c>
    </row>
    <row r="1464" spans="2:8" x14ac:dyDescent="0.3">
      <c r="B1464" s="210">
        <v>43354</v>
      </c>
      <c r="C1464" s="211">
        <v>265.649719</v>
      </c>
      <c r="D1464" s="174">
        <v>-3.0467919998091623E-2</v>
      </c>
      <c r="E1464" s="174">
        <v>-3.0467919998091623E-2</v>
      </c>
      <c r="G1464" s="174">
        <v>1458</v>
      </c>
      <c r="H1464" s="174">
        <f t="shared" ca="1" si="26"/>
        <v>3.3554633890616074E-2</v>
      </c>
    </row>
    <row r="1465" spans="2:8" x14ac:dyDescent="0.3">
      <c r="B1465" s="208">
        <v>43353</v>
      </c>
      <c r="C1465" s="209">
        <v>273.99786399999999</v>
      </c>
      <c r="D1465" s="174">
        <v>-6.1283690688226974E-3</v>
      </c>
      <c r="E1465" s="174">
        <v>-6.1283690688226974E-3</v>
      </c>
      <c r="G1465" s="174">
        <v>1459</v>
      </c>
      <c r="H1465" s="174">
        <f t="shared" ca="1" si="26"/>
        <v>7.8808642782151953E-3</v>
      </c>
    </row>
    <row r="1466" spans="2:8" x14ac:dyDescent="0.3">
      <c r="B1466" s="210">
        <v>43350</v>
      </c>
      <c r="C1466" s="211">
        <v>275.68737800000002</v>
      </c>
      <c r="D1466" s="174">
        <v>2.7597653773461829E-2</v>
      </c>
      <c r="E1466" s="174">
        <v>2.7597653773461829E-2</v>
      </c>
      <c r="G1466" s="174">
        <v>1460</v>
      </c>
      <c r="H1466" s="174">
        <f t="shared" ca="1" si="26"/>
        <v>-2.3435870178895306E-2</v>
      </c>
    </row>
    <row r="1467" spans="2:8" x14ac:dyDescent="0.3">
      <c r="B1467" s="208">
        <v>43349</v>
      </c>
      <c r="C1467" s="209">
        <v>268.28338600000001</v>
      </c>
      <c r="D1467" s="174">
        <v>1.2945631410886069E-2</v>
      </c>
      <c r="E1467" s="174">
        <v>1.2945631410886069E-2</v>
      </c>
      <c r="G1467" s="174">
        <v>1461</v>
      </c>
      <c r="H1467" s="174">
        <f t="shared" ca="1" si="26"/>
        <v>-2.2433798850754669E-2</v>
      </c>
    </row>
    <row r="1468" spans="2:8" x14ac:dyDescent="0.3">
      <c r="B1468" s="210">
        <v>43348</v>
      </c>
      <c r="C1468" s="211">
        <v>264.85467499999999</v>
      </c>
      <c r="D1468" s="174">
        <v>1.7369734529457802E-2</v>
      </c>
      <c r="E1468" s="174">
        <v>1.7369734529457802E-2</v>
      </c>
      <c r="G1468" s="174">
        <v>1462</v>
      </c>
      <c r="H1468" s="174">
        <f t="shared" ca="1" si="26"/>
        <v>1.5009493012849337E-2</v>
      </c>
    </row>
    <row r="1469" spans="2:8" x14ac:dyDescent="0.3">
      <c r="B1469" s="208">
        <v>43347</v>
      </c>
      <c r="C1469" s="209">
        <v>260.332764</v>
      </c>
      <c r="D1469" s="174">
        <v>-1.7441806067792793E-2</v>
      </c>
      <c r="E1469" s="174">
        <v>-1.7441806067792793E-2</v>
      </c>
      <c r="G1469" s="174">
        <v>1463</v>
      </c>
      <c r="H1469" s="174">
        <f t="shared" ca="1" si="26"/>
        <v>2.148790594841684E-2</v>
      </c>
    </row>
    <row r="1470" spans="2:8" x14ac:dyDescent="0.3">
      <c r="B1470" s="210">
        <v>43346</v>
      </c>
      <c r="C1470" s="211">
        <v>264.95404100000002</v>
      </c>
      <c r="D1470" s="174">
        <v>-3.3644691141359062E-3</v>
      </c>
      <c r="E1470" s="174">
        <v>-3.3644691141359062E-3</v>
      </c>
      <c r="G1470" s="174">
        <v>1464</v>
      </c>
      <c r="H1470" s="174">
        <f t="shared" ca="1" si="26"/>
        <v>1.704815108937368E-3</v>
      </c>
    </row>
    <row r="1471" spans="2:8" x14ac:dyDescent="0.3">
      <c r="B1471" s="208">
        <v>43343</v>
      </c>
      <c r="C1471" s="209">
        <v>265.84848</v>
      </c>
      <c r="D1471" s="174">
        <v>3.1424664967415382E-2</v>
      </c>
      <c r="E1471" s="174">
        <v>3.1424664967415382E-2</v>
      </c>
      <c r="G1471" s="174">
        <v>1465</v>
      </c>
      <c r="H1471" s="174">
        <f t="shared" ca="1" si="26"/>
        <v>1.2585990172620486E-2</v>
      </c>
    </row>
    <row r="1472" spans="2:8" x14ac:dyDescent="0.3">
      <c r="B1472" s="210">
        <v>43342</v>
      </c>
      <c r="C1472" s="211">
        <v>257.74880999999999</v>
      </c>
      <c r="D1472" s="174">
        <v>-8.9797042335775772E-3</v>
      </c>
      <c r="E1472" s="174">
        <v>-8.9797042335775772E-3</v>
      </c>
      <c r="G1472" s="174">
        <v>1466</v>
      </c>
      <c r="H1472" s="174">
        <f t="shared" ca="1" si="26"/>
        <v>5.7798267738105921E-3</v>
      </c>
    </row>
    <row r="1473" spans="2:8" x14ac:dyDescent="0.3">
      <c r="B1473" s="208">
        <v>43341</v>
      </c>
      <c r="C1473" s="209">
        <v>260.08429000000001</v>
      </c>
      <c r="D1473" s="174">
        <v>6.5383821995245251E-3</v>
      </c>
      <c r="E1473" s="174">
        <v>6.5383821995245251E-3</v>
      </c>
      <c r="G1473" s="174">
        <v>1467</v>
      </c>
      <c r="H1473" s="174">
        <f t="shared" ca="1" si="26"/>
        <v>-2.62569401970256E-2</v>
      </c>
    </row>
    <row r="1474" spans="2:8" x14ac:dyDescent="0.3">
      <c r="B1474" s="210">
        <v>43340</v>
      </c>
      <c r="C1474" s="211">
        <v>258.39480600000002</v>
      </c>
      <c r="D1474" s="174">
        <v>4.6369241685157566E-3</v>
      </c>
      <c r="E1474" s="174">
        <v>4.6369241685157566E-3</v>
      </c>
      <c r="G1474" s="174">
        <v>1468</v>
      </c>
      <c r="H1474" s="174">
        <f t="shared" ca="1" si="26"/>
        <v>3.5795178375316643E-2</v>
      </c>
    </row>
    <row r="1475" spans="2:8" x14ac:dyDescent="0.3">
      <c r="B1475" s="208">
        <v>43339</v>
      </c>
      <c r="C1475" s="209">
        <v>257.202179</v>
      </c>
      <c r="D1475" s="174">
        <v>1.2915755813237558E-2</v>
      </c>
      <c r="E1475" s="174">
        <v>1.2915755813237558E-2</v>
      </c>
      <c r="G1475" s="174">
        <v>1469</v>
      </c>
      <c r="H1475" s="174">
        <f t="shared" ca="1" si="26"/>
        <v>-1.0118678613533124E-2</v>
      </c>
    </row>
    <row r="1476" spans="2:8" x14ac:dyDescent="0.3">
      <c r="B1476" s="210">
        <v>43336</v>
      </c>
      <c r="C1476" s="211">
        <v>253.92257699999999</v>
      </c>
      <c r="D1476" s="174">
        <v>-5.4495344611431417E-3</v>
      </c>
      <c r="E1476" s="174">
        <v>-5.4495344611431417E-3</v>
      </c>
      <c r="G1476" s="174">
        <v>1470</v>
      </c>
      <c r="H1476" s="174">
        <f t="shared" ca="1" si="26"/>
        <v>4.2714455107472848E-2</v>
      </c>
    </row>
    <row r="1477" spans="2:8" x14ac:dyDescent="0.3">
      <c r="B1477" s="208">
        <v>43335</v>
      </c>
      <c r="C1477" s="209">
        <v>255.313919</v>
      </c>
      <c r="D1477" s="174">
        <v>-4.4270914517213218E-2</v>
      </c>
      <c r="E1477" s="174">
        <v>-4.4270914517213218E-2</v>
      </c>
      <c r="G1477" s="174">
        <v>1471</v>
      </c>
      <c r="H1477" s="174">
        <f t="shared" ca="1" si="26"/>
        <v>-1.4914518553070983E-2</v>
      </c>
    </row>
    <row r="1478" spans="2:8" x14ac:dyDescent="0.3">
      <c r="B1478" s="210">
        <v>43333</v>
      </c>
      <c r="C1478" s="211">
        <v>267.14047199999999</v>
      </c>
      <c r="D1478" s="174">
        <v>-4.813102617822293E-3</v>
      </c>
      <c r="E1478" s="174">
        <v>-4.813102617822293E-3</v>
      </c>
      <c r="G1478" s="174">
        <v>1472</v>
      </c>
      <c r="H1478" s="174">
        <f t="shared" ca="1" si="26"/>
        <v>-1.3567108611395481E-2</v>
      </c>
    </row>
    <row r="1479" spans="2:8" x14ac:dyDescent="0.3">
      <c r="B1479" s="208">
        <v>43332</v>
      </c>
      <c r="C1479" s="209">
        <v>268.43246499999998</v>
      </c>
      <c r="D1479" s="174">
        <v>4.588595364217659E-2</v>
      </c>
      <c r="E1479" s="174">
        <v>4.588595364217659E-2</v>
      </c>
      <c r="G1479" s="174">
        <v>1473</v>
      </c>
      <c r="H1479" s="174">
        <f t="shared" ca="1" si="26"/>
        <v>-2.8661749448737634E-2</v>
      </c>
    </row>
    <row r="1480" spans="2:8" x14ac:dyDescent="0.3">
      <c r="B1480" s="210">
        <v>43329</v>
      </c>
      <c r="C1480" s="211">
        <v>256.65557899999999</v>
      </c>
      <c r="D1480" s="174">
        <v>2.7656117501083717E-2</v>
      </c>
      <c r="E1480" s="174">
        <v>2.7656117501083717E-2</v>
      </c>
      <c r="G1480" s="174">
        <v>1474</v>
      </c>
      <c r="H1480" s="174">
        <f t="shared" ref="H1480:H1543" ca="1" si="27">_xlfn.NORM.INV(RAND(),N$9,N$10)</f>
        <v>-6.4427429974108663E-2</v>
      </c>
    </row>
    <row r="1481" spans="2:8" x14ac:dyDescent="0.3">
      <c r="B1481" s="208">
        <v>43328</v>
      </c>
      <c r="C1481" s="209">
        <v>249.74850499999999</v>
      </c>
      <c r="D1481" s="174">
        <v>1.0048201649066099E-2</v>
      </c>
      <c r="E1481" s="174">
        <v>1.0048201649066099E-2</v>
      </c>
      <c r="G1481" s="174">
        <v>1475</v>
      </c>
      <c r="H1481" s="174">
        <f t="shared" ca="1" si="27"/>
        <v>8.2447617549810132E-3</v>
      </c>
    </row>
    <row r="1482" spans="2:8" x14ac:dyDescent="0.3">
      <c r="B1482" s="210">
        <v>43326</v>
      </c>
      <c r="C1482" s="211">
        <v>247.263947</v>
      </c>
      <c r="D1482" s="174">
        <v>4.0214504708651738E-4</v>
      </c>
      <c r="E1482" s="174">
        <v>4.0214504708651738E-4</v>
      </c>
      <c r="G1482" s="174">
        <v>1476</v>
      </c>
      <c r="H1482" s="174">
        <f t="shared" ca="1" si="27"/>
        <v>-1.0583947748471489E-2</v>
      </c>
    </row>
    <row r="1483" spans="2:8" x14ac:dyDescent="0.3">
      <c r="B1483" s="208">
        <v>43325</v>
      </c>
      <c r="C1483" s="209">
        <v>247.16455099999999</v>
      </c>
      <c r="D1483" s="174">
        <v>-5.5978227483237976E-3</v>
      </c>
      <c r="E1483" s="174">
        <v>-5.5978227483237976E-3</v>
      </c>
      <c r="G1483" s="174">
        <v>1477</v>
      </c>
      <c r="H1483" s="174">
        <f t="shared" ca="1" si="27"/>
        <v>-1.5626621408288043E-2</v>
      </c>
    </row>
    <row r="1484" spans="2:8" x14ac:dyDescent="0.3">
      <c r="B1484" s="210">
        <v>43322</v>
      </c>
      <c r="C1484" s="211">
        <v>248.55592300000001</v>
      </c>
      <c r="D1484" s="174">
        <v>-3.0056276819080376E-2</v>
      </c>
      <c r="E1484" s="174">
        <v>-3.0056276819080376E-2</v>
      </c>
      <c r="G1484" s="174">
        <v>1478</v>
      </c>
      <c r="H1484" s="174">
        <f t="shared" ca="1" si="27"/>
        <v>1.5704797350451907E-2</v>
      </c>
    </row>
    <row r="1485" spans="2:8" x14ac:dyDescent="0.3">
      <c r="B1485" s="208">
        <v>43321</v>
      </c>
      <c r="C1485" s="209">
        <v>256.25808699999999</v>
      </c>
      <c r="D1485" s="174">
        <v>1.0582147064327573E-2</v>
      </c>
      <c r="E1485" s="174">
        <v>1.0582147064327573E-2</v>
      </c>
      <c r="G1485" s="174">
        <v>1479</v>
      </c>
      <c r="H1485" s="174">
        <f t="shared" ca="1" si="27"/>
        <v>-6.8477640454095226E-2</v>
      </c>
    </row>
    <row r="1486" spans="2:8" x14ac:dyDescent="0.3">
      <c r="B1486" s="210">
        <v>43320</v>
      </c>
      <c r="C1486" s="211">
        <v>253.57472200000001</v>
      </c>
      <c r="D1486" s="174">
        <v>1.4109610525853045E-2</v>
      </c>
      <c r="E1486" s="174">
        <v>1.4109610525853045E-2</v>
      </c>
      <c r="G1486" s="174">
        <v>1480</v>
      </c>
      <c r="H1486" s="174">
        <f t="shared" ca="1" si="27"/>
        <v>-9.2090241032036623E-3</v>
      </c>
    </row>
    <row r="1487" spans="2:8" x14ac:dyDescent="0.3">
      <c r="B1487" s="208">
        <v>43319</v>
      </c>
      <c r="C1487" s="209">
        <v>250.046661</v>
      </c>
      <c r="D1487" s="174">
        <v>-9.6437195906954806E-3</v>
      </c>
      <c r="E1487" s="174">
        <v>-9.6437195906954806E-3</v>
      </c>
      <c r="G1487" s="174">
        <v>1481</v>
      </c>
      <c r="H1487" s="174">
        <f t="shared" ca="1" si="27"/>
        <v>2.5965127508571606E-2</v>
      </c>
    </row>
    <row r="1488" spans="2:8" x14ac:dyDescent="0.3">
      <c r="B1488" s="210">
        <v>43318</v>
      </c>
      <c r="C1488" s="211">
        <v>252.48152200000001</v>
      </c>
      <c r="D1488" s="174">
        <v>-1.7024619826402035E-2</v>
      </c>
      <c r="E1488" s="174">
        <v>-1.7024619826402035E-2</v>
      </c>
      <c r="G1488" s="174">
        <v>1482</v>
      </c>
      <c r="H1488" s="174">
        <f t="shared" ca="1" si="27"/>
        <v>9.6592643458486838E-3</v>
      </c>
    </row>
    <row r="1489" spans="2:8" x14ac:dyDescent="0.3">
      <c r="B1489" s="208">
        <v>43315</v>
      </c>
      <c r="C1489" s="209">
        <v>256.85437000000002</v>
      </c>
      <c r="D1489" s="174">
        <v>-9.2006106537793775E-3</v>
      </c>
      <c r="E1489" s="174">
        <v>-9.2006106537793775E-3</v>
      </c>
      <c r="G1489" s="174">
        <v>1483</v>
      </c>
      <c r="H1489" s="174">
        <f t="shared" ca="1" si="27"/>
        <v>2.2527773975608077E-3</v>
      </c>
    </row>
    <row r="1490" spans="2:8" x14ac:dyDescent="0.3">
      <c r="B1490" s="210">
        <v>43314</v>
      </c>
      <c r="C1490" s="211">
        <v>259.239532</v>
      </c>
      <c r="D1490" s="174">
        <v>-1.5846079780123812E-2</v>
      </c>
      <c r="E1490" s="174">
        <v>-1.5846079780123812E-2</v>
      </c>
      <c r="G1490" s="174">
        <v>1484</v>
      </c>
      <c r="H1490" s="174">
        <f t="shared" ca="1" si="27"/>
        <v>-3.4504895385212009E-2</v>
      </c>
    </row>
    <row r="1491" spans="2:8" x14ac:dyDescent="0.3">
      <c r="B1491" s="208">
        <v>43313</v>
      </c>
      <c r="C1491" s="209">
        <v>263.41360500000002</v>
      </c>
      <c r="D1491" s="174">
        <v>3.5970772403931912E-3</v>
      </c>
      <c r="E1491" s="174">
        <v>3.5970772403931912E-3</v>
      </c>
      <c r="G1491" s="174">
        <v>1485</v>
      </c>
      <c r="H1491" s="174">
        <f t="shared" ca="1" si="27"/>
        <v>2.1841583085376718E-3</v>
      </c>
    </row>
    <row r="1492" spans="2:8" x14ac:dyDescent="0.3">
      <c r="B1492" s="210">
        <v>43312</v>
      </c>
      <c r="C1492" s="211">
        <v>262.46948200000003</v>
      </c>
      <c r="D1492" s="174">
        <v>-1.2710240058547513E-2</v>
      </c>
      <c r="E1492" s="174">
        <v>-1.2710240058547513E-2</v>
      </c>
      <c r="G1492" s="174">
        <v>1486</v>
      </c>
      <c r="H1492" s="174">
        <f t="shared" ca="1" si="27"/>
        <v>-2.9464215922002022E-2</v>
      </c>
    </row>
    <row r="1493" spans="2:8" x14ac:dyDescent="0.3">
      <c r="B1493" s="208">
        <v>43311</v>
      </c>
      <c r="C1493" s="209">
        <v>265.84848</v>
      </c>
      <c r="D1493" s="174">
        <v>-2.4239379457836325E-3</v>
      </c>
      <c r="E1493" s="174">
        <v>-2.4239379457836325E-3</v>
      </c>
      <c r="G1493" s="174">
        <v>1487</v>
      </c>
      <c r="H1493" s="174">
        <f t="shared" ca="1" si="27"/>
        <v>1.8090961154130315E-2</v>
      </c>
    </row>
    <row r="1494" spans="2:8" x14ac:dyDescent="0.3">
      <c r="B1494" s="210">
        <v>43308</v>
      </c>
      <c r="C1494" s="211">
        <v>266.49444599999998</v>
      </c>
      <c r="D1494" s="174">
        <v>3.8334904070018265E-2</v>
      </c>
      <c r="E1494" s="174">
        <v>3.8334904070018265E-2</v>
      </c>
      <c r="G1494" s="174">
        <v>1488</v>
      </c>
      <c r="H1494" s="174">
        <f t="shared" ca="1" si="27"/>
        <v>-2.1829695612443707E-2</v>
      </c>
    </row>
    <row r="1495" spans="2:8" x14ac:dyDescent="0.3">
      <c r="B1495" s="208">
        <v>43307</v>
      </c>
      <c r="C1495" s="209">
        <v>256.65557899999999</v>
      </c>
      <c r="D1495" s="174">
        <v>1.5511393402386545E-3</v>
      </c>
      <c r="E1495" s="174">
        <v>1.5511393402386545E-3</v>
      </c>
      <c r="G1495" s="174">
        <v>1489</v>
      </c>
      <c r="H1495" s="174">
        <f t="shared" ca="1" si="27"/>
        <v>2.0523949539837257E-3</v>
      </c>
    </row>
    <row r="1496" spans="2:8" x14ac:dyDescent="0.3">
      <c r="B1496" s="210">
        <v>43306</v>
      </c>
      <c r="C1496" s="211">
        <v>256.25808699999999</v>
      </c>
      <c r="D1496" s="174">
        <v>-3.6706220906472646E-3</v>
      </c>
      <c r="E1496" s="174">
        <v>-3.6706220906472646E-3</v>
      </c>
      <c r="G1496" s="174">
        <v>1490</v>
      </c>
      <c r="H1496" s="174">
        <f t="shared" ca="1" si="27"/>
        <v>-2.2057626303553981E-2</v>
      </c>
    </row>
    <row r="1497" spans="2:8" x14ac:dyDescent="0.3">
      <c r="B1497" s="208">
        <v>43305</v>
      </c>
      <c r="C1497" s="209">
        <v>257.202179</v>
      </c>
      <c r="D1497" s="174">
        <v>1.9308385019284872E-4</v>
      </c>
      <c r="E1497" s="174">
        <v>1.9308385019284872E-4</v>
      </c>
      <c r="G1497" s="174">
        <v>1491</v>
      </c>
      <c r="H1497" s="174">
        <f t="shared" ca="1" si="27"/>
        <v>-5.9130640057621902E-3</v>
      </c>
    </row>
    <row r="1498" spans="2:8" x14ac:dyDescent="0.3">
      <c r="B1498" s="210">
        <v>43304</v>
      </c>
      <c r="C1498" s="211">
        <v>257.15252700000002</v>
      </c>
      <c r="D1498" s="174">
        <v>2.1112990229980633E-2</v>
      </c>
      <c r="E1498" s="174">
        <v>2.1112990229980633E-2</v>
      </c>
      <c r="G1498" s="174">
        <v>1492</v>
      </c>
      <c r="H1498" s="174">
        <f t="shared" ca="1" si="27"/>
        <v>-2.3099469824658454E-2</v>
      </c>
    </row>
    <row r="1499" spans="2:8" x14ac:dyDescent="0.3">
      <c r="B1499" s="208">
        <v>43301</v>
      </c>
      <c r="C1499" s="209">
        <v>251.83552599999999</v>
      </c>
      <c r="D1499" s="174">
        <v>3.5642826003221529E-3</v>
      </c>
      <c r="E1499" s="174">
        <v>3.5642826003221529E-3</v>
      </c>
      <c r="G1499" s="174">
        <v>1493</v>
      </c>
      <c r="H1499" s="174">
        <f t="shared" ca="1" si="27"/>
        <v>-2.4683279435946715E-2</v>
      </c>
    </row>
    <row r="1500" spans="2:8" x14ac:dyDescent="0.3">
      <c r="B1500" s="210">
        <v>43300</v>
      </c>
      <c r="C1500" s="211">
        <v>250.941101</v>
      </c>
      <c r="D1500" s="174">
        <v>2.5808773259343057E-3</v>
      </c>
      <c r="E1500" s="174">
        <v>2.5808773259343057E-3</v>
      </c>
      <c r="G1500" s="174">
        <v>1494</v>
      </c>
      <c r="H1500" s="174">
        <f t="shared" ca="1" si="27"/>
        <v>-1.6341008367113916E-2</v>
      </c>
    </row>
    <row r="1501" spans="2:8" x14ac:dyDescent="0.3">
      <c r="B1501" s="208">
        <v>43299</v>
      </c>
      <c r="C1501" s="209">
        <v>250.29512</v>
      </c>
      <c r="D1501" s="174">
        <v>-2.3647964795655816E-2</v>
      </c>
      <c r="E1501" s="174">
        <v>-2.3647964795655816E-2</v>
      </c>
      <c r="G1501" s="174">
        <v>1495</v>
      </c>
      <c r="H1501" s="174">
        <f t="shared" ca="1" si="27"/>
        <v>-3.101456945149576E-2</v>
      </c>
    </row>
    <row r="1502" spans="2:8" x14ac:dyDescent="0.3">
      <c r="B1502" s="210">
        <v>43298</v>
      </c>
      <c r="C1502" s="211">
        <v>256.35745200000002</v>
      </c>
      <c r="D1502" s="174">
        <v>2.3205098176060191E-2</v>
      </c>
      <c r="E1502" s="174">
        <v>2.3205098176060191E-2</v>
      </c>
      <c r="G1502" s="174">
        <v>1496</v>
      </c>
      <c r="H1502" s="174">
        <f t="shared" ca="1" si="27"/>
        <v>-3.4788936068342054E-2</v>
      </c>
    </row>
    <row r="1503" spans="2:8" x14ac:dyDescent="0.3">
      <c r="B1503" s="208">
        <v>43297</v>
      </c>
      <c r="C1503" s="209">
        <v>250.543564</v>
      </c>
      <c r="D1503" s="174">
        <v>-4.3626709537313464E-2</v>
      </c>
      <c r="E1503" s="174">
        <v>-4.3626709537313464E-2</v>
      </c>
      <c r="G1503" s="174">
        <v>1497</v>
      </c>
      <c r="H1503" s="174">
        <f t="shared" ca="1" si="27"/>
        <v>-3.2432884647009948E-2</v>
      </c>
    </row>
    <row r="1504" spans="2:8" x14ac:dyDescent="0.3">
      <c r="B1504" s="210">
        <v>43294</v>
      </c>
      <c r="C1504" s="211">
        <v>261.97256499999997</v>
      </c>
      <c r="D1504" s="174">
        <v>-9.3950493371606041E-3</v>
      </c>
      <c r="E1504" s="174">
        <v>-9.3950493371606041E-3</v>
      </c>
      <c r="G1504" s="174">
        <v>1498</v>
      </c>
      <c r="H1504" s="174">
        <f t="shared" ca="1" si="27"/>
        <v>-8.3980284504707431E-2</v>
      </c>
    </row>
    <row r="1505" spans="2:8" x14ac:dyDescent="0.3">
      <c r="B1505" s="208">
        <v>43293</v>
      </c>
      <c r="C1505" s="209">
        <v>264.45715300000001</v>
      </c>
      <c r="D1505" s="174">
        <v>-6.3478284596273022E-3</v>
      </c>
      <c r="E1505" s="174">
        <v>-6.3478284596273022E-3</v>
      </c>
      <c r="G1505" s="174">
        <v>1499</v>
      </c>
      <c r="H1505" s="174">
        <f t="shared" ca="1" si="27"/>
        <v>-1.101036750647367E-2</v>
      </c>
    </row>
    <row r="1506" spans="2:8" x14ac:dyDescent="0.3">
      <c r="B1506" s="210">
        <v>43292</v>
      </c>
      <c r="C1506" s="211">
        <v>266.14660600000002</v>
      </c>
      <c r="D1506" s="174">
        <v>-2.7772895372709709E-2</v>
      </c>
      <c r="E1506" s="174">
        <v>-2.7772895372709709E-2</v>
      </c>
      <c r="G1506" s="174">
        <v>1500</v>
      </c>
      <c r="H1506" s="174">
        <f t="shared" ca="1" si="27"/>
        <v>-2.8827971062873738E-2</v>
      </c>
    </row>
    <row r="1507" spans="2:8" x14ac:dyDescent="0.3">
      <c r="B1507" s="208">
        <v>43291</v>
      </c>
      <c r="C1507" s="209">
        <v>273.74941999999999</v>
      </c>
      <c r="D1507" s="174">
        <v>7.1298987895401008E-3</v>
      </c>
      <c r="E1507" s="174">
        <v>7.1298987895401008E-3</v>
      </c>
      <c r="G1507" s="174">
        <v>1501</v>
      </c>
      <c r="H1507" s="174">
        <f t="shared" ca="1" si="27"/>
        <v>1.5078329355336728E-2</v>
      </c>
    </row>
    <row r="1508" spans="2:8" x14ac:dyDescent="0.3">
      <c r="B1508" s="210">
        <v>43290</v>
      </c>
      <c r="C1508" s="211">
        <v>271.81143200000002</v>
      </c>
      <c r="D1508" s="174">
        <v>9.7840054005941379E-3</v>
      </c>
      <c r="E1508" s="174">
        <v>9.7840054005941379E-3</v>
      </c>
      <c r="G1508" s="174">
        <v>1502</v>
      </c>
      <c r="H1508" s="174">
        <f t="shared" ca="1" si="27"/>
        <v>4.8023452064747389E-2</v>
      </c>
    </row>
    <row r="1509" spans="2:8" x14ac:dyDescent="0.3">
      <c r="B1509" s="208">
        <v>43287</v>
      </c>
      <c r="C1509" s="209">
        <v>269.177795</v>
      </c>
      <c r="D1509" s="174">
        <v>3.5557260459030397E-2</v>
      </c>
      <c r="E1509" s="174">
        <v>3.5557260459030397E-2</v>
      </c>
      <c r="G1509" s="174">
        <v>1503</v>
      </c>
      <c r="H1509" s="174">
        <f t="shared" ca="1" si="27"/>
        <v>-1.2258629932163968E-2</v>
      </c>
    </row>
    <row r="1510" spans="2:8" x14ac:dyDescent="0.3">
      <c r="B1510" s="210">
        <v>43286</v>
      </c>
      <c r="C1510" s="211">
        <v>259.93521099999998</v>
      </c>
      <c r="D1510" s="174">
        <v>-2.0595359302101372E-2</v>
      </c>
      <c r="E1510" s="174">
        <v>-2.0595359302101372E-2</v>
      </c>
      <c r="G1510" s="174">
        <v>1504</v>
      </c>
      <c r="H1510" s="174">
        <f t="shared" ca="1" si="27"/>
        <v>-1.8323785575350093E-2</v>
      </c>
    </row>
    <row r="1511" spans="2:8" x14ac:dyDescent="0.3">
      <c r="B1511" s="208">
        <v>43285</v>
      </c>
      <c r="C1511" s="209">
        <v>265.40124500000002</v>
      </c>
      <c r="D1511" s="174">
        <v>-8.9071864194900513E-3</v>
      </c>
      <c r="E1511" s="174">
        <v>-8.9071864194900513E-3</v>
      </c>
      <c r="G1511" s="174">
        <v>1505</v>
      </c>
      <c r="H1511" s="174">
        <f t="shared" ca="1" si="27"/>
        <v>-1.661842545355121E-2</v>
      </c>
    </row>
    <row r="1512" spans="2:8" x14ac:dyDescent="0.3">
      <c r="B1512" s="210">
        <v>43284</v>
      </c>
      <c r="C1512" s="211">
        <v>267.78646900000001</v>
      </c>
      <c r="D1512" s="174">
        <v>1.0311252859970602E-2</v>
      </c>
      <c r="E1512" s="174">
        <v>1.0311252859970602E-2</v>
      </c>
      <c r="G1512" s="174">
        <v>1506</v>
      </c>
      <c r="H1512" s="174">
        <f t="shared" ca="1" si="27"/>
        <v>-2.6284266175117962E-2</v>
      </c>
    </row>
    <row r="1513" spans="2:8" x14ac:dyDescent="0.3">
      <c r="B1513" s="208">
        <v>43283</v>
      </c>
      <c r="C1513" s="209">
        <v>265.05343599999998</v>
      </c>
      <c r="D1513" s="174">
        <v>-9.6545713946663662E-3</v>
      </c>
      <c r="E1513" s="174">
        <v>-9.6545713946663662E-3</v>
      </c>
      <c r="G1513" s="174">
        <v>1507</v>
      </c>
      <c r="H1513" s="174">
        <f t="shared" ca="1" si="27"/>
        <v>-2.8018791219552405E-2</v>
      </c>
    </row>
    <row r="1514" spans="2:8" x14ac:dyDescent="0.3">
      <c r="B1514" s="210">
        <v>43280</v>
      </c>
      <c r="C1514" s="211">
        <v>267.63736</v>
      </c>
      <c r="D1514" s="174">
        <v>2.2593404755383534E-2</v>
      </c>
      <c r="E1514" s="174">
        <v>2.2593404755383534E-2</v>
      </c>
      <c r="G1514" s="174">
        <v>1508</v>
      </c>
      <c r="H1514" s="174">
        <f t="shared" ca="1" si="27"/>
        <v>-6.167555634802013E-3</v>
      </c>
    </row>
    <row r="1515" spans="2:8" x14ac:dyDescent="0.3">
      <c r="B1515" s="208">
        <v>43279</v>
      </c>
      <c r="C1515" s="209">
        <v>261.72412100000003</v>
      </c>
      <c r="D1515" s="174">
        <v>-2.8407947275114649E-2</v>
      </c>
      <c r="E1515" s="174">
        <v>-2.8407947275114649E-2</v>
      </c>
      <c r="G1515" s="174">
        <v>1509</v>
      </c>
      <c r="H1515" s="174">
        <f t="shared" ca="1" si="27"/>
        <v>3.8527836919777913E-3</v>
      </c>
    </row>
    <row r="1516" spans="2:8" x14ac:dyDescent="0.3">
      <c r="B1516" s="210">
        <v>43278</v>
      </c>
      <c r="C1516" s="211">
        <v>269.37655599999999</v>
      </c>
      <c r="D1516" s="174">
        <v>-2.0949972197320459E-2</v>
      </c>
      <c r="E1516" s="174">
        <v>-2.0949972197320459E-2</v>
      </c>
      <c r="G1516" s="174">
        <v>1510</v>
      </c>
      <c r="H1516" s="174">
        <f t="shared" ca="1" si="27"/>
        <v>-3.0216212395204212E-2</v>
      </c>
    </row>
    <row r="1517" spans="2:8" x14ac:dyDescent="0.3">
      <c r="B1517" s="208">
        <v>43277</v>
      </c>
      <c r="C1517" s="209">
        <v>275.14074699999998</v>
      </c>
      <c r="D1517" s="174">
        <v>-4.3365639989343875E-2</v>
      </c>
      <c r="E1517" s="174">
        <v>-4.3365639989343875E-2</v>
      </c>
      <c r="G1517" s="174">
        <v>1511</v>
      </c>
      <c r="H1517" s="174">
        <f t="shared" ca="1" si="27"/>
        <v>-1.326166817567604E-2</v>
      </c>
    </row>
    <row r="1518" spans="2:8" x14ac:dyDescent="0.3">
      <c r="B1518" s="210">
        <v>43276</v>
      </c>
      <c r="C1518" s="211">
        <v>287.61328099999997</v>
      </c>
      <c r="D1518" s="174">
        <v>-6.0389619744889399E-2</v>
      </c>
      <c r="E1518" s="174">
        <v>-6.0389619744889399E-2</v>
      </c>
      <c r="G1518" s="174">
        <v>1512</v>
      </c>
      <c r="H1518" s="174">
        <f t="shared" ca="1" si="27"/>
        <v>1.5865717191026751E-2</v>
      </c>
    </row>
    <row r="1519" spans="2:8" x14ac:dyDescent="0.3">
      <c r="B1519" s="208">
        <v>43273</v>
      </c>
      <c r="C1519" s="209">
        <v>306.09845000000001</v>
      </c>
      <c r="D1519" s="174">
        <v>3.2573614242359097E-3</v>
      </c>
      <c r="E1519" s="174">
        <v>3.2573614242359097E-3</v>
      </c>
      <c r="G1519" s="174">
        <v>1513</v>
      </c>
      <c r="H1519" s="174">
        <f t="shared" ca="1" si="27"/>
        <v>2.3156976142193249E-2</v>
      </c>
    </row>
    <row r="1520" spans="2:8" x14ac:dyDescent="0.3">
      <c r="B1520" s="210">
        <v>43272</v>
      </c>
      <c r="C1520" s="211">
        <v>305.10461400000003</v>
      </c>
      <c r="D1520" s="174">
        <v>4.5811533343769308E-3</v>
      </c>
      <c r="E1520" s="174">
        <v>4.5811533343769308E-3</v>
      </c>
      <c r="G1520" s="174">
        <v>1514</v>
      </c>
      <c r="H1520" s="174">
        <f t="shared" ca="1" si="27"/>
        <v>-5.4879033833144249E-2</v>
      </c>
    </row>
    <row r="1521" spans="2:8" x14ac:dyDescent="0.3">
      <c r="B1521" s="208">
        <v>43271</v>
      </c>
      <c r="C1521" s="209">
        <v>303.713257</v>
      </c>
      <c r="D1521" s="174">
        <v>1.8030711599501415E-3</v>
      </c>
      <c r="E1521" s="174">
        <v>1.8030711599501415E-3</v>
      </c>
      <c r="G1521" s="174">
        <v>1515</v>
      </c>
      <c r="H1521" s="174">
        <f t="shared" ca="1" si="27"/>
        <v>-1.7264759283408249E-2</v>
      </c>
    </row>
    <row r="1522" spans="2:8" x14ac:dyDescent="0.3">
      <c r="B1522" s="210">
        <v>43270</v>
      </c>
      <c r="C1522" s="211">
        <v>303.16662600000001</v>
      </c>
      <c r="D1522" s="174">
        <v>-1.2143848184673371E-2</v>
      </c>
      <c r="E1522" s="174">
        <v>-1.2143848184673371E-2</v>
      </c>
      <c r="G1522" s="174">
        <v>1516</v>
      </c>
      <c r="H1522" s="174">
        <f t="shared" ca="1" si="27"/>
        <v>-7.4797445686867595E-2</v>
      </c>
    </row>
    <row r="1523" spans="2:8" x14ac:dyDescent="0.3">
      <c r="B1523" s="208">
        <v>43269</v>
      </c>
      <c r="C1523" s="209">
        <v>306.89349399999998</v>
      </c>
      <c r="D1523" s="174">
        <v>1.9310088142133298E-2</v>
      </c>
      <c r="E1523" s="174">
        <v>1.9310088142133298E-2</v>
      </c>
      <c r="G1523" s="174">
        <v>1517</v>
      </c>
      <c r="H1523" s="174">
        <f t="shared" ca="1" si="27"/>
        <v>3.8471860270387091E-2</v>
      </c>
    </row>
    <row r="1524" spans="2:8" x14ac:dyDescent="0.3">
      <c r="B1524" s="210">
        <v>43266</v>
      </c>
      <c r="C1524" s="211">
        <v>301.07961999999998</v>
      </c>
      <c r="D1524" s="174">
        <v>-9.6436971277664759E-3</v>
      </c>
      <c r="E1524" s="174">
        <v>-9.6436971277664759E-3</v>
      </c>
      <c r="G1524" s="174">
        <v>1518</v>
      </c>
      <c r="H1524" s="174">
        <f t="shared" ca="1" si="27"/>
        <v>5.1787058024728765E-2</v>
      </c>
    </row>
    <row r="1525" spans="2:8" x14ac:dyDescent="0.3">
      <c r="B1525" s="208">
        <v>43265</v>
      </c>
      <c r="C1525" s="209">
        <v>304.011414</v>
      </c>
      <c r="D1525" s="174">
        <v>-8.1063316551513859E-3</v>
      </c>
      <c r="E1525" s="174">
        <v>-8.1063316551513859E-3</v>
      </c>
      <c r="G1525" s="174">
        <v>1519</v>
      </c>
      <c r="H1525" s="174">
        <f t="shared" ca="1" si="27"/>
        <v>-8.8173833403532194E-3</v>
      </c>
    </row>
    <row r="1526" spans="2:8" x14ac:dyDescent="0.3">
      <c r="B1526" s="210">
        <v>43264</v>
      </c>
      <c r="C1526" s="211">
        <v>306.49597199999999</v>
      </c>
      <c r="D1526" s="174">
        <v>1.9493777923740166E-3</v>
      </c>
      <c r="E1526" s="174">
        <v>1.9493777923740166E-3</v>
      </c>
      <c r="G1526" s="174">
        <v>1520</v>
      </c>
      <c r="H1526" s="174">
        <f t="shared" ca="1" si="27"/>
        <v>-5.2939393457566181E-2</v>
      </c>
    </row>
    <row r="1527" spans="2:8" x14ac:dyDescent="0.3">
      <c r="B1527" s="208">
        <v>43263</v>
      </c>
      <c r="C1527" s="209">
        <v>305.89965799999999</v>
      </c>
      <c r="D1527" s="174">
        <v>-6.295487329707616E-3</v>
      </c>
      <c r="E1527" s="174">
        <v>-6.295487329707616E-3</v>
      </c>
      <c r="G1527" s="174">
        <v>1521</v>
      </c>
      <c r="H1527" s="174">
        <f t="shared" ca="1" si="27"/>
        <v>1.8938758541252841E-5</v>
      </c>
    </row>
    <row r="1528" spans="2:8" x14ac:dyDescent="0.3">
      <c r="B1528" s="210">
        <v>43262</v>
      </c>
      <c r="C1528" s="211">
        <v>307.83764600000001</v>
      </c>
      <c r="D1528" s="174">
        <v>-6.4525165039985171E-4</v>
      </c>
      <c r="E1528" s="174">
        <v>-6.4525165039985171E-4</v>
      </c>
      <c r="G1528" s="174">
        <v>1522</v>
      </c>
      <c r="H1528" s="174">
        <f t="shared" ca="1" si="27"/>
        <v>-7.4193128113977224E-3</v>
      </c>
    </row>
    <row r="1529" spans="2:8" x14ac:dyDescent="0.3">
      <c r="B1529" s="208">
        <v>43259</v>
      </c>
      <c r="C1529" s="209">
        <v>308.036407</v>
      </c>
      <c r="D1529" s="174">
        <v>1.4898500926954042E-2</v>
      </c>
      <c r="E1529" s="174">
        <v>1.4898500926954042E-2</v>
      </c>
      <c r="G1529" s="174">
        <v>1523</v>
      </c>
      <c r="H1529" s="174">
        <f t="shared" ca="1" si="27"/>
        <v>5.1658372206530561E-3</v>
      </c>
    </row>
    <row r="1530" spans="2:8" x14ac:dyDescent="0.3">
      <c r="B1530" s="210">
        <v>43258</v>
      </c>
      <c r="C1530" s="211">
        <v>303.51449600000001</v>
      </c>
      <c r="D1530" s="174">
        <v>3.2978234159685642E-2</v>
      </c>
      <c r="E1530" s="174">
        <v>3.2978234159685642E-2</v>
      </c>
      <c r="G1530" s="174">
        <v>1524</v>
      </c>
      <c r="H1530" s="174">
        <f t="shared" ca="1" si="27"/>
        <v>-1.5356034656608685E-2</v>
      </c>
    </row>
    <row r="1531" spans="2:8" x14ac:dyDescent="0.3">
      <c r="B1531" s="208">
        <v>43257</v>
      </c>
      <c r="C1531" s="209">
        <v>293.82467700000001</v>
      </c>
      <c r="D1531" s="174">
        <v>3.7550348790505263E-2</v>
      </c>
      <c r="E1531" s="174">
        <v>3.7550348790505263E-2</v>
      </c>
      <c r="G1531" s="174">
        <v>1525</v>
      </c>
      <c r="H1531" s="174">
        <f t="shared" ca="1" si="27"/>
        <v>4.9406718587947145E-2</v>
      </c>
    </row>
    <row r="1532" spans="2:8" x14ac:dyDescent="0.3">
      <c r="B1532" s="210">
        <v>43256</v>
      </c>
      <c r="C1532" s="211">
        <v>283.190765</v>
      </c>
      <c r="D1532" s="174">
        <v>-5.9305059088178248E-3</v>
      </c>
      <c r="E1532" s="174">
        <v>-5.9305059088178248E-3</v>
      </c>
      <c r="G1532" s="174">
        <v>1526</v>
      </c>
      <c r="H1532" s="174">
        <f t="shared" ca="1" si="27"/>
        <v>-5.1500326673788576E-3</v>
      </c>
    </row>
    <row r="1533" spans="2:8" x14ac:dyDescent="0.3">
      <c r="B1533" s="208">
        <v>43255</v>
      </c>
      <c r="C1533" s="209">
        <v>284.88024899999999</v>
      </c>
      <c r="D1533" s="174">
        <v>-1.9151349725715771E-3</v>
      </c>
      <c r="E1533" s="174">
        <v>-1.9151349725715771E-3</v>
      </c>
      <c r="G1533" s="174">
        <v>1527</v>
      </c>
      <c r="H1533" s="174">
        <f t="shared" ca="1" si="27"/>
        <v>3.1519933568625296E-3</v>
      </c>
    </row>
    <row r="1534" spans="2:8" x14ac:dyDescent="0.3">
      <c r="B1534" s="210">
        <v>43252</v>
      </c>
      <c r="C1534" s="211">
        <v>285.42687999999998</v>
      </c>
      <c r="D1534" s="174">
        <v>1.6637193257103031E-2</v>
      </c>
      <c r="E1534" s="174">
        <v>1.6637193257103031E-2</v>
      </c>
      <c r="G1534" s="174">
        <v>1528</v>
      </c>
      <c r="H1534" s="174">
        <f t="shared" ca="1" si="27"/>
        <v>7.1251224576021996E-2</v>
      </c>
    </row>
    <row r="1535" spans="2:8" x14ac:dyDescent="0.3">
      <c r="B1535" s="208">
        <v>43251</v>
      </c>
      <c r="C1535" s="209">
        <v>280.75589000000002</v>
      </c>
      <c r="D1535" s="174">
        <v>-2.2152842833918388E-2</v>
      </c>
      <c r="E1535" s="174">
        <v>-2.2152842833918388E-2</v>
      </c>
      <c r="G1535" s="174">
        <v>1529</v>
      </c>
      <c r="H1535" s="174">
        <f t="shared" ca="1" si="27"/>
        <v>-2.2331727570282959E-2</v>
      </c>
    </row>
    <row r="1536" spans="2:8" x14ac:dyDescent="0.3">
      <c r="B1536" s="210">
        <v>43250</v>
      </c>
      <c r="C1536" s="211">
        <v>287.116333</v>
      </c>
      <c r="D1536" s="174">
        <v>-1.9514810583222939E-2</v>
      </c>
      <c r="E1536" s="174">
        <v>-1.9514810583222939E-2</v>
      </c>
      <c r="G1536" s="174">
        <v>1530</v>
      </c>
      <c r="H1536" s="174">
        <f t="shared" ca="1" si="27"/>
        <v>-5.7981747491150877E-2</v>
      </c>
    </row>
    <row r="1537" spans="2:8" x14ac:dyDescent="0.3">
      <c r="B1537" s="208">
        <v>43249</v>
      </c>
      <c r="C1537" s="209">
        <v>292.830872</v>
      </c>
      <c r="D1537" s="174">
        <v>-5.5685347403833848E-3</v>
      </c>
      <c r="E1537" s="174">
        <v>-5.5685347403833848E-3</v>
      </c>
      <c r="G1537" s="174">
        <v>1531</v>
      </c>
      <c r="H1537" s="174">
        <f t="shared" ca="1" si="27"/>
        <v>-2.5325367084169957E-2</v>
      </c>
    </row>
    <row r="1538" spans="2:8" x14ac:dyDescent="0.3">
      <c r="B1538" s="210">
        <v>43248</v>
      </c>
      <c r="C1538" s="211">
        <v>294.470642</v>
      </c>
      <c r="D1538" s="174">
        <v>7.3090654395896563E-3</v>
      </c>
      <c r="E1538" s="174">
        <v>7.3090654395896563E-3</v>
      </c>
      <c r="G1538" s="174">
        <v>1532</v>
      </c>
      <c r="H1538" s="174">
        <f t="shared" ca="1" si="27"/>
        <v>-5.4385491930987719E-2</v>
      </c>
    </row>
    <row r="1539" spans="2:8" x14ac:dyDescent="0.3">
      <c r="B1539" s="208">
        <v>43245</v>
      </c>
      <c r="C1539" s="209">
        <v>292.33395400000001</v>
      </c>
      <c r="D1539" s="174">
        <v>1.9054183542028605E-2</v>
      </c>
      <c r="E1539" s="174">
        <v>1.9054183542028605E-2</v>
      </c>
      <c r="G1539" s="174">
        <v>1533</v>
      </c>
      <c r="H1539" s="174">
        <f t="shared" ca="1" si="27"/>
        <v>2.8697067004077773E-2</v>
      </c>
    </row>
    <row r="1540" spans="2:8" x14ac:dyDescent="0.3">
      <c r="B1540" s="210">
        <v>43244</v>
      </c>
      <c r="C1540" s="211">
        <v>286.86792000000003</v>
      </c>
      <c r="D1540" s="174">
        <v>-6.7216076815103165E-2</v>
      </c>
      <c r="E1540" s="174">
        <v>-6.7216076815103165E-2</v>
      </c>
      <c r="G1540" s="174">
        <v>1534</v>
      </c>
      <c r="H1540" s="174">
        <f t="shared" ca="1" si="27"/>
        <v>-2.1165472311192441E-2</v>
      </c>
    </row>
    <row r="1541" spans="2:8" x14ac:dyDescent="0.3">
      <c r="B1541" s="208">
        <v>43243</v>
      </c>
      <c r="C1541" s="209">
        <v>307.53951999999998</v>
      </c>
      <c r="D1541" s="174">
        <v>5.6874602144346906E-3</v>
      </c>
      <c r="E1541" s="174">
        <v>5.6874602144346906E-3</v>
      </c>
      <c r="G1541" s="174">
        <v>1535</v>
      </c>
      <c r="H1541" s="174">
        <f t="shared" ca="1" si="27"/>
        <v>-1.4524483946441697E-2</v>
      </c>
    </row>
    <row r="1542" spans="2:8" x14ac:dyDescent="0.3">
      <c r="B1542" s="210">
        <v>43242</v>
      </c>
      <c r="C1542" s="211">
        <v>305.80029300000001</v>
      </c>
      <c r="D1542" s="174">
        <v>3.9878315854819456E-2</v>
      </c>
      <c r="E1542" s="174">
        <v>3.9878315854819456E-2</v>
      </c>
      <c r="G1542" s="174">
        <v>1536</v>
      </c>
      <c r="H1542" s="174">
        <f t="shared" ca="1" si="27"/>
        <v>4.2446361732119499E-2</v>
      </c>
    </row>
    <row r="1543" spans="2:8" x14ac:dyDescent="0.3">
      <c r="B1543" s="208">
        <v>43241</v>
      </c>
      <c r="C1543" s="209">
        <v>294.073151</v>
      </c>
      <c r="D1543" s="174">
        <v>-2.856209253444339E-2</v>
      </c>
      <c r="E1543" s="174">
        <v>-2.856209253444339E-2</v>
      </c>
      <c r="G1543" s="174">
        <v>1537</v>
      </c>
      <c r="H1543" s="174">
        <f t="shared" ca="1" si="27"/>
        <v>-1.7405104129751183E-3</v>
      </c>
    </row>
    <row r="1544" spans="2:8" x14ac:dyDescent="0.3">
      <c r="B1544" s="210">
        <v>43238</v>
      </c>
      <c r="C1544" s="211">
        <v>302.71945199999999</v>
      </c>
      <c r="D1544" s="174">
        <v>-3.2708640134501268E-2</v>
      </c>
      <c r="E1544" s="174">
        <v>-3.2708640134501268E-2</v>
      </c>
      <c r="G1544" s="174">
        <v>1538</v>
      </c>
      <c r="H1544" s="174">
        <f t="shared" ref="H1544:H1607" ca="1" si="28">_xlfn.NORM.INV(RAND(),N$9,N$10)</f>
        <v>-9.0116969686385318E-3</v>
      </c>
    </row>
    <row r="1545" spans="2:8" x14ac:dyDescent="0.3">
      <c r="B1545" s="208">
        <v>43237</v>
      </c>
      <c r="C1545" s="209">
        <v>312.95581099999998</v>
      </c>
      <c r="D1545" s="174">
        <v>1.4987867041840871E-2</v>
      </c>
      <c r="E1545" s="174">
        <v>1.4987867041840871E-2</v>
      </c>
      <c r="G1545" s="174">
        <v>1539</v>
      </c>
      <c r="H1545" s="174">
        <f t="shared" ca="1" si="28"/>
        <v>-3.3976603006616417E-2</v>
      </c>
    </row>
    <row r="1546" spans="2:8" x14ac:dyDescent="0.3">
      <c r="B1546" s="210">
        <v>43236</v>
      </c>
      <c r="C1546" s="211">
        <v>308.33453400000002</v>
      </c>
      <c r="D1546" s="174">
        <v>4.8363082225096542E-4</v>
      </c>
      <c r="E1546" s="174">
        <v>4.8363082225096542E-4</v>
      </c>
      <c r="G1546" s="174">
        <v>1540</v>
      </c>
      <c r="H1546" s="174">
        <f t="shared" ca="1" si="28"/>
        <v>-1.3992224743961256E-2</v>
      </c>
    </row>
    <row r="1547" spans="2:8" x14ac:dyDescent="0.3">
      <c r="B1547" s="208">
        <v>43235</v>
      </c>
      <c r="C1547" s="209">
        <v>308.18548600000003</v>
      </c>
      <c r="D1547" s="174">
        <v>-4.171809045831127E-2</v>
      </c>
      <c r="E1547" s="174">
        <v>-4.171809045831127E-2</v>
      </c>
      <c r="G1547" s="174">
        <v>1541</v>
      </c>
      <c r="H1547" s="174">
        <f t="shared" ca="1" si="28"/>
        <v>-3.4504073063595701E-2</v>
      </c>
    </row>
    <row r="1548" spans="2:8" x14ac:dyDescent="0.3">
      <c r="B1548" s="210">
        <v>43234</v>
      </c>
      <c r="C1548" s="211">
        <v>321.60211199999998</v>
      </c>
      <c r="D1548" s="174">
        <v>-2.1765507599229232E-2</v>
      </c>
      <c r="E1548" s="174">
        <v>-2.1765507599229232E-2</v>
      </c>
      <c r="G1548" s="174">
        <v>1542</v>
      </c>
      <c r="H1548" s="174">
        <f t="shared" ca="1" si="28"/>
        <v>-4.2702652374297212E-2</v>
      </c>
    </row>
    <row r="1549" spans="2:8" x14ac:dyDescent="0.3">
      <c r="B1549" s="208">
        <v>43231</v>
      </c>
      <c r="C1549" s="209">
        <v>328.75769000000003</v>
      </c>
      <c r="D1549" s="174">
        <v>-8.3932009789153376E-3</v>
      </c>
      <c r="E1549" s="174">
        <v>-8.3932009789153376E-3</v>
      </c>
      <c r="G1549" s="174">
        <v>1543</v>
      </c>
      <c r="H1549" s="174">
        <f t="shared" ca="1" si="28"/>
        <v>-2.7030095020117348E-3</v>
      </c>
    </row>
    <row r="1550" spans="2:8" x14ac:dyDescent="0.3">
      <c r="B1550" s="210">
        <v>43230</v>
      </c>
      <c r="C1550" s="211">
        <v>331.54037499999998</v>
      </c>
      <c r="D1550" s="174">
        <v>-2.4418902032179887E-2</v>
      </c>
      <c r="E1550" s="174">
        <v>-2.4418902032179887E-2</v>
      </c>
      <c r="G1550" s="174">
        <v>1544</v>
      </c>
      <c r="H1550" s="174">
        <f t="shared" ca="1" si="28"/>
        <v>1.3223324139614865E-2</v>
      </c>
    </row>
    <row r="1551" spans="2:8" x14ac:dyDescent="0.3">
      <c r="B1551" s="208">
        <v>43229</v>
      </c>
      <c r="C1551" s="209">
        <v>339.83886699999999</v>
      </c>
      <c r="D1551" s="174">
        <v>2.9504851925860429E-2</v>
      </c>
      <c r="E1551" s="174">
        <v>2.9504851925860429E-2</v>
      </c>
      <c r="G1551" s="174">
        <v>1545</v>
      </c>
      <c r="H1551" s="174">
        <f t="shared" ca="1" si="28"/>
        <v>7.1633109460356474E-4</v>
      </c>
    </row>
    <row r="1552" spans="2:8" x14ac:dyDescent="0.3">
      <c r="B1552" s="210">
        <v>43228</v>
      </c>
      <c r="C1552" s="211">
        <v>330.099335</v>
      </c>
      <c r="D1552" s="174">
        <v>-8.9512091406550188E-3</v>
      </c>
      <c r="E1552" s="174">
        <v>-8.9512091406550188E-3</v>
      </c>
      <c r="G1552" s="174">
        <v>1546</v>
      </c>
      <c r="H1552" s="174">
        <f t="shared" ca="1" si="28"/>
        <v>-1.9538787391481249E-2</v>
      </c>
    </row>
    <row r="1553" spans="2:8" x14ac:dyDescent="0.3">
      <c r="B1553" s="208">
        <v>43227</v>
      </c>
      <c r="C1553" s="209">
        <v>333.08081099999998</v>
      </c>
      <c r="D1553" s="174">
        <v>2.2428001654436814E-3</v>
      </c>
      <c r="E1553" s="174">
        <v>2.2428001654436814E-3</v>
      </c>
      <c r="G1553" s="174">
        <v>1547</v>
      </c>
      <c r="H1553" s="174">
        <f t="shared" ca="1" si="28"/>
        <v>7.6554796411562329E-3</v>
      </c>
    </row>
    <row r="1554" spans="2:8" x14ac:dyDescent="0.3">
      <c r="B1554" s="210">
        <v>43224</v>
      </c>
      <c r="C1554" s="211">
        <v>332.33544899999998</v>
      </c>
      <c r="D1554" s="174">
        <v>2.6986370817539359E-3</v>
      </c>
      <c r="E1554" s="174">
        <v>2.6986370817539359E-3</v>
      </c>
      <c r="G1554" s="174">
        <v>1548</v>
      </c>
      <c r="H1554" s="174">
        <f t="shared" ca="1" si="28"/>
        <v>-4.1633741706187354E-2</v>
      </c>
    </row>
    <row r="1555" spans="2:8" x14ac:dyDescent="0.3">
      <c r="B1555" s="208">
        <v>43223</v>
      </c>
      <c r="C1555" s="209">
        <v>331.44101000000001</v>
      </c>
      <c r="D1555" s="174">
        <v>-7.5881072025547136E-3</v>
      </c>
      <c r="E1555" s="174">
        <v>-7.5881072025547136E-3</v>
      </c>
      <c r="G1555" s="174">
        <v>1549</v>
      </c>
      <c r="H1555" s="174">
        <f t="shared" ca="1" si="28"/>
        <v>5.126786768226918E-2</v>
      </c>
    </row>
    <row r="1556" spans="2:8" x14ac:dyDescent="0.3">
      <c r="B1556" s="210">
        <v>43222</v>
      </c>
      <c r="C1556" s="211">
        <v>333.97525000000002</v>
      </c>
      <c r="D1556" s="174">
        <v>-1.2779105627519639E-2</v>
      </c>
      <c r="E1556" s="174">
        <v>-1.2779105627519639E-2</v>
      </c>
      <c r="G1556" s="174">
        <v>1550</v>
      </c>
      <c r="H1556" s="174">
        <f t="shared" ca="1" si="28"/>
        <v>5.6382123324818286E-3</v>
      </c>
    </row>
    <row r="1557" spans="2:8" x14ac:dyDescent="0.3">
      <c r="B1557" s="208">
        <v>43220</v>
      </c>
      <c r="C1557" s="209">
        <v>338.29840100000001</v>
      </c>
      <c r="D1557" s="174">
        <v>1.0388753972962638E-2</v>
      </c>
      <c r="E1557" s="174">
        <v>1.0388753972962638E-2</v>
      </c>
      <c r="G1557" s="174">
        <v>1551</v>
      </c>
      <c r="H1557" s="174">
        <f t="shared" ca="1" si="28"/>
        <v>-2.1129471302236944E-2</v>
      </c>
    </row>
    <row r="1558" spans="2:8" x14ac:dyDescent="0.3">
      <c r="B1558" s="210">
        <v>43217</v>
      </c>
      <c r="C1558" s="211">
        <v>334.82003800000001</v>
      </c>
      <c r="D1558" s="174">
        <v>2.0136272665253321E-2</v>
      </c>
      <c r="E1558" s="174">
        <v>2.0136272665253321E-2</v>
      </c>
      <c r="G1558" s="174">
        <v>1552</v>
      </c>
      <c r="H1558" s="174">
        <f t="shared" ca="1" si="28"/>
        <v>7.2707302802674068E-2</v>
      </c>
    </row>
    <row r="1559" spans="2:8" x14ac:dyDescent="0.3">
      <c r="B1559" s="208">
        <v>43216</v>
      </c>
      <c r="C1559" s="209">
        <v>328.21109000000001</v>
      </c>
      <c r="D1559" s="174">
        <v>5.0213573754817635E-3</v>
      </c>
      <c r="E1559" s="174">
        <v>5.0213573754817635E-3</v>
      </c>
      <c r="G1559" s="174">
        <v>1553</v>
      </c>
      <c r="H1559" s="174">
        <f t="shared" ca="1" si="28"/>
        <v>-2.713557078067708E-2</v>
      </c>
    </row>
    <row r="1560" spans="2:8" x14ac:dyDescent="0.3">
      <c r="B1560" s="210">
        <v>43215</v>
      </c>
      <c r="C1560" s="211">
        <v>326.571259</v>
      </c>
      <c r="D1560" s="174">
        <v>-8.897620165290691E-3</v>
      </c>
      <c r="E1560" s="174">
        <v>-8.897620165290691E-3</v>
      </c>
      <c r="G1560" s="174">
        <v>1554</v>
      </c>
      <c r="H1560" s="174">
        <f t="shared" ca="1" si="28"/>
        <v>2.2794381957650912E-2</v>
      </c>
    </row>
    <row r="1561" spans="2:8" x14ac:dyDescent="0.3">
      <c r="B1561" s="208">
        <v>43214</v>
      </c>
      <c r="C1561" s="209">
        <v>329.50305200000003</v>
      </c>
      <c r="D1561" s="174">
        <v>-7.4838877270148501E-3</v>
      </c>
      <c r="E1561" s="174">
        <v>-7.4838877270148501E-3</v>
      </c>
      <c r="G1561" s="174">
        <v>1555</v>
      </c>
      <c r="H1561" s="174">
        <f t="shared" ca="1" si="28"/>
        <v>4.8709863663040235E-3</v>
      </c>
    </row>
    <row r="1562" spans="2:8" x14ac:dyDescent="0.3">
      <c r="B1562" s="210">
        <v>43213</v>
      </c>
      <c r="C1562" s="211">
        <v>331.98761000000002</v>
      </c>
      <c r="D1562" s="174">
        <v>-5.8035627867824143E-3</v>
      </c>
      <c r="E1562" s="174">
        <v>-5.8035627867824143E-3</v>
      </c>
      <c r="G1562" s="174">
        <v>1556</v>
      </c>
      <c r="H1562" s="174">
        <f t="shared" ca="1" si="28"/>
        <v>1.7787669531096818E-2</v>
      </c>
    </row>
    <row r="1563" spans="2:8" x14ac:dyDescent="0.3">
      <c r="B1563" s="208">
        <v>43210</v>
      </c>
      <c r="C1563" s="209">
        <v>333.925568</v>
      </c>
      <c r="D1563" s="174">
        <v>5.2355153454942578E-3</v>
      </c>
      <c r="E1563" s="174">
        <v>5.2355153454942578E-3</v>
      </c>
      <c r="G1563" s="174">
        <v>1557</v>
      </c>
      <c r="H1563" s="174">
        <f t="shared" ca="1" si="28"/>
        <v>-3.6009960249643369E-2</v>
      </c>
    </row>
    <row r="1564" spans="2:8" x14ac:dyDescent="0.3">
      <c r="B1564" s="210">
        <v>43209</v>
      </c>
      <c r="C1564" s="211">
        <v>332.18640099999999</v>
      </c>
      <c r="D1564" s="174">
        <v>-1.6426685890411235E-3</v>
      </c>
      <c r="E1564" s="174">
        <v>-1.6426685890411235E-3</v>
      </c>
      <c r="G1564" s="174">
        <v>1558</v>
      </c>
      <c r="H1564" s="174">
        <f t="shared" ca="1" si="28"/>
        <v>-3.5268196262543683E-2</v>
      </c>
    </row>
    <row r="1565" spans="2:8" x14ac:dyDescent="0.3">
      <c r="B1565" s="208">
        <v>43208</v>
      </c>
      <c r="C1565" s="209">
        <v>332.73297100000002</v>
      </c>
      <c r="D1565" s="174">
        <v>-4.9042026901929461E-3</v>
      </c>
      <c r="E1565" s="174">
        <v>-4.9042026901929461E-3</v>
      </c>
      <c r="G1565" s="174">
        <v>1559</v>
      </c>
      <c r="H1565" s="174">
        <f t="shared" ca="1" si="28"/>
        <v>-3.2506865009402877E-2</v>
      </c>
    </row>
    <row r="1566" spans="2:8" x14ac:dyDescent="0.3">
      <c r="B1566" s="210">
        <v>43207</v>
      </c>
      <c r="C1566" s="211">
        <v>334.37280299999998</v>
      </c>
      <c r="D1566" s="174">
        <v>-7.9610451341988672E-3</v>
      </c>
      <c r="E1566" s="174">
        <v>-7.9610451341988672E-3</v>
      </c>
      <c r="G1566" s="174">
        <v>1560</v>
      </c>
      <c r="H1566" s="174">
        <f t="shared" ca="1" si="28"/>
        <v>-1.0779516413914478E-2</v>
      </c>
    </row>
    <row r="1567" spans="2:8" x14ac:dyDescent="0.3">
      <c r="B1567" s="208">
        <v>43206</v>
      </c>
      <c r="C1567" s="209">
        <v>337.05612200000002</v>
      </c>
      <c r="D1567" s="174">
        <v>-5.0132959102567959E-2</v>
      </c>
      <c r="E1567" s="174">
        <v>-5.0132959102567959E-2</v>
      </c>
      <c r="G1567" s="174">
        <v>1561</v>
      </c>
      <c r="H1567" s="174">
        <f t="shared" ca="1" si="28"/>
        <v>-6.3223210943164035E-2</v>
      </c>
    </row>
    <row r="1568" spans="2:8" x14ac:dyDescent="0.3">
      <c r="B1568" s="210">
        <v>43203</v>
      </c>
      <c r="C1568" s="211">
        <v>354.84558099999998</v>
      </c>
      <c r="D1568" s="174">
        <v>-3.7667686796745174E-3</v>
      </c>
      <c r="E1568" s="174">
        <v>-3.7667686796745174E-3</v>
      </c>
      <c r="G1568" s="174">
        <v>1562</v>
      </c>
      <c r="H1568" s="174">
        <f t="shared" ca="1" si="28"/>
        <v>-6.6152563993093841E-3</v>
      </c>
    </row>
    <row r="1569" spans="2:8" x14ac:dyDescent="0.3">
      <c r="B1569" s="208">
        <v>43202</v>
      </c>
      <c r="C1569" s="209">
        <v>356.18725599999999</v>
      </c>
      <c r="D1569" s="174">
        <v>7.3074939780964085E-3</v>
      </c>
      <c r="E1569" s="174">
        <v>7.3074939780964085E-3</v>
      </c>
      <c r="G1569" s="174">
        <v>1563</v>
      </c>
      <c r="H1569" s="174">
        <f t="shared" ca="1" si="28"/>
        <v>-2.6616979550003226E-2</v>
      </c>
    </row>
    <row r="1570" spans="2:8" x14ac:dyDescent="0.3">
      <c r="B1570" s="210">
        <v>43201</v>
      </c>
      <c r="C1570" s="211">
        <v>353.60330199999999</v>
      </c>
      <c r="D1570" s="174">
        <v>7.2186395257427963E-3</v>
      </c>
      <c r="E1570" s="174">
        <v>7.2186395257427963E-3</v>
      </c>
      <c r="G1570" s="174">
        <v>1564</v>
      </c>
      <c r="H1570" s="174">
        <f t="shared" ca="1" si="28"/>
        <v>1.5377334218394312E-2</v>
      </c>
    </row>
    <row r="1571" spans="2:8" x14ac:dyDescent="0.3">
      <c r="B1571" s="208">
        <v>43200</v>
      </c>
      <c r="C1571" s="209">
        <v>351.06906099999998</v>
      </c>
      <c r="D1571" s="174">
        <v>-1.4094357395601628E-2</v>
      </c>
      <c r="E1571" s="174">
        <v>-1.4094357395601628E-2</v>
      </c>
      <c r="G1571" s="174">
        <v>1565</v>
      </c>
      <c r="H1571" s="174">
        <f t="shared" ca="1" si="28"/>
        <v>-2.448955964094977E-2</v>
      </c>
    </row>
    <row r="1572" spans="2:8" x14ac:dyDescent="0.3">
      <c r="B1572" s="210">
        <v>43199</v>
      </c>
      <c r="C1572" s="211">
        <v>356.08789100000001</v>
      </c>
      <c r="D1572" s="174">
        <v>-1.5929770226130294E-2</v>
      </c>
      <c r="E1572" s="174">
        <v>-1.5929770226130294E-2</v>
      </c>
      <c r="G1572" s="174">
        <v>1566</v>
      </c>
      <c r="H1572" s="174">
        <f t="shared" ca="1" si="28"/>
        <v>6.2048562073154859E-2</v>
      </c>
    </row>
    <row r="1573" spans="2:8" x14ac:dyDescent="0.3">
      <c r="B1573" s="208">
        <v>43196</v>
      </c>
      <c r="C1573" s="209">
        <v>361.85211199999998</v>
      </c>
      <c r="D1573" s="174">
        <v>5.2457352820138E-3</v>
      </c>
      <c r="E1573" s="174">
        <v>5.2457352820138E-3</v>
      </c>
      <c r="G1573" s="174">
        <v>1567</v>
      </c>
      <c r="H1573" s="174">
        <f t="shared" ca="1" si="28"/>
        <v>-3.7937898986500691E-2</v>
      </c>
    </row>
    <row r="1574" spans="2:8" x14ac:dyDescent="0.3">
      <c r="B1574" s="210">
        <v>43195</v>
      </c>
      <c r="C1574" s="211">
        <v>359.96383700000001</v>
      </c>
      <c r="D1574" s="174">
        <v>1.8560215457540937E-2</v>
      </c>
      <c r="E1574" s="174">
        <v>1.8560215457540937E-2</v>
      </c>
      <c r="G1574" s="174">
        <v>1568</v>
      </c>
      <c r="H1574" s="174">
        <f t="shared" ca="1" si="28"/>
        <v>3.5516272952801982E-3</v>
      </c>
    </row>
    <row r="1575" spans="2:8" x14ac:dyDescent="0.3">
      <c r="B1575" s="208">
        <v>43194</v>
      </c>
      <c r="C1575" s="209">
        <v>353.40457199999997</v>
      </c>
      <c r="D1575" s="174">
        <v>3.6432512883754035E-2</v>
      </c>
      <c r="E1575" s="174">
        <v>3.6432512883754035E-2</v>
      </c>
      <c r="G1575" s="174">
        <v>1569</v>
      </c>
      <c r="H1575" s="174">
        <f t="shared" ca="1" si="28"/>
        <v>-1.3252408666957838E-2</v>
      </c>
    </row>
    <row r="1576" spans="2:8" x14ac:dyDescent="0.3">
      <c r="B1576" s="210">
        <v>43193</v>
      </c>
      <c r="C1576" s="211">
        <v>340.98174999999998</v>
      </c>
      <c r="D1576" s="174">
        <v>1.1646808183475037E-2</v>
      </c>
      <c r="E1576" s="174">
        <v>1.1646808183475037E-2</v>
      </c>
      <c r="G1576" s="174">
        <v>1570</v>
      </c>
      <c r="H1576" s="174">
        <f t="shared" ca="1" si="28"/>
        <v>3.7188035568013172E-2</v>
      </c>
    </row>
    <row r="1577" spans="2:8" x14ac:dyDescent="0.3">
      <c r="B1577" s="208">
        <v>43192</v>
      </c>
      <c r="C1577" s="209">
        <v>337.05612200000002</v>
      </c>
      <c r="D1577" s="174">
        <v>3.763184211491033E-2</v>
      </c>
      <c r="E1577" s="174">
        <v>3.763184211491033E-2</v>
      </c>
      <c r="G1577" s="174">
        <v>1571</v>
      </c>
      <c r="H1577" s="174">
        <f t="shared" ca="1" si="28"/>
        <v>4.6356454049669295E-2</v>
      </c>
    </row>
    <row r="1578" spans="2:8" x14ac:dyDescent="0.3">
      <c r="B1578" s="210">
        <v>43187</v>
      </c>
      <c r="C1578" s="211">
        <v>324.83209199999999</v>
      </c>
      <c r="D1578" s="174">
        <v>-1.2984915211033956E-2</v>
      </c>
      <c r="E1578" s="174">
        <v>-1.2984915211033956E-2</v>
      </c>
      <c r="G1578" s="174">
        <v>1572</v>
      </c>
      <c r="H1578" s="174">
        <f t="shared" ca="1" si="28"/>
        <v>2.1364148857041305E-2</v>
      </c>
    </row>
    <row r="1579" spans="2:8" x14ac:dyDescent="0.3">
      <c r="B1579" s="208">
        <v>43186</v>
      </c>
      <c r="C1579" s="209">
        <v>329.10549900000001</v>
      </c>
      <c r="D1579" s="174">
        <v>-3.6106687093950974E-3</v>
      </c>
      <c r="E1579" s="174">
        <v>-3.6106687093950974E-3</v>
      </c>
      <c r="G1579" s="174">
        <v>1573</v>
      </c>
      <c r="H1579" s="174">
        <f t="shared" ca="1" si="28"/>
        <v>-1.8848167449997302E-2</v>
      </c>
    </row>
    <row r="1580" spans="2:8" x14ac:dyDescent="0.3">
      <c r="B1580" s="210">
        <v>43185</v>
      </c>
      <c r="C1580" s="211">
        <v>330.29809599999999</v>
      </c>
      <c r="D1580" s="174">
        <v>4.5337274112767622E-3</v>
      </c>
      <c r="E1580" s="174">
        <v>4.5337274112767622E-3</v>
      </c>
      <c r="G1580" s="174">
        <v>1574</v>
      </c>
      <c r="H1580" s="174">
        <f t="shared" ca="1" si="28"/>
        <v>4.7590266388993205E-2</v>
      </c>
    </row>
    <row r="1581" spans="2:8" x14ac:dyDescent="0.3">
      <c r="B1581" s="208">
        <v>43182</v>
      </c>
      <c r="C1581" s="209">
        <v>328.80737299999998</v>
      </c>
      <c r="D1581" s="174">
        <v>-2.1732804386680297E-2</v>
      </c>
      <c r="E1581" s="174">
        <v>-2.1732804386680297E-2</v>
      </c>
      <c r="G1581" s="174">
        <v>1575</v>
      </c>
      <c r="H1581" s="174">
        <f t="shared" ca="1" si="28"/>
        <v>-5.4205548026112589E-3</v>
      </c>
    </row>
    <row r="1582" spans="2:8" x14ac:dyDescent="0.3">
      <c r="B1582" s="210">
        <v>43181</v>
      </c>
      <c r="C1582" s="211">
        <v>336.11203</v>
      </c>
      <c r="D1582" s="174">
        <v>1.3029916505723122E-2</v>
      </c>
      <c r="E1582" s="174">
        <v>1.3029916505723122E-2</v>
      </c>
      <c r="G1582" s="174">
        <v>1576</v>
      </c>
      <c r="H1582" s="174">
        <f t="shared" ca="1" si="28"/>
        <v>-2.3560054204435701E-2</v>
      </c>
    </row>
    <row r="1583" spans="2:8" x14ac:dyDescent="0.3">
      <c r="B1583" s="208">
        <v>43180</v>
      </c>
      <c r="C1583" s="209">
        <v>331.78884900000003</v>
      </c>
      <c r="D1583" s="174">
        <v>-1.461037124118013E-2</v>
      </c>
      <c r="E1583" s="174">
        <v>-1.461037124118013E-2</v>
      </c>
      <c r="G1583" s="174">
        <v>1577</v>
      </c>
      <c r="H1583" s="174">
        <f t="shared" ca="1" si="28"/>
        <v>-3.7589720345452752E-3</v>
      </c>
    </row>
    <row r="1584" spans="2:8" x14ac:dyDescent="0.3">
      <c r="B1584" s="210">
        <v>43179</v>
      </c>
      <c r="C1584" s="211">
        <v>336.708282</v>
      </c>
      <c r="D1584" s="174">
        <v>9.2343752982837549E-3</v>
      </c>
      <c r="E1584" s="174">
        <v>9.2343752982837549E-3</v>
      </c>
      <c r="G1584" s="174">
        <v>1578</v>
      </c>
      <c r="H1584" s="174">
        <f t="shared" ca="1" si="28"/>
        <v>1.1121167782387973E-2</v>
      </c>
    </row>
    <row r="1585" spans="2:8" x14ac:dyDescent="0.3">
      <c r="B1585" s="208">
        <v>43178</v>
      </c>
      <c r="C1585" s="209">
        <v>333.62744099999998</v>
      </c>
      <c r="D1585" s="174">
        <v>-1.1920436343404726E-2</v>
      </c>
      <c r="E1585" s="174">
        <v>-1.1920436343404726E-2</v>
      </c>
      <c r="G1585" s="174">
        <v>1579</v>
      </c>
      <c r="H1585" s="174">
        <f t="shared" ca="1" si="28"/>
        <v>1.1349093683160897E-2</v>
      </c>
    </row>
    <row r="1586" spans="2:8" x14ac:dyDescent="0.3">
      <c r="B1586" s="210">
        <v>43175</v>
      </c>
      <c r="C1586" s="211">
        <v>337.65240499999999</v>
      </c>
      <c r="D1586" s="174">
        <v>-3.780798655743698E-2</v>
      </c>
      <c r="E1586" s="174">
        <v>-3.780798655743698E-2</v>
      </c>
      <c r="G1586" s="174">
        <v>1580</v>
      </c>
      <c r="H1586" s="174">
        <f t="shared" ca="1" si="28"/>
        <v>-1.0948500027810851E-2</v>
      </c>
    </row>
    <row r="1587" spans="2:8" x14ac:dyDescent="0.3">
      <c r="B1587" s="208">
        <v>43174</v>
      </c>
      <c r="C1587" s="209">
        <v>350.919983</v>
      </c>
      <c r="D1587" s="174">
        <v>-2.6832885292974889E-3</v>
      </c>
      <c r="E1587" s="174">
        <v>-2.6832885292974889E-3</v>
      </c>
      <c r="G1587" s="174">
        <v>1581</v>
      </c>
      <c r="H1587" s="174">
        <f t="shared" ca="1" si="28"/>
        <v>-6.2949486795528921E-3</v>
      </c>
    </row>
    <row r="1588" spans="2:8" x14ac:dyDescent="0.3">
      <c r="B1588" s="210">
        <v>43173</v>
      </c>
      <c r="C1588" s="211">
        <v>351.86413599999997</v>
      </c>
      <c r="D1588" s="174">
        <v>2.5485678297906111E-3</v>
      </c>
      <c r="E1588" s="174">
        <v>2.5485678297906111E-3</v>
      </c>
      <c r="G1588" s="174">
        <v>1582</v>
      </c>
      <c r="H1588" s="174">
        <f t="shared" ca="1" si="28"/>
        <v>-1.6496775306299796E-2</v>
      </c>
    </row>
    <row r="1589" spans="2:8" x14ac:dyDescent="0.3">
      <c r="B1589" s="208">
        <v>43172</v>
      </c>
      <c r="C1589" s="209">
        <v>350.96966600000002</v>
      </c>
      <c r="D1589" s="174">
        <v>1.5597430826877665E-3</v>
      </c>
      <c r="E1589" s="174">
        <v>1.5597430826877665E-3</v>
      </c>
      <c r="G1589" s="174">
        <v>1583</v>
      </c>
      <c r="H1589" s="174">
        <f t="shared" ca="1" si="28"/>
        <v>-4.2559644909936745E-2</v>
      </c>
    </row>
    <row r="1590" spans="2:8" x14ac:dyDescent="0.3">
      <c r="B1590" s="210">
        <v>43171</v>
      </c>
      <c r="C1590" s="211">
        <v>350.42309599999999</v>
      </c>
      <c r="D1590" s="174">
        <v>3.2503641692615368E-2</v>
      </c>
      <c r="E1590" s="174">
        <v>3.2503641692615368E-2</v>
      </c>
      <c r="G1590" s="174">
        <v>1584</v>
      </c>
      <c r="H1590" s="174">
        <f t="shared" ca="1" si="28"/>
        <v>3.4953890087408922E-2</v>
      </c>
    </row>
    <row r="1591" spans="2:8" x14ac:dyDescent="0.3">
      <c r="B1591" s="208">
        <v>43168</v>
      </c>
      <c r="C1591" s="209">
        <v>339.39163200000002</v>
      </c>
      <c r="D1591" s="174">
        <v>-1.0575041697462626E-2</v>
      </c>
      <c r="E1591" s="174">
        <v>-1.0575041697462626E-2</v>
      </c>
      <c r="G1591" s="174">
        <v>1585</v>
      </c>
      <c r="H1591" s="174">
        <f t="shared" ca="1" si="28"/>
        <v>4.8405150086816692E-3</v>
      </c>
    </row>
    <row r="1592" spans="2:8" x14ac:dyDescent="0.3">
      <c r="B1592" s="210">
        <v>43167</v>
      </c>
      <c r="C1592" s="211">
        <v>343.01907299999999</v>
      </c>
      <c r="D1592" s="174">
        <v>-7.6193153526845532E-3</v>
      </c>
      <c r="E1592" s="174">
        <v>-7.6193153526845532E-3</v>
      </c>
      <c r="G1592" s="174">
        <v>1586</v>
      </c>
      <c r="H1592" s="174">
        <f t="shared" ca="1" si="28"/>
        <v>2.1751260818794204E-2</v>
      </c>
    </row>
    <row r="1593" spans="2:8" x14ac:dyDescent="0.3">
      <c r="B1593" s="208">
        <v>43166</v>
      </c>
      <c r="C1593" s="209">
        <v>345.65271000000001</v>
      </c>
      <c r="D1593" s="174">
        <v>3.7517690605086392E-3</v>
      </c>
      <c r="E1593" s="174">
        <v>3.7517690605086392E-3</v>
      </c>
      <c r="G1593" s="174">
        <v>1587</v>
      </c>
      <c r="H1593" s="174">
        <f t="shared" ca="1" si="28"/>
        <v>-2.1504339640486397E-2</v>
      </c>
    </row>
    <row r="1594" spans="2:8" x14ac:dyDescent="0.3">
      <c r="B1594" s="210">
        <v>43165</v>
      </c>
      <c r="C1594" s="211">
        <v>344.360748</v>
      </c>
      <c r="D1594" s="174">
        <v>-1.5764755711705259E-2</v>
      </c>
      <c r="E1594" s="174">
        <v>-1.5764755711705259E-2</v>
      </c>
      <c r="G1594" s="174">
        <v>1588</v>
      </c>
      <c r="H1594" s="174">
        <f t="shared" ca="1" si="28"/>
        <v>-4.0038983281452056E-2</v>
      </c>
    </row>
    <row r="1595" spans="2:8" x14ac:dyDescent="0.3">
      <c r="B1595" s="208">
        <v>43164</v>
      </c>
      <c r="C1595" s="209">
        <v>349.876465</v>
      </c>
      <c r="D1595" s="174">
        <v>-5.0438343643663876E-2</v>
      </c>
      <c r="E1595" s="174">
        <v>-5.0438343643663876E-2</v>
      </c>
      <c r="G1595" s="174">
        <v>1589</v>
      </c>
      <c r="H1595" s="174">
        <f t="shared" ca="1" si="28"/>
        <v>-1.4211284711255781E-2</v>
      </c>
    </row>
    <row r="1596" spans="2:8" x14ac:dyDescent="0.3">
      <c r="B1596" s="210">
        <v>43160</v>
      </c>
      <c r="C1596" s="211">
        <v>368.461029</v>
      </c>
      <c r="D1596" s="174">
        <v>2.297931469148938E-3</v>
      </c>
      <c r="E1596" s="174">
        <v>2.297931469148938E-3</v>
      </c>
      <c r="G1596" s="174">
        <v>1590</v>
      </c>
      <c r="H1596" s="174">
        <f t="shared" ca="1" si="28"/>
        <v>1.7662681067686939E-2</v>
      </c>
    </row>
    <row r="1597" spans="2:8" x14ac:dyDescent="0.3">
      <c r="B1597" s="208">
        <v>43159</v>
      </c>
      <c r="C1597" s="209">
        <v>367.61627199999998</v>
      </c>
      <c r="D1597" s="174">
        <v>-7.1131307343904162E-3</v>
      </c>
      <c r="E1597" s="174">
        <v>-7.1131307343904162E-3</v>
      </c>
      <c r="G1597" s="174">
        <v>1591</v>
      </c>
      <c r="H1597" s="174">
        <f t="shared" ca="1" si="28"/>
        <v>7.5247158926450737E-3</v>
      </c>
    </row>
    <row r="1598" spans="2:8" x14ac:dyDescent="0.3">
      <c r="B1598" s="210">
        <v>43158</v>
      </c>
      <c r="C1598" s="211">
        <v>370.249908</v>
      </c>
      <c r="D1598" s="174">
        <v>1.3439161064149343E-3</v>
      </c>
      <c r="E1598" s="174">
        <v>1.3439161064149343E-3</v>
      </c>
      <c r="G1598" s="174">
        <v>1592</v>
      </c>
      <c r="H1598" s="174">
        <f t="shared" ca="1" si="28"/>
        <v>1.6036863581080129E-4</v>
      </c>
    </row>
    <row r="1599" spans="2:8" x14ac:dyDescent="0.3">
      <c r="B1599" s="208">
        <v>43157</v>
      </c>
      <c r="C1599" s="209">
        <v>369.75299100000001</v>
      </c>
      <c r="D1599" s="174">
        <v>3.2898262877791996E-2</v>
      </c>
      <c r="E1599" s="174">
        <v>3.2898262877791996E-2</v>
      </c>
      <c r="G1599" s="174">
        <v>1593</v>
      </c>
      <c r="H1599" s="174">
        <f t="shared" ca="1" si="28"/>
        <v>2.4077146661987025E-2</v>
      </c>
    </row>
    <row r="1600" spans="2:8" x14ac:dyDescent="0.3">
      <c r="B1600" s="210">
        <v>43154</v>
      </c>
      <c r="C1600" s="211">
        <v>357.97619600000002</v>
      </c>
      <c r="D1600" s="174">
        <v>4.7420917694104697E-3</v>
      </c>
      <c r="E1600" s="174">
        <v>4.7420917694104697E-3</v>
      </c>
      <c r="G1600" s="174">
        <v>1594</v>
      </c>
      <c r="H1600" s="174">
        <f t="shared" ca="1" si="28"/>
        <v>-1.915660480351104E-2</v>
      </c>
    </row>
    <row r="1601" spans="2:8" x14ac:dyDescent="0.3">
      <c r="B1601" s="208">
        <v>43153</v>
      </c>
      <c r="C1601" s="209">
        <v>356.286652</v>
      </c>
      <c r="D1601" s="174">
        <v>-1.6325980921459156E-2</v>
      </c>
      <c r="E1601" s="174">
        <v>-1.6325980921459156E-2</v>
      </c>
      <c r="G1601" s="174">
        <v>1595</v>
      </c>
      <c r="H1601" s="174">
        <f t="shared" ca="1" si="28"/>
        <v>1.4474500200437123E-2</v>
      </c>
    </row>
    <row r="1602" spans="2:8" x14ac:dyDescent="0.3">
      <c r="B1602" s="210">
        <v>43152</v>
      </c>
      <c r="C1602" s="211">
        <v>362.19992100000002</v>
      </c>
      <c r="D1602" s="174">
        <v>-1.3132901617301032E-2</v>
      </c>
      <c r="E1602" s="174">
        <v>-1.3132901617301032E-2</v>
      </c>
      <c r="G1602" s="174">
        <v>1596</v>
      </c>
      <c r="H1602" s="174">
        <f t="shared" ca="1" si="28"/>
        <v>-4.0402862140272174E-2</v>
      </c>
    </row>
    <row r="1603" spans="2:8" x14ac:dyDescent="0.3">
      <c r="B1603" s="208">
        <v>43151</v>
      </c>
      <c r="C1603" s="209">
        <v>367.01995799999997</v>
      </c>
      <c r="D1603" s="174">
        <v>1.4914288906253347E-3</v>
      </c>
      <c r="E1603" s="174">
        <v>1.4914288906253347E-3</v>
      </c>
      <c r="G1603" s="174">
        <v>1597</v>
      </c>
      <c r="H1603" s="174">
        <f t="shared" ca="1" si="28"/>
        <v>-2.7218925682717349E-2</v>
      </c>
    </row>
    <row r="1604" spans="2:8" x14ac:dyDescent="0.3">
      <c r="B1604" s="210">
        <v>43150</v>
      </c>
      <c r="C1604" s="211">
        <v>366.473389</v>
      </c>
      <c r="D1604" s="174">
        <v>-5.3944375213694556E-3</v>
      </c>
      <c r="E1604" s="174">
        <v>-5.3944375213694556E-3</v>
      </c>
      <c r="G1604" s="174">
        <v>1598</v>
      </c>
      <c r="H1604" s="174">
        <f t="shared" ca="1" si="28"/>
        <v>2.4276854187327012E-2</v>
      </c>
    </row>
    <row r="1605" spans="2:8" x14ac:dyDescent="0.3">
      <c r="B1605" s="208">
        <v>43147</v>
      </c>
      <c r="C1605" s="209">
        <v>368.461029</v>
      </c>
      <c r="D1605" s="174">
        <v>-1.343793860802571E-2</v>
      </c>
      <c r="E1605" s="174">
        <v>-1.343793860802571E-2</v>
      </c>
      <c r="G1605" s="174">
        <v>1599</v>
      </c>
      <c r="H1605" s="174">
        <f t="shared" ca="1" si="28"/>
        <v>2.0860201725658029E-3</v>
      </c>
    </row>
    <row r="1606" spans="2:8" x14ac:dyDescent="0.3">
      <c r="B1606" s="210">
        <v>43146</v>
      </c>
      <c r="C1606" s="211">
        <v>373.479828</v>
      </c>
      <c r="D1606" s="174">
        <v>-2.7863360924098557E-3</v>
      </c>
      <c r="E1606" s="174">
        <v>-2.7863360924098557E-3</v>
      </c>
      <c r="G1606" s="174">
        <v>1600</v>
      </c>
      <c r="H1606" s="174">
        <f t="shared" ca="1" si="28"/>
        <v>4.8501163817510101E-2</v>
      </c>
    </row>
    <row r="1607" spans="2:8" x14ac:dyDescent="0.3">
      <c r="B1607" s="208">
        <v>43145</v>
      </c>
      <c r="C1607" s="209">
        <v>374.52337599999998</v>
      </c>
      <c r="D1607" s="174">
        <v>1.3582672928461015E-2</v>
      </c>
      <c r="E1607" s="174">
        <v>1.3582672928461015E-2</v>
      </c>
      <c r="G1607" s="174">
        <v>1601</v>
      </c>
      <c r="H1607" s="174">
        <f t="shared" ca="1" si="28"/>
        <v>-3.3741484325570052E-2</v>
      </c>
    </row>
    <row r="1608" spans="2:8" x14ac:dyDescent="0.3">
      <c r="B1608" s="210">
        <v>43143</v>
      </c>
      <c r="C1608" s="211">
        <v>369.50451700000002</v>
      </c>
      <c r="D1608" s="174">
        <v>8.271072582571674E-3</v>
      </c>
      <c r="E1608" s="174">
        <v>8.271072582571674E-3</v>
      </c>
      <c r="G1608" s="174">
        <v>1602</v>
      </c>
      <c r="H1608" s="174">
        <f t="shared" ref="H1608:H1671" ca="1" si="29">_xlfn.NORM.INV(RAND(),N$9,N$10)</f>
        <v>3.0585404545472202E-2</v>
      </c>
    </row>
    <row r="1609" spans="2:8" x14ac:dyDescent="0.3">
      <c r="B1609" s="208">
        <v>43140</v>
      </c>
      <c r="C1609" s="209">
        <v>366.473389</v>
      </c>
      <c r="D1609" s="174">
        <v>-1.6273195868650808E-2</v>
      </c>
      <c r="E1609" s="174">
        <v>-1.6273195868650808E-2</v>
      </c>
      <c r="G1609" s="174">
        <v>1603</v>
      </c>
      <c r="H1609" s="174">
        <f t="shared" ca="1" si="29"/>
        <v>-2.6014494819384323E-2</v>
      </c>
    </row>
    <row r="1610" spans="2:8" x14ac:dyDescent="0.3">
      <c r="B1610" s="210">
        <v>43139</v>
      </c>
      <c r="C1610" s="211">
        <v>372.53573599999999</v>
      </c>
      <c r="D1610" s="174">
        <v>-7.8083003397319073E-3</v>
      </c>
      <c r="E1610" s="174">
        <v>-7.8083003397319073E-3</v>
      </c>
      <c r="G1610" s="174">
        <v>1604</v>
      </c>
      <c r="H1610" s="174">
        <f t="shared" ca="1" si="29"/>
        <v>2.5757478495940105E-2</v>
      </c>
    </row>
    <row r="1611" spans="2:8" x14ac:dyDescent="0.3">
      <c r="B1611" s="208">
        <v>43138</v>
      </c>
      <c r="C1611" s="209">
        <v>375.46749899999998</v>
      </c>
      <c r="D1611" s="174">
        <v>6.2591251382261067E-3</v>
      </c>
      <c r="E1611" s="174">
        <v>6.2591251382261067E-3</v>
      </c>
      <c r="G1611" s="174">
        <v>1605</v>
      </c>
      <c r="H1611" s="174">
        <f t="shared" ca="1" si="29"/>
        <v>-1.2670045514643881E-2</v>
      </c>
    </row>
    <row r="1612" spans="2:8" x14ac:dyDescent="0.3">
      <c r="B1612" s="210">
        <v>43137</v>
      </c>
      <c r="C1612" s="211">
        <v>373.13201900000001</v>
      </c>
      <c r="D1612" s="174">
        <v>-5.1414791687844442E-2</v>
      </c>
      <c r="E1612" s="174">
        <v>-5.1414791687844442E-2</v>
      </c>
      <c r="G1612" s="174">
        <v>1606</v>
      </c>
      <c r="H1612" s="174">
        <f t="shared" ca="1" si="29"/>
        <v>-3.3550729842729003E-3</v>
      </c>
    </row>
    <row r="1613" spans="2:8" x14ac:dyDescent="0.3">
      <c r="B1613" s="208">
        <v>43136</v>
      </c>
      <c r="C1613" s="209">
        <v>393.35635400000001</v>
      </c>
      <c r="D1613" s="174">
        <v>3.1400602769775798E-2</v>
      </c>
      <c r="E1613" s="174">
        <v>3.1400602769775798E-2</v>
      </c>
      <c r="G1613" s="174">
        <v>1607</v>
      </c>
      <c r="H1613" s="174">
        <f t="shared" ca="1" si="29"/>
        <v>-2.5186913345988098E-2</v>
      </c>
    </row>
    <row r="1614" spans="2:8" x14ac:dyDescent="0.3">
      <c r="B1614" s="210">
        <v>43133</v>
      </c>
      <c r="C1614" s="211">
        <v>381.38076799999999</v>
      </c>
      <c r="D1614" s="174">
        <v>-2.5149292980583517E-2</v>
      </c>
      <c r="E1614" s="174">
        <v>-2.5149292980583517E-2</v>
      </c>
      <c r="G1614" s="174">
        <v>1608</v>
      </c>
      <c r="H1614" s="174">
        <f t="shared" ca="1" si="29"/>
        <v>3.6175421177177341E-3</v>
      </c>
    </row>
    <row r="1615" spans="2:8" x14ac:dyDescent="0.3">
      <c r="B1615" s="208">
        <v>43132</v>
      </c>
      <c r="C1615" s="209">
        <v>391.21966600000002</v>
      </c>
      <c r="D1615" s="174">
        <v>-1.4643279292332029E-2</v>
      </c>
      <c r="E1615" s="174">
        <v>-1.4643279292332029E-2</v>
      </c>
      <c r="G1615" s="174">
        <v>1609</v>
      </c>
      <c r="H1615" s="174">
        <f t="shared" ca="1" si="29"/>
        <v>7.9567114081190906E-3</v>
      </c>
    </row>
    <row r="1616" spans="2:8" x14ac:dyDescent="0.3">
      <c r="B1616" s="210">
        <v>43131</v>
      </c>
      <c r="C1616" s="211">
        <v>397.03353900000002</v>
      </c>
      <c r="D1616" s="174">
        <v>9.2206813882207139E-3</v>
      </c>
      <c r="E1616" s="174">
        <v>9.2206813882207139E-3</v>
      </c>
      <c r="G1616" s="174">
        <v>1610</v>
      </c>
      <c r="H1616" s="174">
        <f t="shared" ca="1" si="29"/>
        <v>1.3641518520372457E-3</v>
      </c>
    </row>
    <row r="1617" spans="2:8" x14ac:dyDescent="0.3">
      <c r="B1617" s="208">
        <v>43130</v>
      </c>
      <c r="C1617" s="209">
        <v>393.40606700000001</v>
      </c>
      <c r="D1617" s="174">
        <v>-8.5159404878305273E-3</v>
      </c>
      <c r="E1617" s="174">
        <v>-8.5159404878305273E-3</v>
      </c>
      <c r="G1617" s="174">
        <v>1611</v>
      </c>
      <c r="H1617" s="174">
        <f t="shared" ca="1" si="29"/>
        <v>6.5773934051444022E-2</v>
      </c>
    </row>
    <row r="1618" spans="2:8" x14ac:dyDescent="0.3">
      <c r="B1618" s="210">
        <v>43129</v>
      </c>
      <c r="C1618" s="211">
        <v>396.78506499999997</v>
      </c>
      <c r="D1618" s="174">
        <v>-2.6230342529209522E-3</v>
      </c>
      <c r="E1618" s="174">
        <v>-2.6230342529209522E-3</v>
      </c>
      <c r="G1618" s="174">
        <v>1612</v>
      </c>
      <c r="H1618" s="174">
        <f t="shared" ca="1" si="29"/>
        <v>-2.4105532124769134E-3</v>
      </c>
    </row>
    <row r="1619" spans="2:8" x14ac:dyDescent="0.3">
      <c r="B1619" s="208">
        <v>43125</v>
      </c>
      <c r="C1619" s="209">
        <v>397.82858299999998</v>
      </c>
      <c r="D1619" s="174">
        <v>-8.1765035565986039E-3</v>
      </c>
      <c r="E1619" s="174">
        <v>-8.1765035565986039E-3</v>
      </c>
      <c r="G1619" s="174">
        <v>1613</v>
      </c>
      <c r="H1619" s="174">
        <f t="shared" ca="1" si="29"/>
        <v>-1.1088789959911133E-2</v>
      </c>
    </row>
    <row r="1620" spans="2:8" x14ac:dyDescent="0.3">
      <c r="B1620" s="210">
        <v>43124</v>
      </c>
      <c r="C1620" s="211">
        <v>401.10824600000001</v>
      </c>
      <c r="D1620" s="174">
        <v>-3.4449688752072223E-2</v>
      </c>
      <c r="E1620" s="174">
        <v>-3.4449688752072223E-2</v>
      </c>
      <c r="G1620" s="174">
        <v>1614</v>
      </c>
      <c r="H1620" s="174">
        <f t="shared" ca="1" si="29"/>
        <v>3.7657640343137268E-2</v>
      </c>
    </row>
    <row r="1621" spans="2:8" x14ac:dyDescent="0.3">
      <c r="B1621" s="208">
        <v>43123</v>
      </c>
      <c r="C1621" s="209">
        <v>415.41931199999999</v>
      </c>
      <c r="D1621" s="174">
        <v>-9.2438805653278291E-3</v>
      </c>
      <c r="E1621" s="174">
        <v>-9.2438805653278291E-3</v>
      </c>
      <c r="G1621" s="174">
        <v>1615</v>
      </c>
      <c r="H1621" s="174">
        <f t="shared" ca="1" si="29"/>
        <v>3.4460118172544414E-2</v>
      </c>
    </row>
    <row r="1622" spans="2:8" x14ac:dyDescent="0.3">
      <c r="B1622" s="210">
        <v>43122</v>
      </c>
      <c r="C1622" s="211">
        <v>419.29522700000001</v>
      </c>
      <c r="D1622" s="174">
        <v>9.2094309208547147E-3</v>
      </c>
      <c r="E1622" s="174">
        <v>9.2094309208547147E-3</v>
      </c>
      <c r="G1622" s="174">
        <v>1616</v>
      </c>
      <c r="H1622" s="174">
        <f t="shared" ca="1" si="29"/>
        <v>6.7404386183086903E-2</v>
      </c>
    </row>
    <row r="1623" spans="2:8" x14ac:dyDescent="0.3">
      <c r="B1623" s="208">
        <v>43119</v>
      </c>
      <c r="C1623" s="209">
        <v>415.46899400000001</v>
      </c>
      <c r="D1623" s="174">
        <v>-2.1482912823494343E-3</v>
      </c>
      <c r="E1623" s="174">
        <v>-2.1482912823494343E-3</v>
      </c>
      <c r="G1623" s="174">
        <v>1617</v>
      </c>
      <c r="H1623" s="174">
        <f t="shared" ca="1" si="29"/>
        <v>-1.1675946849014159E-2</v>
      </c>
    </row>
    <row r="1624" spans="2:8" x14ac:dyDescent="0.3">
      <c r="B1624" s="210">
        <v>43118</v>
      </c>
      <c r="C1624" s="211">
        <v>416.36346400000002</v>
      </c>
      <c r="D1624" s="174">
        <v>-9.4574001424031703E-3</v>
      </c>
      <c r="E1624" s="174">
        <v>-9.4574001424031703E-3</v>
      </c>
      <c r="G1624" s="174">
        <v>1618</v>
      </c>
      <c r="H1624" s="174">
        <f t="shared" ca="1" si="29"/>
        <v>-1.1008634188776935E-2</v>
      </c>
    </row>
    <row r="1625" spans="2:8" x14ac:dyDescent="0.3">
      <c r="B1625" s="208">
        <v>43117</v>
      </c>
      <c r="C1625" s="209">
        <v>420.338776</v>
      </c>
      <c r="D1625" s="174">
        <v>2.4888167877951651E-3</v>
      </c>
      <c r="E1625" s="174">
        <v>2.4888167877951651E-3</v>
      </c>
      <c r="G1625" s="174">
        <v>1619</v>
      </c>
      <c r="H1625" s="174">
        <f t="shared" ca="1" si="29"/>
        <v>-2.9860096670201022E-2</v>
      </c>
    </row>
    <row r="1626" spans="2:8" x14ac:dyDescent="0.3">
      <c r="B1626" s="210">
        <v>43116</v>
      </c>
      <c r="C1626" s="211">
        <v>419.29522700000001</v>
      </c>
      <c r="D1626" s="174">
        <v>-2.4170267353742676E-2</v>
      </c>
      <c r="E1626" s="174">
        <v>-2.4170267353742676E-2</v>
      </c>
      <c r="G1626" s="174">
        <v>1620</v>
      </c>
      <c r="H1626" s="174">
        <f t="shared" ca="1" si="29"/>
        <v>2.8553393528190772E-2</v>
      </c>
    </row>
    <row r="1627" spans="2:8" x14ac:dyDescent="0.3">
      <c r="B1627" s="208">
        <v>43115</v>
      </c>
      <c r="C1627" s="209">
        <v>429.680725</v>
      </c>
      <c r="D1627" s="174">
        <v>-1.0867144294930849E-2</v>
      </c>
      <c r="E1627" s="174">
        <v>-1.0867144294930849E-2</v>
      </c>
      <c r="G1627" s="174">
        <v>1621</v>
      </c>
      <c r="H1627" s="174">
        <f t="shared" ca="1" si="29"/>
        <v>9.2318070956077473E-5</v>
      </c>
    </row>
    <row r="1628" spans="2:8" x14ac:dyDescent="0.3">
      <c r="B1628" s="210">
        <v>43112</v>
      </c>
      <c r="C1628" s="211">
        <v>434.40142800000001</v>
      </c>
      <c r="D1628" s="174">
        <v>5.4055204779451492E-3</v>
      </c>
      <c r="E1628" s="174">
        <v>5.4055204779451492E-3</v>
      </c>
      <c r="G1628" s="174">
        <v>1622</v>
      </c>
      <c r="H1628" s="174">
        <f t="shared" ca="1" si="29"/>
        <v>-1.9526101458428178E-2</v>
      </c>
    </row>
    <row r="1629" spans="2:8" x14ac:dyDescent="0.3">
      <c r="B1629" s="208">
        <v>43111</v>
      </c>
      <c r="C1629" s="209">
        <v>432.06588699999998</v>
      </c>
      <c r="D1629" s="174">
        <v>3.3463930612438321E-3</v>
      </c>
      <c r="E1629" s="174">
        <v>3.3463930612438321E-3</v>
      </c>
      <c r="G1629" s="174">
        <v>1623</v>
      </c>
      <c r="H1629" s="174">
        <f t="shared" ca="1" si="29"/>
        <v>-8.1705563947993293E-3</v>
      </c>
    </row>
    <row r="1630" spans="2:8" x14ac:dyDescent="0.3">
      <c r="B1630" s="210">
        <v>43110</v>
      </c>
      <c r="C1630" s="211">
        <v>430.62484699999999</v>
      </c>
      <c r="D1630" s="174">
        <v>-9.7131621915621091E-3</v>
      </c>
      <c r="E1630" s="174">
        <v>-9.7131621915621091E-3</v>
      </c>
      <c r="G1630" s="174">
        <v>1624</v>
      </c>
      <c r="H1630" s="174">
        <f t="shared" ca="1" si="29"/>
        <v>-4.7878113472182425E-4</v>
      </c>
    </row>
    <row r="1631" spans="2:8" x14ac:dyDescent="0.3">
      <c r="B1631" s="208">
        <v>43109</v>
      </c>
      <c r="C1631" s="209">
        <v>434.84860200000003</v>
      </c>
      <c r="D1631" s="174">
        <v>9.2261717842242238E-3</v>
      </c>
      <c r="E1631" s="174">
        <v>9.2261717842242238E-3</v>
      </c>
      <c r="G1631" s="174">
        <v>1625</v>
      </c>
      <c r="H1631" s="174">
        <f t="shared" ca="1" si="29"/>
        <v>8.8439593883712952E-4</v>
      </c>
    </row>
    <row r="1632" spans="2:8" x14ac:dyDescent="0.3">
      <c r="B1632" s="210">
        <v>43108</v>
      </c>
      <c r="C1632" s="211">
        <v>430.87329099999999</v>
      </c>
      <c r="D1632" s="174">
        <v>4.5179930652675263E-3</v>
      </c>
      <c r="E1632" s="174">
        <v>4.5179930652675263E-3</v>
      </c>
      <c r="G1632" s="174">
        <v>1626</v>
      </c>
      <c r="H1632" s="174">
        <f t="shared" ca="1" si="29"/>
        <v>2.1045520902655705E-2</v>
      </c>
    </row>
    <row r="1633" spans="2:8" x14ac:dyDescent="0.3">
      <c r="B1633" s="208">
        <v>43105</v>
      </c>
      <c r="C1633" s="209">
        <v>428.93536399999999</v>
      </c>
      <c r="D1633" s="174">
        <v>3.8376998521950675E-3</v>
      </c>
      <c r="E1633" s="174">
        <v>3.8376998521950675E-3</v>
      </c>
      <c r="G1633" s="174">
        <v>1627</v>
      </c>
      <c r="H1633" s="174">
        <f t="shared" ca="1" si="29"/>
        <v>-9.154152100335879E-3</v>
      </c>
    </row>
    <row r="1634" spans="2:8" x14ac:dyDescent="0.3">
      <c r="B1634" s="210">
        <v>43104</v>
      </c>
      <c r="C1634" s="211">
        <v>427.29553199999998</v>
      </c>
      <c r="D1634" s="174">
        <v>-9.1034453715197958E-3</v>
      </c>
      <c r="E1634" s="174">
        <v>-9.1034453715197958E-3</v>
      </c>
      <c r="G1634" s="174">
        <v>1628</v>
      </c>
      <c r="H1634" s="174">
        <f t="shared" ca="1" si="29"/>
        <v>-4.5368464622035372E-2</v>
      </c>
    </row>
    <row r="1635" spans="2:8" x14ac:dyDescent="0.3">
      <c r="B1635" s="208">
        <v>43103</v>
      </c>
      <c r="C1635" s="209">
        <v>431.22113000000002</v>
      </c>
      <c r="D1635" s="174">
        <v>-1.2292301828617985E-2</v>
      </c>
      <c r="E1635" s="174">
        <v>-1.2292301828617985E-2</v>
      </c>
      <c r="G1635" s="174">
        <v>1629</v>
      </c>
      <c r="H1635" s="174">
        <f t="shared" ca="1" si="29"/>
        <v>-1.1366813148505657E-2</v>
      </c>
    </row>
    <row r="1636" spans="2:8" x14ac:dyDescent="0.3">
      <c r="B1636" s="210">
        <v>43102</v>
      </c>
      <c r="C1636" s="211">
        <v>436.58779900000002</v>
      </c>
      <c r="D1636" s="174">
        <v>3.4986412922692327E-2</v>
      </c>
      <c r="E1636" s="174">
        <v>3.4986412922692327E-2</v>
      </c>
      <c r="G1636" s="174">
        <v>1630</v>
      </c>
      <c r="H1636" s="174">
        <f t="shared" ca="1" si="29"/>
        <v>-1.9444224469189887E-3</v>
      </c>
    </row>
    <row r="1637" spans="2:8" x14ac:dyDescent="0.3">
      <c r="B1637" s="208">
        <v>43101</v>
      </c>
      <c r="C1637" s="209">
        <v>421.829498</v>
      </c>
      <c r="D1637" s="174">
        <v>-1.7135569609223397E-2</v>
      </c>
      <c r="E1637" s="174">
        <v>-1.7135569609223397E-2</v>
      </c>
      <c r="G1637" s="174">
        <v>1631</v>
      </c>
      <c r="H1637" s="174">
        <f t="shared" ca="1" si="29"/>
        <v>-6.901933246888676E-3</v>
      </c>
    </row>
    <row r="1638" spans="2:8" x14ac:dyDescent="0.3">
      <c r="B1638" s="210">
        <v>43098</v>
      </c>
      <c r="C1638" s="211">
        <v>429.183807</v>
      </c>
      <c r="D1638" s="174">
        <v>3.1653094760563383E-2</v>
      </c>
      <c r="E1638" s="174">
        <v>3.1653094760563383E-2</v>
      </c>
      <c r="G1638" s="174">
        <v>1632</v>
      </c>
      <c r="H1638" s="174">
        <f t="shared" ca="1" si="29"/>
        <v>-2.2313844742398427E-2</v>
      </c>
    </row>
    <row r="1639" spans="2:8" x14ac:dyDescent="0.3">
      <c r="B1639" s="208">
        <v>43097</v>
      </c>
      <c r="C1639" s="209">
        <v>416.015625</v>
      </c>
      <c r="D1639" s="174">
        <v>-9.1134369039415006E-3</v>
      </c>
      <c r="E1639" s="174">
        <v>-9.1134369039415006E-3</v>
      </c>
      <c r="G1639" s="174">
        <v>1633</v>
      </c>
      <c r="H1639" s="174">
        <f t="shared" ca="1" si="29"/>
        <v>-4.3374493092405521E-2</v>
      </c>
    </row>
    <row r="1640" spans="2:8" x14ac:dyDescent="0.3">
      <c r="B1640" s="210">
        <v>43096</v>
      </c>
      <c r="C1640" s="211">
        <v>419.84182700000002</v>
      </c>
      <c r="D1640" s="174">
        <v>-4.1254889881139675E-3</v>
      </c>
      <c r="E1640" s="174">
        <v>-4.1254889881139675E-3</v>
      </c>
      <c r="G1640" s="174">
        <v>1634</v>
      </c>
      <c r="H1640" s="174">
        <f t="shared" ca="1" si="29"/>
        <v>-1.8875039015694584E-2</v>
      </c>
    </row>
    <row r="1641" spans="2:8" x14ac:dyDescent="0.3">
      <c r="B1641" s="208">
        <v>43095</v>
      </c>
      <c r="C1641" s="209">
        <v>421.58105499999999</v>
      </c>
      <c r="D1641" s="174">
        <v>5.2133047971861289E-3</v>
      </c>
      <c r="E1641" s="174">
        <v>5.2133047971861289E-3</v>
      </c>
      <c r="G1641" s="174">
        <v>1635</v>
      </c>
      <c r="H1641" s="174">
        <f t="shared" ca="1" si="29"/>
        <v>6.5289738958343203E-3</v>
      </c>
    </row>
    <row r="1642" spans="2:8" x14ac:dyDescent="0.3">
      <c r="B1642" s="210">
        <v>43091</v>
      </c>
      <c r="C1642" s="211">
        <v>419.39462300000002</v>
      </c>
      <c r="D1642" s="174">
        <v>2.8517245872932114E-3</v>
      </c>
      <c r="E1642" s="174">
        <v>2.8517245872932114E-3</v>
      </c>
      <c r="G1642" s="174">
        <v>1636</v>
      </c>
      <c r="H1642" s="174">
        <f t="shared" ca="1" si="29"/>
        <v>-1.4563213149754228E-2</v>
      </c>
    </row>
    <row r="1643" spans="2:8" x14ac:dyDescent="0.3">
      <c r="B1643" s="208">
        <v>43090</v>
      </c>
      <c r="C1643" s="209">
        <v>418.20202599999999</v>
      </c>
      <c r="D1643" s="174">
        <v>-4.2593303198807976E-3</v>
      </c>
      <c r="E1643" s="174">
        <v>-4.2593303198807976E-3</v>
      </c>
      <c r="G1643" s="174">
        <v>1637</v>
      </c>
      <c r="H1643" s="174">
        <f t="shared" ca="1" si="29"/>
        <v>-1.3639734142347731E-2</v>
      </c>
    </row>
    <row r="1644" spans="2:8" x14ac:dyDescent="0.3">
      <c r="B1644" s="210">
        <v>43089</v>
      </c>
      <c r="C1644" s="211">
        <v>419.990906</v>
      </c>
      <c r="D1644" s="174">
        <v>5.9509466428519855E-3</v>
      </c>
      <c r="E1644" s="174">
        <v>5.9509466428519855E-3</v>
      </c>
      <c r="G1644" s="174">
        <v>1638</v>
      </c>
      <c r="H1644" s="174">
        <f t="shared" ca="1" si="29"/>
        <v>2.9685907125574985E-2</v>
      </c>
    </row>
    <row r="1645" spans="2:8" x14ac:dyDescent="0.3">
      <c r="B1645" s="208">
        <v>43088</v>
      </c>
      <c r="C1645" s="209">
        <v>417.506348</v>
      </c>
      <c r="D1645" s="174">
        <v>3.523907932547482E-2</v>
      </c>
      <c r="E1645" s="174">
        <v>3.523907932547482E-2</v>
      </c>
      <c r="G1645" s="174">
        <v>1639</v>
      </c>
      <c r="H1645" s="174">
        <f t="shared" ca="1" si="29"/>
        <v>2.7050154073253899E-2</v>
      </c>
    </row>
    <row r="1646" spans="2:8" x14ac:dyDescent="0.3">
      <c r="B1646" s="210">
        <v>43087</v>
      </c>
      <c r="C1646" s="211">
        <v>403.29461700000002</v>
      </c>
      <c r="D1646" s="174">
        <v>1.7279702809351203E-3</v>
      </c>
      <c r="E1646" s="174">
        <v>1.7279702809351203E-3</v>
      </c>
      <c r="G1646" s="174">
        <v>1640</v>
      </c>
      <c r="H1646" s="174">
        <f t="shared" ca="1" si="29"/>
        <v>2.3303564230773056E-2</v>
      </c>
    </row>
    <row r="1647" spans="2:8" x14ac:dyDescent="0.3">
      <c r="B1647" s="208">
        <v>43084</v>
      </c>
      <c r="C1647" s="209">
        <v>402.59893799999998</v>
      </c>
      <c r="D1647" s="174">
        <v>6.7097129307169753E-3</v>
      </c>
      <c r="E1647" s="174">
        <v>6.7097129307169753E-3</v>
      </c>
      <c r="G1647" s="174">
        <v>1641</v>
      </c>
      <c r="H1647" s="174">
        <f t="shared" ca="1" si="29"/>
        <v>9.5334643111837515E-4</v>
      </c>
    </row>
    <row r="1648" spans="2:8" x14ac:dyDescent="0.3">
      <c r="B1648" s="210">
        <v>43083</v>
      </c>
      <c r="C1648" s="211">
        <v>399.91561899999999</v>
      </c>
      <c r="D1648" s="174">
        <v>1.1195002766851967E-3</v>
      </c>
      <c r="E1648" s="174">
        <v>1.1195002766851967E-3</v>
      </c>
      <c r="G1648" s="174">
        <v>1642</v>
      </c>
      <c r="H1648" s="174">
        <f t="shared" ca="1" si="29"/>
        <v>4.2424958392722534E-2</v>
      </c>
    </row>
    <row r="1649" spans="2:8" x14ac:dyDescent="0.3">
      <c r="B1649" s="208">
        <v>43082</v>
      </c>
      <c r="C1649" s="209">
        <v>399.468414</v>
      </c>
      <c r="D1649" s="174">
        <v>-1.2043757976692623E-2</v>
      </c>
      <c r="E1649" s="174">
        <v>-1.2043757976692623E-2</v>
      </c>
      <c r="G1649" s="174">
        <v>1643</v>
      </c>
      <c r="H1649" s="174">
        <f t="shared" ca="1" si="29"/>
        <v>6.6264820402316647E-3</v>
      </c>
    </row>
    <row r="1650" spans="2:8" x14ac:dyDescent="0.3">
      <c r="B1650" s="210">
        <v>43081</v>
      </c>
      <c r="C1650" s="211">
        <v>404.338165</v>
      </c>
      <c r="D1650" s="174">
        <v>-8.0457778475588656E-3</v>
      </c>
      <c r="E1650" s="174">
        <v>-8.0457778475588656E-3</v>
      </c>
      <c r="G1650" s="174">
        <v>1644</v>
      </c>
      <c r="H1650" s="174">
        <f t="shared" ca="1" si="29"/>
        <v>1.531403932116936E-2</v>
      </c>
    </row>
    <row r="1651" spans="2:8" x14ac:dyDescent="0.3">
      <c r="B1651" s="208">
        <v>43080</v>
      </c>
      <c r="C1651" s="209">
        <v>407.61776700000001</v>
      </c>
      <c r="D1651" s="174">
        <v>-2.4322265758077053E-3</v>
      </c>
      <c r="E1651" s="174">
        <v>-2.4322265758077053E-3</v>
      </c>
      <c r="G1651" s="174">
        <v>1645</v>
      </c>
      <c r="H1651" s="174">
        <f t="shared" ca="1" si="29"/>
        <v>-2.9315372129725976E-2</v>
      </c>
    </row>
    <row r="1652" spans="2:8" x14ac:dyDescent="0.3">
      <c r="B1652" s="210">
        <v>43077</v>
      </c>
      <c r="C1652" s="211">
        <v>408.611603</v>
      </c>
      <c r="D1652" s="174">
        <v>2.2761186710398229E-2</v>
      </c>
      <c r="E1652" s="174">
        <v>2.2761186710398229E-2</v>
      </c>
      <c r="G1652" s="174">
        <v>1646</v>
      </c>
      <c r="H1652" s="174">
        <f t="shared" ca="1" si="29"/>
        <v>2.1234502835781537E-2</v>
      </c>
    </row>
    <row r="1653" spans="2:8" x14ac:dyDescent="0.3">
      <c r="B1653" s="208">
        <v>43076</v>
      </c>
      <c r="C1653" s="209">
        <v>399.51809700000001</v>
      </c>
      <c r="D1653" s="174">
        <v>1.2467007203240881E-2</v>
      </c>
      <c r="E1653" s="174">
        <v>1.2467007203240881E-2</v>
      </c>
      <c r="G1653" s="174">
        <v>1647</v>
      </c>
      <c r="H1653" s="174">
        <f t="shared" ca="1" si="29"/>
        <v>3.8396776441394005E-2</v>
      </c>
    </row>
    <row r="1654" spans="2:8" x14ac:dyDescent="0.3">
      <c r="B1654" s="210">
        <v>43075</v>
      </c>
      <c r="C1654" s="211">
        <v>394.59863300000001</v>
      </c>
      <c r="D1654" s="174">
        <v>-1.2927389068757308E-2</v>
      </c>
      <c r="E1654" s="174">
        <v>-1.2927389068757308E-2</v>
      </c>
      <c r="G1654" s="174">
        <v>1648</v>
      </c>
      <c r="H1654" s="174">
        <f t="shared" ca="1" si="29"/>
        <v>-1.0099132246516242E-2</v>
      </c>
    </row>
    <row r="1655" spans="2:8" x14ac:dyDescent="0.3">
      <c r="B1655" s="208">
        <v>43074</v>
      </c>
      <c r="C1655" s="209">
        <v>399.766571</v>
      </c>
      <c r="D1655" s="174">
        <v>-3.4683522445554849E-3</v>
      </c>
      <c r="E1655" s="174">
        <v>-3.4683522445554849E-3</v>
      </c>
      <c r="G1655" s="174">
        <v>1649</v>
      </c>
      <c r="H1655" s="174">
        <f t="shared" ca="1" si="29"/>
        <v>4.4208678416511819E-2</v>
      </c>
    </row>
    <row r="1656" spans="2:8" x14ac:dyDescent="0.3">
      <c r="B1656" s="210">
        <v>43073</v>
      </c>
      <c r="C1656" s="211">
        <v>401.15792800000003</v>
      </c>
      <c r="D1656" s="174">
        <v>1.1907819705881591E-2</v>
      </c>
      <c r="E1656" s="174">
        <v>1.1907819705881591E-2</v>
      </c>
      <c r="G1656" s="174">
        <v>1650</v>
      </c>
      <c r="H1656" s="174">
        <f t="shared" ca="1" si="29"/>
        <v>-1.0118395346181473E-2</v>
      </c>
    </row>
    <row r="1657" spans="2:8" x14ac:dyDescent="0.3">
      <c r="B1657" s="208">
        <v>43070</v>
      </c>
      <c r="C1657" s="209">
        <v>396.43722500000001</v>
      </c>
      <c r="D1657" s="174">
        <v>-1.2990236372517366E-2</v>
      </c>
      <c r="E1657" s="174">
        <v>-1.2990236372517366E-2</v>
      </c>
      <c r="G1657" s="174">
        <v>1651</v>
      </c>
      <c r="H1657" s="174">
        <f t="shared" ca="1" si="29"/>
        <v>7.827012980439127E-4</v>
      </c>
    </row>
    <row r="1658" spans="2:8" x14ac:dyDescent="0.3">
      <c r="B1658" s="210">
        <v>43069</v>
      </c>
      <c r="C1658" s="211">
        <v>401.65481599999998</v>
      </c>
      <c r="D1658" s="174">
        <v>-2.3674371700972339E-2</v>
      </c>
      <c r="E1658" s="174">
        <v>-2.3674371700972339E-2</v>
      </c>
      <c r="G1658" s="174">
        <v>1652</v>
      </c>
      <c r="H1658" s="174">
        <f t="shared" ca="1" si="29"/>
        <v>4.2574166920130684E-2</v>
      </c>
    </row>
    <row r="1659" spans="2:8" x14ac:dyDescent="0.3">
      <c r="B1659" s="208">
        <v>43068</v>
      </c>
      <c r="C1659" s="209">
        <v>411.394318</v>
      </c>
      <c r="D1659" s="174">
        <v>-4.808315439209853E-3</v>
      </c>
      <c r="E1659" s="174">
        <v>-4.808315439209853E-3</v>
      </c>
      <c r="G1659" s="174">
        <v>1653</v>
      </c>
      <c r="H1659" s="174">
        <f t="shared" ca="1" si="29"/>
        <v>2.4832663312671571E-2</v>
      </c>
    </row>
    <row r="1660" spans="2:8" x14ac:dyDescent="0.3">
      <c r="B1660" s="210">
        <v>43067</v>
      </c>
      <c r="C1660" s="211">
        <v>413.38198899999998</v>
      </c>
      <c r="D1660" s="174">
        <v>-1.2933003509333752E-2</v>
      </c>
      <c r="E1660" s="174">
        <v>-1.2933003509333752E-2</v>
      </c>
      <c r="G1660" s="174">
        <v>1654</v>
      </c>
      <c r="H1660" s="174">
        <f t="shared" ca="1" si="29"/>
        <v>1.4430496407660452E-2</v>
      </c>
    </row>
    <row r="1661" spans="2:8" x14ac:dyDescent="0.3">
      <c r="B1661" s="208">
        <v>43066</v>
      </c>
      <c r="C1661" s="209">
        <v>418.79830900000002</v>
      </c>
      <c r="D1661" s="174">
        <v>-9.6357697129579659E-3</v>
      </c>
      <c r="E1661" s="174">
        <v>-9.6357697129579659E-3</v>
      </c>
      <c r="G1661" s="174">
        <v>1655</v>
      </c>
      <c r="H1661" s="174">
        <f t="shared" ca="1" si="29"/>
        <v>1.8796081132295996E-2</v>
      </c>
    </row>
    <row r="1662" spans="2:8" x14ac:dyDescent="0.3">
      <c r="B1662" s="210">
        <v>43063</v>
      </c>
      <c r="C1662" s="211">
        <v>422.87301600000001</v>
      </c>
      <c r="D1662" s="174">
        <v>-1.7595128981868677E-3</v>
      </c>
      <c r="E1662" s="174">
        <v>-1.7595128981868677E-3</v>
      </c>
      <c r="G1662" s="174">
        <v>1656</v>
      </c>
      <c r="H1662" s="174">
        <f t="shared" ca="1" si="29"/>
        <v>-6.0096790081774949E-4</v>
      </c>
    </row>
    <row r="1663" spans="2:8" x14ac:dyDescent="0.3">
      <c r="B1663" s="208">
        <v>43062</v>
      </c>
      <c r="C1663" s="209">
        <v>423.61837800000001</v>
      </c>
      <c r="D1663" s="174">
        <v>-5.4829389653819251E-3</v>
      </c>
      <c r="E1663" s="174">
        <v>-5.4829389653819251E-3</v>
      </c>
      <c r="G1663" s="174">
        <v>1657</v>
      </c>
      <c r="H1663" s="174">
        <f t="shared" ca="1" si="29"/>
        <v>3.1758493306917893E-2</v>
      </c>
    </row>
    <row r="1664" spans="2:8" x14ac:dyDescent="0.3">
      <c r="B1664" s="210">
        <v>43061</v>
      </c>
      <c r="C1664" s="211">
        <v>425.95385700000003</v>
      </c>
      <c r="D1664" s="174">
        <v>1.0253332171084142E-2</v>
      </c>
      <c r="E1664" s="174">
        <v>1.0253332171084142E-2</v>
      </c>
      <c r="G1664" s="174">
        <v>1658</v>
      </c>
      <c r="H1664" s="174">
        <f t="shared" ca="1" si="29"/>
        <v>2.8098507873633067E-2</v>
      </c>
    </row>
    <row r="1665" spans="2:8" x14ac:dyDescent="0.3">
      <c r="B1665" s="208">
        <v>43060</v>
      </c>
      <c r="C1665" s="209">
        <v>421.63073700000001</v>
      </c>
      <c r="D1665" s="174">
        <v>2.9550739949192333E-3</v>
      </c>
      <c r="E1665" s="174">
        <v>2.9550739949192333E-3</v>
      </c>
      <c r="G1665" s="174">
        <v>1659</v>
      </c>
      <c r="H1665" s="174">
        <f t="shared" ca="1" si="29"/>
        <v>4.9499511449225909E-2</v>
      </c>
    </row>
    <row r="1666" spans="2:8" x14ac:dyDescent="0.3">
      <c r="B1666" s="210">
        <v>43059</v>
      </c>
      <c r="C1666" s="211">
        <v>420.38845800000001</v>
      </c>
      <c r="D1666" s="174">
        <v>2.845035450746207E-3</v>
      </c>
      <c r="E1666" s="174">
        <v>2.845035450746207E-3</v>
      </c>
      <c r="G1666" s="174">
        <v>1660</v>
      </c>
      <c r="H1666" s="174">
        <f t="shared" ca="1" si="29"/>
        <v>-8.0805102532790756E-3</v>
      </c>
    </row>
    <row r="1667" spans="2:8" x14ac:dyDescent="0.3">
      <c r="B1667" s="208">
        <v>43056</v>
      </c>
      <c r="C1667" s="209">
        <v>419.195831</v>
      </c>
      <c r="D1667" s="174">
        <v>2.0195796795321921E-2</v>
      </c>
      <c r="E1667" s="174">
        <v>2.0195796795321921E-2</v>
      </c>
      <c r="G1667" s="174">
        <v>1661</v>
      </c>
      <c r="H1667" s="174">
        <f t="shared" ca="1" si="29"/>
        <v>2.9281460075262774E-2</v>
      </c>
    </row>
    <row r="1668" spans="2:8" x14ac:dyDescent="0.3">
      <c r="B1668" s="210">
        <v>43055</v>
      </c>
      <c r="C1668" s="211">
        <v>410.89742999999999</v>
      </c>
      <c r="D1668" s="174">
        <v>1.1746041192602615E-2</v>
      </c>
      <c r="E1668" s="174">
        <v>1.1746041192602615E-2</v>
      </c>
      <c r="G1668" s="174">
        <v>1662</v>
      </c>
      <c r="H1668" s="174">
        <f t="shared" ca="1" si="29"/>
        <v>-2.4938963004372754E-2</v>
      </c>
    </row>
    <row r="1669" spans="2:8" x14ac:dyDescent="0.3">
      <c r="B1669" s="208">
        <v>43054</v>
      </c>
      <c r="C1669" s="209">
        <v>406.12704500000001</v>
      </c>
      <c r="D1669" s="174">
        <v>-1.363744737947737E-2</v>
      </c>
      <c r="E1669" s="174">
        <v>-1.363744737947737E-2</v>
      </c>
      <c r="G1669" s="174">
        <v>1663</v>
      </c>
      <c r="H1669" s="174">
        <f t="shared" ca="1" si="29"/>
        <v>3.6208475981757207E-2</v>
      </c>
    </row>
    <row r="1670" spans="2:8" x14ac:dyDescent="0.3">
      <c r="B1670" s="210">
        <v>43053</v>
      </c>
      <c r="C1670" s="211">
        <v>411.74215700000002</v>
      </c>
      <c r="D1670" s="174">
        <v>-9.0887604730633363E-3</v>
      </c>
      <c r="E1670" s="174">
        <v>-9.0887604730633363E-3</v>
      </c>
      <c r="G1670" s="174">
        <v>1664</v>
      </c>
      <c r="H1670" s="174">
        <f t="shared" ca="1" si="29"/>
        <v>-5.7438648961613409E-3</v>
      </c>
    </row>
    <row r="1671" spans="2:8" x14ac:dyDescent="0.3">
      <c r="B1671" s="208">
        <v>43052</v>
      </c>
      <c r="C1671" s="209">
        <v>415.51870700000001</v>
      </c>
      <c r="D1671" s="174">
        <v>-1.0531203115384758E-2</v>
      </c>
      <c r="E1671" s="174">
        <v>-1.0531203115384758E-2</v>
      </c>
      <c r="G1671" s="174">
        <v>1665</v>
      </c>
      <c r="H1671" s="174">
        <f t="shared" ca="1" si="29"/>
        <v>1.7381824077705519E-3</v>
      </c>
    </row>
    <row r="1672" spans="2:8" x14ac:dyDescent="0.3">
      <c r="B1672" s="210">
        <v>43049</v>
      </c>
      <c r="C1672" s="211">
        <v>419.941193</v>
      </c>
      <c r="D1672" s="174">
        <v>-3.9986422501209491E-2</v>
      </c>
      <c r="E1672" s="174">
        <v>-3.9986422501209491E-2</v>
      </c>
      <c r="G1672" s="174">
        <v>1666</v>
      </c>
      <c r="H1672" s="174">
        <f t="shared" ref="H1672:H1735" ca="1" si="30">_xlfn.NORM.INV(RAND(),N$9,N$10)</f>
        <v>3.1416973098321171E-2</v>
      </c>
    </row>
    <row r="1673" spans="2:8" x14ac:dyDescent="0.3">
      <c r="B1673" s="208">
        <v>43048</v>
      </c>
      <c r="C1673" s="209">
        <v>437.43255599999998</v>
      </c>
      <c r="D1673" s="174">
        <v>4.4499446628077748E-3</v>
      </c>
      <c r="E1673" s="174">
        <v>4.4499446628077748E-3</v>
      </c>
      <c r="G1673" s="174">
        <v>1667</v>
      </c>
      <c r="H1673" s="174">
        <f t="shared" ca="1" si="30"/>
        <v>-1.8417054587647922E-2</v>
      </c>
    </row>
    <row r="1674" spans="2:8" x14ac:dyDescent="0.3">
      <c r="B1674" s="210">
        <v>43047</v>
      </c>
      <c r="C1674" s="211">
        <v>435.49462899999997</v>
      </c>
      <c r="D1674" s="174">
        <v>-3.0209089966536942E-2</v>
      </c>
      <c r="E1674" s="174">
        <v>-3.0209089966536942E-2</v>
      </c>
      <c r="G1674" s="174">
        <v>1668</v>
      </c>
      <c r="H1674" s="174">
        <f t="shared" ca="1" si="30"/>
        <v>-8.1566024934357061E-3</v>
      </c>
    </row>
    <row r="1675" spans="2:8" x14ac:dyDescent="0.3">
      <c r="B1675" s="208">
        <v>43046</v>
      </c>
      <c r="C1675" s="209">
        <v>449.06033300000001</v>
      </c>
      <c r="D1675" s="174">
        <v>-2.3871251491553686E-2</v>
      </c>
      <c r="E1675" s="174">
        <v>-2.3871251491553686E-2</v>
      </c>
      <c r="G1675" s="174">
        <v>1669</v>
      </c>
      <c r="H1675" s="174">
        <f t="shared" ca="1" si="30"/>
        <v>-5.3417097503762688E-2</v>
      </c>
    </row>
    <row r="1676" spans="2:8" x14ac:dyDescent="0.3">
      <c r="B1676" s="210">
        <v>43045</v>
      </c>
      <c r="C1676" s="211">
        <v>460.04211400000003</v>
      </c>
      <c r="D1676" s="174">
        <v>3.3951266884974421E-2</v>
      </c>
      <c r="E1676" s="174">
        <v>3.3951266884974421E-2</v>
      </c>
      <c r="G1676" s="174">
        <v>1670</v>
      </c>
      <c r="H1676" s="174">
        <f t="shared" ca="1" si="30"/>
        <v>3.1355133867710947E-3</v>
      </c>
    </row>
    <row r="1677" spans="2:8" x14ac:dyDescent="0.3">
      <c r="B1677" s="208">
        <v>43042</v>
      </c>
      <c r="C1677" s="209">
        <v>444.93597399999999</v>
      </c>
      <c r="D1677" s="174">
        <v>2.9432132158052075E-2</v>
      </c>
      <c r="E1677" s="174">
        <v>2.9432132158052075E-2</v>
      </c>
      <c r="G1677" s="174">
        <v>1671</v>
      </c>
      <c r="H1677" s="174">
        <f t="shared" ca="1" si="30"/>
        <v>-3.7575216126343035E-2</v>
      </c>
    </row>
    <row r="1678" spans="2:8" x14ac:dyDescent="0.3">
      <c r="B1678" s="210">
        <v>43041</v>
      </c>
      <c r="C1678" s="211">
        <v>432.214966</v>
      </c>
      <c r="D1678" s="174">
        <v>-6.5106193924241579E-3</v>
      </c>
      <c r="E1678" s="174">
        <v>-6.5106193924241579E-3</v>
      </c>
      <c r="G1678" s="174">
        <v>1672</v>
      </c>
      <c r="H1678" s="174">
        <f t="shared" ca="1" si="30"/>
        <v>3.1689547944420866E-2</v>
      </c>
    </row>
    <row r="1679" spans="2:8" x14ac:dyDescent="0.3">
      <c r="B1679" s="208">
        <v>43040</v>
      </c>
      <c r="C1679" s="209">
        <v>435.047394</v>
      </c>
      <c r="D1679" s="174">
        <v>2.1825378981284661E-2</v>
      </c>
      <c r="E1679" s="174">
        <v>2.1825378981284661E-2</v>
      </c>
      <c r="G1679" s="174">
        <v>1673</v>
      </c>
      <c r="H1679" s="174">
        <f t="shared" ca="1" si="30"/>
        <v>2.842951303456292E-4</v>
      </c>
    </row>
    <row r="1680" spans="2:8" x14ac:dyDescent="0.3">
      <c r="B1680" s="210">
        <v>43039</v>
      </c>
      <c r="C1680" s="211">
        <v>425.75512700000002</v>
      </c>
      <c r="D1680" s="174">
        <v>-1.8669012342556478E-2</v>
      </c>
      <c r="E1680" s="174">
        <v>-1.8669012342556478E-2</v>
      </c>
      <c r="G1680" s="174">
        <v>1674</v>
      </c>
      <c r="H1680" s="174">
        <f t="shared" ca="1" si="30"/>
        <v>-2.1987804393368032E-2</v>
      </c>
    </row>
    <row r="1681" spans="2:8" x14ac:dyDescent="0.3">
      <c r="B1681" s="208">
        <v>43038</v>
      </c>
      <c r="C1681" s="209">
        <v>433.85476699999998</v>
      </c>
      <c r="D1681" s="174">
        <v>1.5468724809218083E-2</v>
      </c>
      <c r="E1681" s="174">
        <v>1.5468724809218083E-2</v>
      </c>
      <c r="G1681" s="174">
        <v>1675</v>
      </c>
      <c r="H1681" s="174">
        <f t="shared" ca="1" si="30"/>
        <v>-5.7535932091437411E-2</v>
      </c>
    </row>
    <row r="1682" spans="2:8" x14ac:dyDescent="0.3">
      <c r="B1682" s="210">
        <v>43035</v>
      </c>
      <c r="C1682" s="211">
        <v>427.24581899999998</v>
      </c>
      <c r="D1682" s="174">
        <v>2.5035707519281289E-2</v>
      </c>
      <c r="E1682" s="174">
        <v>2.5035707519281289E-2</v>
      </c>
      <c r="G1682" s="174">
        <v>1676</v>
      </c>
      <c r="H1682" s="174">
        <f t="shared" ca="1" si="30"/>
        <v>-1.9981498100749489E-2</v>
      </c>
    </row>
    <row r="1683" spans="2:8" x14ac:dyDescent="0.3">
      <c r="B1683" s="208">
        <v>43034</v>
      </c>
      <c r="C1683" s="209">
        <v>416.81066900000002</v>
      </c>
      <c r="D1683" s="174">
        <v>-6.0434042676179413E-3</v>
      </c>
      <c r="E1683" s="174">
        <v>-6.0434042676179413E-3</v>
      </c>
      <c r="G1683" s="174">
        <v>1677</v>
      </c>
      <c r="H1683" s="174">
        <f t="shared" ca="1" si="30"/>
        <v>-6.4655837712006836E-3</v>
      </c>
    </row>
    <row r="1684" spans="2:8" x14ac:dyDescent="0.3">
      <c r="B1684" s="210">
        <v>43033</v>
      </c>
      <c r="C1684" s="211">
        <v>419.34494000000001</v>
      </c>
      <c r="D1684" s="174">
        <v>1.4181016733344638E-2</v>
      </c>
      <c r="E1684" s="174">
        <v>1.4181016733344638E-2</v>
      </c>
      <c r="G1684" s="174">
        <v>1678</v>
      </c>
      <c r="H1684" s="174">
        <f t="shared" ca="1" si="30"/>
        <v>1.1683701187969044E-2</v>
      </c>
    </row>
    <row r="1685" spans="2:8" x14ac:dyDescent="0.3">
      <c r="B1685" s="208">
        <v>43032</v>
      </c>
      <c r="C1685" s="209">
        <v>413.48135400000001</v>
      </c>
      <c r="D1685" s="174">
        <v>-1.5848598689907161E-2</v>
      </c>
      <c r="E1685" s="174">
        <v>-1.5848598689907161E-2</v>
      </c>
      <c r="G1685" s="174">
        <v>1679</v>
      </c>
      <c r="H1685" s="174">
        <f t="shared" ca="1" si="30"/>
        <v>4.0625266029624595E-2</v>
      </c>
    </row>
    <row r="1686" spans="2:8" x14ac:dyDescent="0.3">
      <c r="B1686" s="210">
        <v>43031</v>
      </c>
      <c r="C1686" s="211">
        <v>420.13998400000003</v>
      </c>
      <c r="D1686" s="174">
        <v>-9.8372953618198998E-3</v>
      </c>
      <c r="E1686" s="174">
        <v>-9.8372953618198998E-3</v>
      </c>
      <c r="G1686" s="174">
        <v>1680</v>
      </c>
      <c r="H1686" s="174">
        <f t="shared" ca="1" si="30"/>
        <v>-3.4133276844988104E-2</v>
      </c>
    </row>
    <row r="1687" spans="2:8" x14ac:dyDescent="0.3">
      <c r="B1687" s="208">
        <v>43027</v>
      </c>
      <c r="C1687" s="209">
        <v>424.31408699999997</v>
      </c>
      <c r="D1687" s="174">
        <v>-1.4427473540346767E-2</v>
      </c>
      <c r="E1687" s="174">
        <v>-1.4427473540346767E-2</v>
      </c>
      <c r="G1687" s="174">
        <v>1681</v>
      </c>
      <c r="H1687" s="174">
        <f t="shared" ca="1" si="30"/>
        <v>-8.7969833456357886E-3</v>
      </c>
    </row>
    <row r="1688" spans="2:8" x14ac:dyDescent="0.3">
      <c r="B1688" s="210">
        <v>43026</v>
      </c>
      <c r="C1688" s="211">
        <v>430.52548200000001</v>
      </c>
      <c r="D1688" s="174">
        <v>2.0819493356313218E-3</v>
      </c>
      <c r="E1688" s="174">
        <v>2.0819493356313218E-3</v>
      </c>
      <c r="G1688" s="174">
        <v>1682</v>
      </c>
      <c r="H1688" s="174">
        <f t="shared" ca="1" si="30"/>
        <v>5.4227715086016372E-3</v>
      </c>
    </row>
    <row r="1689" spans="2:8" x14ac:dyDescent="0.3">
      <c r="B1689" s="208">
        <v>43025</v>
      </c>
      <c r="C1689" s="209">
        <v>429.631012</v>
      </c>
      <c r="D1689" s="174">
        <v>-1.0868388075778668E-2</v>
      </c>
      <c r="E1689" s="174">
        <v>-1.0868388075778668E-2</v>
      </c>
      <c r="G1689" s="174">
        <v>1683</v>
      </c>
      <c r="H1689" s="174">
        <f t="shared" ca="1" si="30"/>
        <v>-7.0630995515986811E-2</v>
      </c>
    </row>
    <row r="1690" spans="2:8" x14ac:dyDescent="0.3">
      <c r="B1690" s="210">
        <v>43024</v>
      </c>
      <c r="C1690" s="211">
        <v>434.35171500000001</v>
      </c>
      <c r="D1690" s="174">
        <v>2.8837116311534447E-2</v>
      </c>
      <c r="E1690" s="174">
        <v>2.8837116311534447E-2</v>
      </c>
      <c r="G1690" s="174">
        <v>1684</v>
      </c>
      <c r="H1690" s="174">
        <f t="shared" ca="1" si="30"/>
        <v>-2.3045434174697402E-2</v>
      </c>
    </row>
    <row r="1691" spans="2:8" x14ac:dyDescent="0.3">
      <c r="B1691" s="208">
        <v>43021</v>
      </c>
      <c r="C1691" s="209">
        <v>422.17733800000002</v>
      </c>
      <c r="D1691" s="174">
        <v>1.1067515897207851E-2</v>
      </c>
      <c r="E1691" s="174">
        <v>1.1067515897207851E-2</v>
      </c>
      <c r="G1691" s="174">
        <v>1685</v>
      </c>
      <c r="H1691" s="174">
        <f t="shared" ca="1" si="30"/>
        <v>1.0982445720973118E-2</v>
      </c>
    </row>
    <row r="1692" spans="2:8" x14ac:dyDescent="0.3">
      <c r="B1692" s="210">
        <v>43020</v>
      </c>
      <c r="C1692" s="211">
        <v>417.55603000000002</v>
      </c>
      <c r="D1692" s="174">
        <v>1.1191300723482629E-2</v>
      </c>
      <c r="E1692" s="174">
        <v>1.1191300723482629E-2</v>
      </c>
      <c r="G1692" s="174">
        <v>1686</v>
      </c>
      <c r="H1692" s="174">
        <f t="shared" ca="1" si="30"/>
        <v>-2.6699272453892364E-2</v>
      </c>
    </row>
    <row r="1693" spans="2:8" x14ac:dyDescent="0.3">
      <c r="B1693" s="208">
        <v>43019</v>
      </c>
      <c r="C1693" s="209">
        <v>412.934753</v>
      </c>
      <c r="D1693" s="174">
        <v>-1.9121804702180369E-2</v>
      </c>
      <c r="E1693" s="174">
        <v>-1.9121804702180369E-2</v>
      </c>
      <c r="G1693" s="174">
        <v>1687</v>
      </c>
      <c r="H1693" s="174">
        <f t="shared" ca="1" si="30"/>
        <v>-2.16058945785454E-2</v>
      </c>
    </row>
    <row r="1694" spans="2:8" x14ac:dyDescent="0.3">
      <c r="B1694" s="210">
        <v>43018</v>
      </c>
      <c r="C1694" s="211">
        <v>420.98474099999999</v>
      </c>
      <c r="D1694" s="174">
        <v>-4.6992923027803389E-3</v>
      </c>
      <c r="E1694" s="174">
        <v>-4.6992923027803389E-3</v>
      </c>
      <c r="G1694" s="174">
        <v>1688</v>
      </c>
      <c r="H1694" s="174">
        <f t="shared" ca="1" si="30"/>
        <v>-1.4790362497287945E-2</v>
      </c>
    </row>
    <row r="1695" spans="2:8" x14ac:dyDescent="0.3">
      <c r="B1695" s="208">
        <v>43017</v>
      </c>
      <c r="C1695" s="209">
        <v>422.97241200000002</v>
      </c>
      <c r="D1695" s="174">
        <v>1.7653820449483268E-3</v>
      </c>
      <c r="E1695" s="174">
        <v>1.7653820449483268E-3</v>
      </c>
      <c r="G1695" s="174">
        <v>1689</v>
      </c>
      <c r="H1695" s="174">
        <f t="shared" ca="1" si="30"/>
        <v>1.8205703741490525E-2</v>
      </c>
    </row>
    <row r="1696" spans="2:8" x14ac:dyDescent="0.3">
      <c r="B1696" s="210">
        <v>43014</v>
      </c>
      <c r="C1696" s="211">
        <v>422.22701999999998</v>
      </c>
      <c r="D1696" s="174">
        <v>3.661718862895803E-3</v>
      </c>
      <c r="E1696" s="174">
        <v>3.661718862895803E-3</v>
      </c>
      <c r="G1696" s="174">
        <v>1690</v>
      </c>
      <c r="H1696" s="174">
        <f t="shared" ca="1" si="30"/>
        <v>1.7397862276374198E-2</v>
      </c>
    </row>
    <row r="1697" spans="2:8" x14ac:dyDescent="0.3">
      <c r="B1697" s="208">
        <v>43013</v>
      </c>
      <c r="C1697" s="209">
        <v>420.68658399999998</v>
      </c>
      <c r="D1697" s="174">
        <v>-5.9029295537970793E-4</v>
      </c>
      <c r="E1697" s="174">
        <v>-5.9029295537970793E-4</v>
      </c>
      <c r="G1697" s="174">
        <v>1691</v>
      </c>
      <c r="H1697" s="174">
        <f t="shared" ca="1" si="30"/>
        <v>4.183736760986571E-3</v>
      </c>
    </row>
    <row r="1698" spans="2:8" x14ac:dyDescent="0.3">
      <c r="B1698" s="210">
        <v>43012</v>
      </c>
      <c r="C1698" s="211">
        <v>420.93505900000002</v>
      </c>
      <c r="D1698" s="174">
        <v>1.8149040159044876E-2</v>
      </c>
      <c r="E1698" s="174">
        <v>1.8149040159044876E-2</v>
      </c>
      <c r="G1698" s="174">
        <v>1692</v>
      </c>
      <c r="H1698" s="174">
        <f t="shared" ca="1" si="30"/>
        <v>-3.0748502439169457E-3</v>
      </c>
    </row>
    <row r="1699" spans="2:8" x14ac:dyDescent="0.3">
      <c r="B1699" s="208">
        <v>43011</v>
      </c>
      <c r="C1699" s="209">
        <v>413.43167099999999</v>
      </c>
      <c r="D1699" s="174">
        <v>3.6114604332819072E-2</v>
      </c>
      <c r="E1699" s="174">
        <v>3.6114604332819072E-2</v>
      </c>
      <c r="G1699" s="174">
        <v>1693</v>
      </c>
      <c r="H1699" s="174">
        <f t="shared" ca="1" si="30"/>
        <v>-2.8295678324622008E-2</v>
      </c>
    </row>
    <row r="1700" spans="2:8" x14ac:dyDescent="0.3">
      <c r="B1700" s="210">
        <v>43007</v>
      </c>
      <c r="C1700" s="211">
        <v>399.02117900000002</v>
      </c>
      <c r="D1700" s="174">
        <v>2.4916162575161488E-4</v>
      </c>
      <c r="E1700" s="174">
        <v>2.4916162575161488E-4</v>
      </c>
      <c r="G1700" s="174">
        <v>1694</v>
      </c>
      <c r="H1700" s="174">
        <f t="shared" ca="1" si="30"/>
        <v>3.1436401526514779E-2</v>
      </c>
    </row>
    <row r="1701" spans="2:8" x14ac:dyDescent="0.3">
      <c r="B1701" s="208">
        <v>43006</v>
      </c>
      <c r="C1701" s="209">
        <v>398.921783</v>
      </c>
      <c r="D1701" s="174">
        <v>-8.6441928479321639E-3</v>
      </c>
      <c r="E1701" s="174">
        <v>-8.6441928479321639E-3</v>
      </c>
      <c r="G1701" s="174">
        <v>1695</v>
      </c>
      <c r="H1701" s="174">
        <f t="shared" ca="1" si="30"/>
        <v>-1.1737597807369929E-2</v>
      </c>
    </row>
    <row r="1702" spans="2:8" x14ac:dyDescent="0.3">
      <c r="B1702" s="210">
        <v>43005</v>
      </c>
      <c r="C1702" s="211">
        <v>402.40020800000002</v>
      </c>
      <c r="D1702" s="174">
        <v>-1.5440642640155327E-2</v>
      </c>
      <c r="E1702" s="174">
        <v>-1.5440642640155327E-2</v>
      </c>
      <c r="G1702" s="174">
        <v>1696</v>
      </c>
      <c r="H1702" s="174">
        <f t="shared" ca="1" si="30"/>
        <v>-4.2519205776180545E-4</v>
      </c>
    </row>
    <row r="1703" spans="2:8" x14ac:dyDescent="0.3">
      <c r="B1703" s="208">
        <v>43004</v>
      </c>
      <c r="C1703" s="209">
        <v>408.71096799999998</v>
      </c>
      <c r="D1703" s="174">
        <v>7.4717245007786606E-3</v>
      </c>
      <c r="E1703" s="174">
        <v>7.4717245007786606E-3</v>
      </c>
      <c r="G1703" s="174">
        <v>1697</v>
      </c>
      <c r="H1703" s="174">
        <f t="shared" ca="1" si="30"/>
        <v>-2.3747917122749235E-2</v>
      </c>
    </row>
    <row r="1704" spans="2:8" x14ac:dyDescent="0.3">
      <c r="B1704" s="210">
        <v>43003</v>
      </c>
      <c r="C1704" s="211">
        <v>405.67984000000001</v>
      </c>
      <c r="D1704" s="174">
        <v>-8.7419959452038256E-3</v>
      </c>
      <c r="E1704" s="174">
        <v>-8.7419959452038256E-3</v>
      </c>
      <c r="G1704" s="174">
        <v>1698</v>
      </c>
      <c r="H1704" s="174">
        <f t="shared" ca="1" si="30"/>
        <v>5.1000773792892699E-3</v>
      </c>
    </row>
    <row r="1705" spans="2:8" x14ac:dyDescent="0.3">
      <c r="B1705" s="208">
        <v>43000</v>
      </c>
      <c r="C1705" s="209">
        <v>409.25756799999999</v>
      </c>
      <c r="D1705" s="174">
        <v>-4.4724885324952677E-3</v>
      </c>
      <c r="E1705" s="174">
        <v>-4.4724885324952677E-3</v>
      </c>
      <c r="G1705" s="174">
        <v>1699</v>
      </c>
      <c r="H1705" s="174">
        <f t="shared" ca="1" si="30"/>
        <v>3.2166151761367293E-2</v>
      </c>
    </row>
    <row r="1706" spans="2:8" x14ac:dyDescent="0.3">
      <c r="B1706" s="210">
        <v>42999</v>
      </c>
      <c r="C1706" s="211">
        <v>411.09619099999998</v>
      </c>
      <c r="D1706" s="174">
        <v>-2.7723815361269132E-3</v>
      </c>
      <c r="E1706" s="174">
        <v>-2.7723815361269132E-3</v>
      </c>
      <c r="G1706" s="174">
        <v>1700</v>
      </c>
      <c r="H1706" s="174">
        <f t="shared" ca="1" si="30"/>
        <v>4.9638561448734084E-3</v>
      </c>
    </row>
    <row r="1707" spans="2:8" x14ac:dyDescent="0.3">
      <c r="B1707" s="208">
        <v>42998</v>
      </c>
      <c r="C1707" s="209">
        <v>412.23907500000001</v>
      </c>
      <c r="D1707" s="174">
        <v>-2.0889857215095523E-2</v>
      </c>
      <c r="E1707" s="174">
        <v>-2.0889857215095523E-2</v>
      </c>
      <c r="G1707" s="174">
        <v>1701</v>
      </c>
      <c r="H1707" s="174">
        <f t="shared" ca="1" si="30"/>
        <v>1.7802330714516996E-2</v>
      </c>
    </row>
    <row r="1708" spans="2:8" x14ac:dyDescent="0.3">
      <c r="B1708" s="210">
        <v>42997</v>
      </c>
      <c r="C1708" s="211">
        <v>421.034424</v>
      </c>
      <c r="D1708" s="174">
        <v>4.6178423774619108E-2</v>
      </c>
      <c r="E1708" s="174">
        <v>4.6178423774619108E-2</v>
      </c>
      <c r="G1708" s="174">
        <v>1702</v>
      </c>
      <c r="H1708" s="174">
        <f t="shared" ca="1" si="30"/>
        <v>1.1826459546524101E-2</v>
      </c>
    </row>
    <row r="1709" spans="2:8" x14ac:dyDescent="0.3">
      <c r="B1709" s="208">
        <v>42996</v>
      </c>
      <c r="C1709" s="209">
        <v>402.44992100000002</v>
      </c>
      <c r="D1709" s="174">
        <v>7.9652891600020207E-3</v>
      </c>
      <c r="E1709" s="174">
        <v>7.9652891600020207E-3</v>
      </c>
      <c r="G1709" s="174">
        <v>1703</v>
      </c>
      <c r="H1709" s="174">
        <f t="shared" ca="1" si="30"/>
        <v>1.3367924688175563E-2</v>
      </c>
    </row>
    <row r="1710" spans="2:8" x14ac:dyDescent="0.3">
      <c r="B1710" s="210">
        <v>42993</v>
      </c>
      <c r="C1710" s="211">
        <v>399.26962300000002</v>
      </c>
      <c r="D1710" s="174">
        <v>-6.5529102863034197E-3</v>
      </c>
      <c r="E1710" s="174">
        <v>-6.5529102863034197E-3</v>
      </c>
      <c r="G1710" s="174">
        <v>1704</v>
      </c>
      <c r="H1710" s="174">
        <f t="shared" ca="1" si="30"/>
        <v>-6.349656658292597E-3</v>
      </c>
    </row>
    <row r="1711" spans="2:8" x14ac:dyDescent="0.3">
      <c r="B1711" s="208">
        <v>42992</v>
      </c>
      <c r="C1711" s="209">
        <v>401.90325899999999</v>
      </c>
      <c r="D1711" s="174">
        <v>3.7854406006394621E-2</v>
      </c>
      <c r="E1711" s="174">
        <v>3.7854406006394621E-2</v>
      </c>
      <c r="G1711" s="174">
        <v>1705</v>
      </c>
      <c r="H1711" s="174">
        <f t="shared" ca="1" si="30"/>
        <v>-2.1717160333676662E-2</v>
      </c>
    </row>
    <row r="1712" spans="2:8" x14ac:dyDescent="0.3">
      <c r="B1712" s="210">
        <v>42991</v>
      </c>
      <c r="C1712" s="211">
        <v>387.24435399999999</v>
      </c>
      <c r="D1712" s="174">
        <v>3.6059250823960061E-3</v>
      </c>
      <c r="E1712" s="174">
        <v>3.6059250823960061E-3</v>
      </c>
      <c r="G1712" s="174">
        <v>1706</v>
      </c>
      <c r="H1712" s="174">
        <f t="shared" ca="1" si="30"/>
        <v>-2.7387530520381179E-2</v>
      </c>
    </row>
    <row r="1713" spans="2:8" x14ac:dyDescent="0.3">
      <c r="B1713" s="208">
        <v>42990</v>
      </c>
      <c r="C1713" s="209">
        <v>385.85299700000002</v>
      </c>
      <c r="D1713" s="174">
        <v>3.4505749687892655E-2</v>
      </c>
      <c r="E1713" s="174">
        <v>3.4505749687892655E-2</v>
      </c>
      <c r="G1713" s="174">
        <v>1707</v>
      </c>
      <c r="H1713" s="174">
        <f t="shared" ca="1" si="30"/>
        <v>-1.0182969769657051E-3</v>
      </c>
    </row>
    <row r="1714" spans="2:8" x14ac:dyDescent="0.3">
      <c r="B1714" s="210">
        <v>42989</v>
      </c>
      <c r="C1714" s="211">
        <v>372.98294099999998</v>
      </c>
      <c r="D1714" s="174">
        <v>6.6662469398084251E-4</v>
      </c>
      <c r="E1714" s="174">
        <v>6.6662469398084251E-4</v>
      </c>
      <c r="G1714" s="174">
        <v>1708</v>
      </c>
      <c r="H1714" s="174">
        <f t="shared" ca="1" si="30"/>
        <v>1.1844208081032833E-2</v>
      </c>
    </row>
    <row r="1715" spans="2:8" x14ac:dyDescent="0.3">
      <c r="B1715" s="208">
        <v>42986</v>
      </c>
      <c r="C1715" s="209">
        <v>372.734467</v>
      </c>
      <c r="D1715" s="174">
        <v>-8.1978319894969315E-3</v>
      </c>
      <c r="E1715" s="174">
        <v>-8.1978319894969315E-3</v>
      </c>
      <c r="G1715" s="174">
        <v>1709</v>
      </c>
      <c r="H1715" s="174">
        <f t="shared" ca="1" si="30"/>
        <v>-7.1916237464166694E-4</v>
      </c>
    </row>
    <row r="1716" spans="2:8" x14ac:dyDescent="0.3">
      <c r="B1716" s="210">
        <v>42985</v>
      </c>
      <c r="C1716" s="211">
        <v>375.815338</v>
      </c>
      <c r="D1716" s="174">
        <v>-1.1889294680763411E-2</v>
      </c>
      <c r="E1716" s="174">
        <v>-1.1889294680763411E-2</v>
      </c>
      <c r="G1716" s="174">
        <v>1710</v>
      </c>
      <c r="H1716" s="174">
        <f t="shared" ca="1" si="30"/>
        <v>4.3249147537073214E-2</v>
      </c>
    </row>
    <row r="1717" spans="2:8" x14ac:dyDescent="0.3">
      <c r="B1717" s="208">
        <v>42984</v>
      </c>
      <c r="C1717" s="209">
        <v>380.33728000000002</v>
      </c>
      <c r="D1717" s="174">
        <v>-1.4040882537347933E-2</v>
      </c>
      <c r="E1717" s="174">
        <v>-1.4040882537347933E-2</v>
      </c>
      <c r="G1717" s="174">
        <v>1711</v>
      </c>
      <c r="H1717" s="174">
        <f t="shared" ca="1" si="30"/>
        <v>2.7446004431674397E-2</v>
      </c>
    </row>
    <row r="1718" spans="2:8" x14ac:dyDescent="0.3">
      <c r="B1718" s="210">
        <v>42983</v>
      </c>
      <c r="C1718" s="211">
        <v>385.753601</v>
      </c>
      <c r="D1718" s="174">
        <v>1.2389147113290892E-2</v>
      </c>
      <c r="E1718" s="174">
        <v>1.2389147113290892E-2</v>
      </c>
      <c r="G1718" s="174">
        <v>1712</v>
      </c>
      <c r="H1718" s="174">
        <f t="shared" ca="1" si="30"/>
        <v>4.4110184567933967E-2</v>
      </c>
    </row>
    <row r="1719" spans="2:8" x14ac:dyDescent="0.3">
      <c r="B1719" s="208">
        <v>42982</v>
      </c>
      <c r="C1719" s="209">
        <v>381.03292800000003</v>
      </c>
      <c r="D1719" s="174">
        <v>-1.9061067648015791E-2</v>
      </c>
      <c r="E1719" s="174">
        <v>-1.9061067648015791E-2</v>
      </c>
      <c r="G1719" s="174">
        <v>1713</v>
      </c>
      <c r="H1719" s="174">
        <f t="shared" ca="1" si="30"/>
        <v>1.0181980360426512E-2</v>
      </c>
    </row>
    <row r="1720" spans="2:8" x14ac:dyDescent="0.3">
      <c r="B1720" s="210">
        <v>42979</v>
      </c>
      <c r="C1720" s="211">
        <v>388.43695100000002</v>
      </c>
      <c r="D1720" s="174">
        <v>3.7976411637890263E-2</v>
      </c>
      <c r="E1720" s="174">
        <v>3.7976411637890263E-2</v>
      </c>
      <c r="G1720" s="174">
        <v>1714</v>
      </c>
      <c r="H1720" s="174">
        <f t="shared" ca="1" si="30"/>
        <v>1.3017991096903502E-2</v>
      </c>
    </row>
    <row r="1721" spans="2:8" x14ac:dyDescent="0.3">
      <c r="B1721" s="208">
        <v>42978</v>
      </c>
      <c r="C1721" s="209">
        <v>374.22521999999998</v>
      </c>
      <c r="D1721" s="174">
        <v>-5.1519051265351253E-3</v>
      </c>
      <c r="E1721" s="174">
        <v>-5.1519051265351253E-3</v>
      </c>
      <c r="G1721" s="174">
        <v>1715</v>
      </c>
      <c r="H1721" s="174">
        <f t="shared" ca="1" si="30"/>
        <v>-4.7632354462628498E-3</v>
      </c>
    </row>
    <row r="1722" spans="2:8" x14ac:dyDescent="0.3">
      <c r="B1722" s="210">
        <v>42977</v>
      </c>
      <c r="C1722" s="211">
        <v>376.16317700000002</v>
      </c>
      <c r="D1722" s="174">
        <v>6.3812260333182963E-3</v>
      </c>
      <c r="E1722" s="174">
        <v>6.3812260333182963E-3</v>
      </c>
      <c r="G1722" s="174">
        <v>1716</v>
      </c>
      <c r="H1722" s="174">
        <f t="shared" ca="1" si="30"/>
        <v>2.7691046351923355E-3</v>
      </c>
    </row>
    <row r="1723" spans="2:8" x14ac:dyDescent="0.3">
      <c r="B1723" s="208">
        <v>42976</v>
      </c>
      <c r="C1723" s="209">
        <v>373.77801499999998</v>
      </c>
      <c r="D1723" s="174">
        <v>-8.4364946108974725E-3</v>
      </c>
      <c r="E1723" s="174">
        <v>-8.4364946108974725E-3</v>
      </c>
      <c r="G1723" s="174">
        <v>1717</v>
      </c>
      <c r="H1723" s="174">
        <f t="shared" ca="1" si="30"/>
        <v>5.3906395604163002E-3</v>
      </c>
    </row>
    <row r="1724" spans="2:8" x14ac:dyDescent="0.3">
      <c r="B1724" s="210">
        <v>42975</v>
      </c>
      <c r="C1724" s="211">
        <v>376.95822099999998</v>
      </c>
      <c r="D1724" s="174">
        <v>-1.2625309312376159E-2</v>
      </c>
      <c r="E1724" s="174">
        <v>-1.2625309312376159E-2</v>
      </c>
      <c r="G1724" s="174">
        <v>1718</v>
      </c>
      <c r="H1724" s="174">
        <f t="shared" ca="1" si="30"/>
        <v>-1.1613264923261448E-2</v>
      </c>
    </row>
    <row r="1725" spans="2:8" x14ac:dyDescent="0.3">
      <c r="B1725" s="208">
        <v>42971</v>
      </c>
      <c r="C1725" s="209">
        <v>381.77829000000003</v>
      </c>
      <c r="D1725" s="174">
        <v>1.1054012294904169E-2</v>
      </c>
      <c r="E1725" s="174">
        <v>1.1054012294904169E-2</v>
      </c>
      <c r="G1725" s="174">
        <v>1719</v>
      </c>
      <c r="H1725" s="174">
        <f t="shared" ca="1" si="30"/>
        <v>2.7853904065551653E-2</v>
      </c>
    </row>
    <row r="1726" spans="2:8" x14ac:dyDescent="0.3">
      <c r="B1726" s="210">
        <v>42970</v>
      </c>
      <c r="C1726" s="211">
        <v>377.60424799999998</v>
      </c>
      <c r="D1726" s="174">
        <v>1.6996774063810113E-2</v>
      </c>
      <c r="E1726" s="174">
        <v>1.6996774063810113E-2</v>
      </c>
      <c r="G1726" s="174">
        <v>1720</v>
      </c>
      <c r="H1726" s="174">
        <f t="shared" ca="1" si="30"/>
        <v>3.5390317808139744E-3</v>
      </c>
    </row>
    <row r="1727" spans="2:8" x14ac:dyDescent="0.3">
      <c r="B1727" s="208">
        <v>42969</v>
      </c>
      <c r="C1727" s="209">
        <v>371.29345699999999</v>
      </c>
      <c r="D1727" s="174">
        <v>-2.0033690680661539E-3</v>
      </c>
      <c r="E1727" s="174">
        <v>-2.0033690680661539E-3</v>
      </c>
      <c r="G1727" s="174">
        <v>1721</v>
      </c>
      <c r="H1727" s="174">
        <f t="shared" ca="1" si="30"/>
        <v>-3.4429328309780675E-2</v>
      </c>
    </row>
    <row r="1728" spans="2:8" x14ac:dyDescent="0.3">
      <c r="B1728" s="210">
        <v>42968</v>
      </c>
      <c r="C1728" s="211">
        <v>372.03878800000001</v>
      </c>
      <c r="D1728" s="174">
        <v>-1.590427558291261E-2</v>
      </c>
      <c r="E1728" s="174">
        <v>-1.590427558291261E-2</v>
      </c>
      <c r="G1728" s="174">
        <v>1722</v>
      </c>
      <c r="H1728" s="174">
        <f t="shared" ca="1" si="30"/>
        <v>2.7154034218199723E-2</v>
      </c>
    </row>
    <row r="1729" spans="2:8" x14ac:dyDescent="0.3">
      <c r="B1729" s="208">
        <v>42965</v>
      </c>
      <c r="C1729" s="209">
        <v>378.051422</v>
      </c>
      <c r="D1729" s="174">
        <v>-1.2717371990292131E-2</v>
      </c>
      <c r="E1729" s="174">
        <v>-1.2717371990292131E-2</v>
      </c>
      <c r="G1729" s="174">
        <v>1723</v>
      </c>
      <c r="H1729" s="174">
        <f t="shared" ca="1" si="30"/>
        <v>2.0743295550884389E-2</v>
      </c>
    </row>
    <row r="1730" spans="2:8" x14ac:dyDescent="0.3">
      <c r="B1730" s="210">
        <v>42964</v>
      </c>
      <c r="C1730" s="211">
        <v>382.92117300000001</v>
      </c>
      <c r="D1730" s="174">
        <v>-1.0147761283548143E-2</v>
      </c>
      <c r="E1730" s="174">
        <v>-1.0147761283548143E-2</v>
      </c>
      <c r="G1730" s="174">
        <v>1724</v>
      </c>
      <c r="H1730" s="174">
        <f t="shared" ca="1" si="30"/>
        <v>-6.5845244926315228E-3</v>
      </c>
    </row>
    <row r="1731" spans="2:8" x14ac:dyDescent="0.3">
      <c r="B1731" s="208">
        <v>42963</v>
      </c>
      <c r="C1731" s="209">
        <v>386.84680200000003</v>
      </c>
      <c r="D1731" s="174">
        <v>3.6893993037557797E-2</v>
      </c>
      <c r="E1731" s="174">
        <v>3.6893993037557797E-2</v>
      </c>
      <c r="G1731" s="174">
        <v>1725</v>
      </c>
      <c r="H1731" s="174">
        <f t="shared" ca="1" si="30"/>
        <v>-2.9953719394247121E-2</v>
      </c>
    </row>
    <row r="1732" spans="2:8" x14ac:dyDescent="0.3">
      <c r="B1732" s="210">
        <v>42961</v>
      </c>
      <c r="C1732" s="211">
        <v>373.08230600000002</v>
      </c>
      <c r="D1732" s="174">
        <v>2.4031949499396937E-3</v>
      </c>
      <c r="E1732" s="174">
        <v>2.4031949499396937E-3</v>
      </c>
      <c r="G1732" s="174">
        <v>1726</v>
      </c>
      <c r="H1732" s="174">
        <f t="shared" ca="1" si="30"/>
        <v>3.8515005625502245E-2</v>
      </c>
    </row>
    <row r="1733" spans="2:8" x14ac:dyDescent="0.3">
      <c r="B1733" s="208">
        <v>42958</v>
      </c>
      <c r="C1733" s="209">
        <v>372.18786599999999</v>
      </c>
      <c r="D1733" s="174">
        <v>-1.4992232873209374E-2</v>
      </c>
      <c r="E1733" s="174">
        <v>-1.4992232873209374E-2</v>
      </c>
      <c r="G1733" s="174">
        <v>1727</v>
      </c>
      <c r="H1733" s="174">
        <f t="shared" ca="1" si="30"/>
        <v>-2.0292933705281339E-2</v>
      </c>
    </row>
    <row r="1734" spans="2:8" x14ac:dyDescent="0.3">
      <c r="B1734" s="210">
        <v>42957</v>
      </c>
      <c r="C1734" s="211">
        <v>377.85272200000003</v>
      </c>
      <c r="D1734" s="174">
        <v>-8.6167445412786328E-2</v>
      </c>
      <c r="E1734" s="174">
        <v>-8.6167445412786328E-2</v>
      </c>
      <c r="G1734" s="174">
        <v>1728</v>
      </c>
      <c r="H1734" s="174">
        <f t="shared" ca="1" si="30"/>
        <v>-7.8870097285804498E-3</v>
      </c>
    </row>
    <row r="1735" spans="2:8" x14ac:dyDescent="0.3">
      <c r="B1735" s="208">
        <v>42956</v>
      </c>
      <c r="C1735" s="209">
        <v>413.48135400000001</v>
      </c>
      <c r="D1735" s="174">
        <v>-3.2441830429761537E-2</v>
      </c>
      <c r="E1735" s="174">
        <v>-3.2441830429761537E-2</v>
      </c>
      <c r="G1735" s="174">
        <v>1729</v>
      </c>
      <c r="H1735" s="174">
        <f t="shared" ca="1" si="30"/>
        <v>3.498183558856327E-2</v>
      </c>
    </row>
    <row r="1736" spans="2:8" x14ac:dyDescent="0.3">
      <c r="B1736" s="210">
        <v>42955</v>
      </c>
      <c r="C1736" s="211">
        <v>427.345215</v>
      </c>
      <c r="D1736" s="174">
        <v>0</v>
      </c>
      <c r="E1736" s="174">
        <v>0</v>
      </c>
      <c r="G1736" s="174">
        <v>1730</v>
      </c>
      <c r="H1736" s="174">
        <f t="shared" ref="H1736:H1799" ca="1" si="31">_xlfn.NORM.INV(RAND(),N$9,N$10)</f>
        <v>-1.971131792021174E-3</v>
      </c>
    </row>
    <row r="1737" spans="2:8" x14ac:dyDescent="0.3">
      <c r="B1737" s="208">
        <v>42954</v>
      </c>
      <c r="C1737" s="209">
        <v>427.345215</v>
      </c>
      <c r="D1737" s="174">
        <v>-1.2855908438848337E-2</v>
      </c>
      <c r="E1737" s="174">
        <v>-1.2855908438848337E-2</v>
      </c>
      <c r="G1737" s="174">
        <v>1731</v>
      </c>
      <c r="H1737" s="174">
        <f t="shared" ca="1" si="31"/>
        <v>2.9923258843515311E-2</v>
      </c>
    </row>
    <row r="1738" spans="2:8" x14ac:dyDescent="0.3">
      <c r="B1738" s="210">
        <v>42951</v>
      </c>
      <c r="C1738" s="211">
        <v>432.91067500000003</v>
      </c>
      <c r="D1738" s="174">
        <v>9.6187544804517359E-3</v>
      </c>
      <c r="E1738" s="174">
        <v>9.6187544804517359E-3</v>
      </c>
      <c r="G1738" s="174">
        <v>1732</v>
      </c>
      <c r="H1738" s="174">
        <f t="shared" ca="1" si="31"/>
        <v>3.3167214358456654E-2</v>
      </c>
    </row>
    <row r="1739" spans="2:8" x14ac:dyDescent="0.3">
      <c r="B1739" s="208">
        <v>42950</v>
      </c>
      <c r="C1739" s="209">
        <v>428.78628500000002</v>
      </c>
      <c r="D1739" s="174">
        <v>-2.0211218964140524E-2</v>
      </c>
      <c r="E1739" s="174">
        <v>-2.0211218964140524E-2</v>
      </c>
      <c r="G1739" s="174">
        <v>1733</v>
      </c>
      <c r="H1739" s="174">
        <f t="shared" ca="1" si="31"/>
        <v>1.6286143049365467E-3</v>
      </c>
    </row>
    <row r="1740" spans="2:8" x14ac:dyDescent="0.3">
      <c r="B1740" s="210">
        <v>42949</v>
      </c>
      <c r="C1740" s="211">
        <v>437.631348</v>
      </c>
      <c r="D1740" s="174">
        <v>-1.4656502024470129E-2</v>
      </c>
      <c r="E1740" s="174">
        <v>-1.4656502024470129E-2</v>
      </c>
      <c r="G1740" s="174">
        <v>1734</v>
      </c>
      <c r="H1740" s="174">
        <f t="shared" ca="1" si="31"/>
        <v>-6.7396914365615186E-3</v>
      </c>
    </row>
    <row r="1741" spans="2:8" x14ac:dyDescent="0.3">
      <c r="B1741" s="208">
        <v>42948</v>
      </c>
      <c r="C1741" s="209">
        <v>444.14089999999999</v>
      </c>
      <c r="D1741" s="174">
        <v>5.1732528262117151E-3</v>
      </c>
      <c r="E1741" s="174">
        <v>5.1732528262117151E-3</v>
      </c>
      <c r="G1741" s="174">
        <v>1735</v>
      </c>
      <c r="H1741" s="174">
        <f t="shared" ca="1" si="31"/>
        <v>-2.011370773001922E-2</v>
      </c>
    </row>
    <row r="1742" spans="2:8" x14ac:dyDescent="0.3">
      <c r="B1742" s="210">
        <v>42947</v>
      </c>
      <c r="C1742" s="211">
        <v>441.85507200000001</v>
      </c>
      <c r="D1742" s="174">
        <v>-2.8036254272258026E-3</v>
      </c>
      <c r="E1742" s="174">
        <v>-2.8036254272258026E-3</v>
      </c>
      <c r="G1742" s="174">
        <v>1736</v>
      </c>
      <c r="H1742" s="174">
        <f t="shared" ca="1" si="31"/>
        <v>1.6961242963686552E-2</v>
      </c>
    </row>
    <row r="1743" spans="2:8" x14ac:dyDescent="0.3">
      <c r="B1743" s="208">
        <v>42944</v>
      </c>
      <c r="C1743" s="209">
        <v>443.097351</v>
      </c>
      <c r="D1743" s="174">
        <v>1.0102899638487789E-3</v>
      </c>
      <c r="E1743" s="174">
        <v>1.0102899638487789E-3</v>
      </c>
      <c r="G1743" s="174">
        <v>1737</v>
      </c>
      <c r="H1743" s="174">
        <f t="shared" ca="1" si="31"/>
        <v>-3.1080702878579679E-2</v>
      </c>
    </row>
    <row r="1744" spans="2:8" x14ac:dyDescent="0.3">
      <c r="B1744" s="210">
        <v>42943</v>
      </c>
      <c r="C1744" s="211">
        <v>442.65014600000001</v>
      </c>
      <c r="D1744" s="174">
        <v>-2.6022256359949328E-2</v>
      </c>
      <c r="E1744" s="174">
        <v>-2.6022256359949328E-2</v>
      </c>
      <c r="G1744" s="174">
        <v>1738</v>
      </c>
      <c r="H1744" s="174">
        <f t="shared" ca="1" si="31"/>
        <v>1.2056595739909564E-2</v>
      </c>
    </row>
    <row r="1745" spans="2:8" x14ac:dyDescent="0.3">
      <c r="B1745" s="208">
        <v>42942</v>
      </c>
      <c r="C1745" s="209">
        <v>454.476654</v>
      </c>
      <c r="D1745" s="174">
        <v>2.6309460922440309E-3</v>
      </c>
      <c r="E1745" s="174">
        <v>2.6309460922440309E-3</v>
      </c>
      <c r="G1745" s="174">
        <v>1739</v>
      </c>
      <c r="H1745" s="174">
        <f t="shared" ca="1" si="31"/>
        <v>-2.3069522514563446E-2</v>
      </c>
    </row>
    <row r="1746" spans="2:8" x14ac:dyDescent="0.3">
      <c r="B1746" s="210">
        <v>42941</v>
      </c>
      <c r="C1746" s="211">
        <v>453.284088</v>
      </c>
      <c r="D1746" s="174">
        <v>-1.7025863655660365E-2</v>
      </c>
      <c r="E1746" s="174">
        <v>-1.7025863655660365E-2</v>
      </c>
      <c r="G1746" s="174">
        <v>1740</v>
      </c>
      <c r="H1746" s="174">
        <f t="shared" ca="1" si="31"/>
        <v>-3.2246689404589718E-2</v>
      </c>
    </row>
    <row r="1747" spans="2:8" x14ac:dyDescent="0.3">
      <c r="B1747" s="208">
        <v>42940</v>
      </c>
      <c r="C1747" s="209">
        <v>461.13531499999999</v>
      </c>
      <c r="D1747" s="174">
        <v>-1.2914060951921859E-3</v>
      </c>
      <c r="E1747" s="174">
        <v>-1.2914060951921859E-3</v>
      </c>
      <c r="G1747" s="174">
        <v>1741</v>
      </c>
      <c r="H1747" s="174">
        <f t="shared" ca="1" si="31"/>
        <v>-1.3293800762454415E-2</v>
      </c>
    </row>
    <row r="1748" spans="2:8" x14ac:dyDescent="0.3">
      <c r="B1748" s="210">
        <v>42937</v>
      </c>
      <c r="C1748" s="211">
        <v>461.73159800000002</v>
      </c>
      <c r="D1748" s="174">
        <v>9.6707373067216502E-3</v>
      </c>
      <c r="E1748" s="174">
        <v>9.6707373067216502E-3</v>
      </c>
      <c r="G1748" s="174">
        <v>1742</v>
      </c>
      <c r="H1748" s="174">
        <f t="shared" ca="1" si="31"/>
        <v>-3.5009693182944883E-2</v>
      </c>
    </row>
    <row r="1749" spans="2:8" x14ac:dyDescent="0.3">
      <c r="B1749" s="208">
        <v>42936</v>
      </c>
      <c r="C1749" s="209">
        <v>457.30908199999999</v>
      </c>
      <c r="D1749" s="174">
        <v>-9.770154630111519E-4</v>
      </c>
      <c r="E1749" s="174">
        <v>-9.770154630111519E-4</v>
      </c>
      <c r="G1749" s="174">
        <v>1743</v>
      </c>
      <c r="H1749" s="174">
        <f t="shared" ca="1" si="31"/>
        <v>3.1971364056346908E-2</v>
      </c>
    </row>
    <row r="1750" spans="2:8" x14ac:dyDescent="0.3">
      <c r="B1750" s="210">
        <v>42935</v>
      </c>
      <c r="C1750" s="211">
        <v>457.75631700000002</v>
      </c>
      <c r="D1750" s="174">
        <v>9.7556067580061474E-3</v>
      </c>
      <c r="E1750" s="174">
        <v>9.7556067580061474E-3</v>
      </c>
      <c r="G1750" s="174">
        <v>1744</v>
      </c>
      <c r="H1750" s="174">
        <f t="shared" ca="1" si="31"/>
        <v>2.7871457287216076E-2</v>
      </c>
    </row>
    <row r="1751" spans="2:8" x14ac:dyDescent="0.3">
      <c r="B1751" s="208">
        <v>42934</v>
      </c>
      <c r="C1751" s="209">
        <v>453.33377100000001</v>
      </c>
      <c r="D1751" s="174">
        <v>4.4038064533753647E-3</v>
      </c>
      <c r="E1751" s="174">
        <v>4.4038064533753647E-3</v>
      </c>
      <c r="G1751" s="174">
        <v>1745</v>
      </c>
      <c r="H1751" s="174">
        <f t="shared" ca="1" si="31"/>
        <v>-1.5732462374753627E-2</v>
      </c>
    </row>
    <row r="1752" spans="2:8" x14ac:dyDescent="0.3">
      <c r="B1752" s="210">
        <v>42933</v>
      </c>
      <c r="C1752" s="211">
        <v>451.34613000000002</v>
      </c>
      <c r="D1752" s="174">
        <v>6.3151426308041599E-3</v>
      </c>
      <c r="E1752" s="174">
        <v>6.3151426308041599E-3</v>
      </c>
      <c r="G1752" s="174">
        <v>1746</v>
      </c>
      <c r="H1752" s="174">
        <f t="shared" ca="1" si="31"/>
        <v>-1.7582407926736477E-2</v>
      </c>
    </row>
    <row r="1753" spans="2:8" x14ac:dyDescent="0.3">
      <c r="B1753" s="208">
        <v>42930</v>
      </c>
      <c r="C1753" s="209">
        <v>448.51370200000002</v>
      </c>
      <c r="D1753" s="174">
        <v>-1.688275073440506E-2</v>
      </c>
      <c r="E1753" s="174">
        <v>-1.688275073440506E-2</v>
      </c>
      <c r="G1753" s="174">
        <v>1747</v>
      </c>
      <c r="H1753" s="174">
        <f t="shared" ca="1" si="31"/>
        <v>-2.1467693118589901E-2</v>
      </c>
    </row>
    <row r="1754" spans="2:8" x14ac:dyDescent="0.3">
      <c r="B1754" s="210">
        <v>42929</v>
      </c>
      <c r="C1754" s="211">
        <v>456.21588100000002</v>
      </c>
      <c r="D1754" s="174">
        <v>-4.2299285415351075E-3</v>
      </c>
      <c r="E1754" s="174">
        <v>-4.2299285415351075E-3</v>
      </c>
      <c r="G1754" s="174">
        <v>1748</v>
      </c>
      <c r="H1754" s="174">
        <f t="shared" ca="1" si="31"/>
        <v>-3.0621777260485764E-2</v>
      </c>
    </row>
    <row r="1755" spans="2:8" x14ac:dyDescent="0.3">
      <c r="B1755" s="208">
        <v>42928</v>
      </c>
      <c r="C1755" s="209">
        <v>458.153839</v>
      </c>
      <c r="D1755" s="174">
        <v>8.863041336310034E-3</v>
      </c>
      <c r="E1755" s="174">
        <v>8.863041336310034E-3</v>
      </c>
      <c r="G1755" s="174">
        <v>1749</v>
      </c>
      <c r="H1755" s="174">
        <f t="shared" ca="1" si="31"/>
        <v>-1.4952354953591228E-2</v>
      </c>
    </row>
    <row r="1756" spans="2:8" x14ac:dyDescent="0.3">
      <c r="B1756" s="210">
        <v>42927</v>
      </c>
      <c r="C1756" s="211">
        <v>454.12887599999999</v>
      </c>
      <c r="D1756" s="174">
        <v>2.2373869931375624E-2</v>
      </c>
      <c r="E1756" s="174">
        <v>2.2373869931375624E-2</v>
      </c>
      <c r="G1756" s="174">
        <v>1750</v>
      </c>
      <c r="H1756" s="174">
        <f t="shared" ca="1" si="31"/>
        <v>-5.3553264740166017E-3</v>
      </c>
    </row>
    <row r="1757" spans="2:8" x14ac:dyDescent="0.3">
      <c r="B1757" s="208">
        <v>42926</v>
      </c>
      <c r="C1757" s="209">
        <v>444.19061299999998</v>
      </c>
      <c r="D1757" s="174">
        <v>2.312009836054222E-2</v>
      </c>
      <c r="E1757" s="174">
        <v>2.312009836054222E-2</v>
      </c>
      <c r="G1757" s="174">
        <v>1751</v>
      </c>
      <c r="H1757" s="174">
        <f t="shared" ca="1" si="31"/>
        <v>-2.9342683972257116E-2</v>
      </c>
    </row>
    <row r="1758" spans="2:8" x14ac:dyDescent="0.3">
      <c r="B1758" s="210">
        <v>42923</v>
      </c>
      <c r="C1758" s="211">
        <v>434.15295400000002</v>
      </c>
      <c r="D1758" s="174">
        <v>-5.7199167402365773E-4</v>
      </c>
      <c r="E1758" s="174">
        <v>-5.7199167402365773E-4</v>
      </c>
      <c r="G1758" s="174">
        <v>1752</v>
      </c>
      <c r="H1758" s="174">
        <f t="shared" ca="1" si="31"/>
        <v>-1.419313725771163E-2</v>
      </c>
    </row>
    <row r="1759" spans="2:8" x14ac:dyDescent="0.3">
      <c r="B1759" s="208">
        <v>42922</v>
      </c>
      <c r="C1759" s="209">
        <v>434.40142800000001</v>
      </c>
      <c r="D1759" s="174">
        <v>1.2391467691573831E-2</v>
      </c>
      <c r="E1759" s="174">
        <v>1.2391467691573831E-2</v>
      </c>
      <c r="G1759" s="174">
        <v>1753</v>
      </c>
      <c r="H1759" s="174">
        <f t="shared" ca="1" si="31"/>
        <v>5.3066960885937528E-2</v>
      </c>
    </row>
    <row r="1760" spans="2:8" x14ac:dyDescent="0.3">
      <c r="B1760" s="210">
        <v>42921</v>
      </c>
      <c r="C1760" s="211">
        <v>429.08444200000002</v>
      </c>
      <c r="D1760" s="174">
        <v>1.1361001053555463E-2</v>
      </c>
      <c r="E1760" s="174">
        <v>1.1361001053555463E-2</v>
      </c>
      <c r="G1760" s="174">
        <v>1754</v>
      </c>
      <c r="H1760" s="174">
        <f t="shared" ca="1" si="31"/>
        <v>1.205934328495083E-3</v>
      </c>
    </row>
    <row r="1761" spans="2:8" x14ac:dyDescent="0.3">
      <c r="B1761" s="208">
        <v>42920</v>
      </c>
      <c r="C1761" s="209">
        <v>424.26437399999998</v>
      </c>
      <c r="D1761" s="174">
        <v>-7.7861649637209875E-3</v>
      </c>
      <c r="E1761" s="174">
        <v>-7.7861649637209875E-3</v>
      </c>
      <c r="G1761" s="174">
        <v>1755</v>
      </c>
      <c r="H1761" s="174">
        <f t="shared" ca="1" si="31"/>
        <v>-9.9209588166753642E-4</v>
      </c>
    </row>
    <row r="1762" spans="2:8" x14ac:dyDescent="0.3">
      <c r="B1762" s="210">
        <v>42919</v>
      </c>
      <c r="C1762" s="211">
        <v>427.59368899999998</v>
      </c>
      <c r="D1762" s="174">
        <v>-5.3172278137432584E-3</v>
      </c>
      <c r="E1762" s="174">
        <v>-5.3172278137432584E-3</v>
      </c>
      <c r="G1762" s="174">
        <v>1756</v>
      </c>
      <c r="H1762" s="174">
        <f t="shared" ca="1" si="31"/>
        <v>-1.2032088308114476E-2</v>
      </c>
    </row>
    <row r="1763" spans="2:8" x14ac:dyDescent="0.3">
      <c r="B1763" s="208">
        <v>42916</v>
      </c>
      <c r="C1763" s="209">
        <v>429.879456</v>
      </c>
      <c r="D1763" s="174">
        <v>-7.0019502291090909E-3</v>
      </c>
      <c r="E1763" s="174">
        <v>-7.0019502291090909E-3</v>
      </c>
      <c r="G1763" s="174">
        <v>1757</v>
      </c>
      <c r="H1763" s="174">
        <f t="shared" ca="1" si="31"/>
        <v>-6.4012844094203712E-4</v>
      </c>
    </row>
    <row r="1764" spans="2:8" x14ac:dyDescent="0.3">
      <c r="B1764" s="210">
        <v>42915</v>
      </c>
      <c r="C1764" s="211">
        <v>432.91067500000003</v>
      </c>
      <c r="D1764" s="174">
        <v>-1.5593131921029315E-2</v>
      </c>
      <c r="E1764" s="174">
        <v>-1.5593131921029315E-2</v>
      </c>
      <c r="G1764" s="174">
        <v>1758</v>
      </c>
      <c r="H1764" s="174">
        <f t="shared" ca="1" si="31"/>
        <v>7.8416233353245934E-2</v>
      </c>
    </row>
    <row r="1765" spans="2:8" x14ac:dyDescent="0.3">
      <c r="B1765" s="208">
        <v>42914</v>
      </c>
      <c r="C1765" s="209">
        <v>439.768036</v>
      </c>
      <c r="D1765" s="174">
        <v>4.5217218605643082E-4</v>
      </c>
      <c r="E1765" s="174">
        <v>4.5217218605643082E-4</v>
      </c>
      <c r="G1765" s="174">
        <v>1759</v>
      </c>
      <c r="H1765" s="174">
        <f t="shared" ca="1" si="31"/>
        <v>2.4094924556727353E-3</v>
      </c>
    </row>
    <row r="1766" spans="2:8" x14ac:dyDescent="0.3">
      <c r="B1766" s="210">
        <v>42913</v>
      </c>
      <c r="C1766" s="211">
        <v>439.569275</v>
      </c>
      <c r="D1766" s="174">
        <v>-1.9180973779691368E-3</v>
      </c>
      <c r="E1766" s="174">
        <v>-1.9180973779691368E-3</v>
      </c>
      <c r="G1766" s="174">
        <v>1760</v>
      </c>
      <c r="H1766" s="174">
        <f t="shared" ca="1" si="31"/>
        <v>6.7012036489021584E-2</v>
      </c>
    </row>
    <row r="1767" spans="2:8" x14ac:dyDescent="0.3">
      <c r="B1767" s="208">
        <v>42909</v>
      </c>
      <c r="C1767" s="209">
        <v>440.41403200000002</v>
      </c>
      <c r="D1767" s="174">
        <v>-2.1095689315273034E-2</v>
      </c>
      <c r="E1767" s="174">
        <v>-2.1095689315273034E-2</v>
      </c>
      <c r="G1767" s="174">
        <v>1761</v>
      </c>
      <c r="H1767" s="174">
        <f t="shared" ca="1" si="31"/>
        <v>-7.4255681326488715E-3</v>
      </c>
    </row>
    <row r="1768" spans="2:8" x14ac:dyDescent="0.3">
      <c r="B1768" s="210">
        <v>42908</v>
      </c>
      <c r="C1768" s="211">
        <v>449.90508999999997</v>
      </c>
      <c r="D1768" s="174">
        <v>-1.005896333676146E-2</v>
      </c>
      <c r="E1768" s="174">
        <v>-1.005896333676146E-2</v>
      </c>
      <c r="G1768" s="174">
        <v>1762</v>
      </c>
      <c r="H1768" s="174">
        <f t="shared" ca="1" si="31"/>
        <v>2.2558234021554074E-2</v>
      </c>
    </row>
    <row r="1769" spans="2:8" x14ac:dyDescent="0.3">
      <c r="B1769" s="208">
        <v>42907</v>
      </c>
      <c r="C1769" s="209">
        <v>454.476654</v>
      </c>
      <c r="D1769" s="174">
        <v>-2.1608933716537642E-2</v>
      </c>
      <c r="E1769" s="174">
        <v>-2.1608933716537642E-2</v>
      </c>
      <c r="G1769" s="174">
        <v>1763</v>
      </c>
      <c r="H1769" s="174">
        <f t="shared" ca="1" si="31"/>
        <v>2.3656830027659077E-3</v>
      </c>
    </row>
    <row r="1770" spans="2:8" x14ac:dyDescent="0.3">
      <c r="B1770" s="210">
        <v>42906</v>
      </c>
      <c r="C1770" s="211">
        <v>464.51431300000002</v>
      </c>
      <c r="D1770" s="174">
        <v>3.3270650104584805E-2</v>
      </c>
      <c r="E1770" s="174">
        <v>3.3270650104584805E-2</v>
      </c>
      <c r="G1770" s="174">
        <v>1764</v>
      </c>
      <c r="H1770" s="174">
        <f t="shared" ca="1" si="31"/>
        <v>4.5062446572772592E-2</v>
      </c>
    </row>
    <row r="1771" spans="2:8" x14ac:dyDescent="0.3">
      <c r="B1771" s="208">
        <v>42905</v>
      </c>
      <c r="C1771" s="209">
        <v>449.55725100000001</v>
      </c>
      <c r="D1771" s="174">
        <v>-7.4602066128736091E-3</v>
      </c>
      <c r="E1771" s="174">
        <v>-7.4602066128736091E-3</v>
      </c>
      <c r="G1771" s="174">
        <v>1765</v>
      </c>
      <c r="H1771" s="174">
        <f t="shared" ca="1" si="31"/>
        <v>1.4623747928730349E-2</v>
      </c>
    </row>
    <row r="1772" spans="2:8" x14ac:dyDescent="0.3">
      <c r="B1772" s="210">
        <v>42902</v>
      </c>
      <c r="C1772" s="211">
        <v>452.93624899999998</v>
      </c>
      <c r="D1772" s="174">
        <v>1.6618307392274764E-2</v>
      </c>
      <c r="E1772" s="174">
        <v>1.6618307392274764E-2</v>
      </c>
      <c r="G1772" s="174">
        <v>1766</v>
      </c>
      <c r="H1772" s="174">
        <f t="shared" ca="1" si="31"/>
        <v>2.2298970884171623E-2</v>
      </c>
    </row>
    <row r="1773" spans="2:8" x14ac:dyDescent="0.3">
      <c r="B1773" s="208">
        <v>42901</v>
      </c>
      <c r="C1773" s="209">
        <v>445.53225700000002</v>
      </c>
      <c r="D1773" s="174">
        <v>-8.0761291936749108E-3</v>
      </c>
      <c r="E1773" s="174">
        <v>-8.0761291936749108E-3</v>
      </c>
      <c r="G1773" s="174">
        <v>1767</v>
      </c>
      <c r="H1773" s="174">
        <f t="shared" ca="1" si="31"/>
        <v>-6.6966920124834642E-2</v>
      </c>
    </row>
    <row r="1774" spans="2:8" x14ac:dyDescent="0.3">
      <c r="B1774" s="210">
        <v>42900</v>
      </c>
      <c r="C1774" s="211">
        <v>449.15972900000003</v>
      </c>
      <c r="D1774" s="174">
        <v>5.3387625479240156E-3</v>
      </c>
      <c r="E1774" s="174">
        <v>5.3387625479240156E-3</v>
      </c>
      <c r="G1774" s="174">
        <v>1768</v>
      </c>
      <c r="H1774" s="174">
        <f t="shared" ca="1" si="31"/>
        <v>4.1885861872824552E-2</v>
      </c>
    </row>
    <row r="1775" spans="2:8" x14ac:dyDescent="0.3">
      <c r="B1775" s="208">
        <v>42899</v>
      </c>
      <c r="C1775" s="209">
        <v>446.77450599999997</v>
      </c>
      <c r="D1775" s="174">
        <v>-1.4684988846437983E-2</v>
      </c>
      <c r="E1775" s="174">
        <v>-1.4684988846437983E-2</v>
      </c>
      <c r="G1775" s="174">
        <v>1769</v>
      </c>
      <c r="H1775" s="174">
        <f t="shared" ca="1" si="31"/>
        <v>2.7949153552460332E-2</v>
      </c>
    </row>
    <row r="1776" spans="2:8" x14ac:dyDescent="0.3">
      <c r="B1776" s="210">
        <v>42898</v>
      </c>
      <c r="C1776" s="211">
        <v>453.43316700000003</v>
      </c>
      <c r="D1776" s="174">
        <v>-2.3228444638445936E-2</v>
      </c>
      <c r="E1776" s="174">
        <v>-2.3228444638445936E-2</v>
      </c>
      <c r="G1776" s="174">
        <v>1770</v>
      </c>
      <c r="H1776" s="174">
        <f t="shared" ca="1" si="31"/>
        <v>-1.8514324129147931E-2</v>
      </c>
    </row>
    <row r="1777" spans="2:8" x14ac:dyDescent="0.3">
      <c r="B1777" s="208">
        <v>42895</v>
      </c>
      <c r="C1777" s="209">
        <v>464.21618699999999</v>
      </c>
      <c r="D1777" s="174">
        <v>1.3671951051405409E-2</v>
      </c>
      <c r="E1777" s="174">
        <v>1.3671951051405409E-2</v>
      </c>
      <c r="G1777" s="174">
        <v>1771</v>
      </c>
      <c r="H1777" s="174">
        <f t="shared" ca="1" si="31"/>
        <v>4.6282152378763271E-2</v>
      </c>
    </row>
    <row r="1778" spans="2:8" x14ac:dyDescent="0.3">
      <c r="B1778" s="210">
        <v>42894</v>
      </c>
      <c r="C1778" s="211">
        <v>457.95504799999998</v>
      </c>
      <c r="D1778" s="174">
        <v>6.113475303420296E-3</v>
      </c>
      <c r="E1778" s="174">
        <v>6.113475303420296E-3</v>
      </c>
      <c r="G1778" s="174">
        <v>1772</v>
      </c>
      <c r="H1778" s="174">
        <f t="shared" ca="1" si="31"/>
        <v>1.504030829148755E-4</v>
      </c>
    </row>
    <row r="1779" spans="2:8" x14ac:dyDescent="0.3">
      <c r="B1779" s="208">
        <v>42893</v>
      </c>
      <c r="C1779" s="209">
        <v>455.17236300000002</v>
      </c>
      <c r="D1779" s="174">
        <v>-6.5075870727342887E-3</v>
      </c>
      <c r="E1779" s="174">
        <v>-6.5075870727342887E-3</v>
      </c>
      <c r="G1779" s="174">
        <v>1773</v>
      </c>
      <c r="H1779" s="174">
        <f t="shared" ca="1" si="31"/>
        <v>1.1005560658488914E-2</v>
      </c>
    </row>
    <row r="1780" spans="2:8" x14ac:dyDescent="0.3">
      <c r="B1780" s="210">
        <v>42892</v>
      </c>
      <c r="C1780" s="211">
        <v>458.153839</v>
      </c>
      <c r="D1780" s="174">
        <v>-3.5867365308027463E-2</v>
      </c>
      <c r="E1780" s="174">
        <v>-3.5867365308027463E-2</v>
      </c>
      <c r="G1780" s="174">
        <v>1774</v>
      </c>
      <c r="H1780" s="174">
        <f t="shared" ca="1" si="31"/>
        <v>2.8050477031208713E-2</v>
      </c>
    </row>
    <row r="1781" spans="2:8" x14ac:dyDescent="0.3">
      <c r="B1781" s="208">
        <v>42891</v>
      </c>
      <c r="C1781" s="209">
        <v>475.19793700000002</v>
      </c>
      <c r="D1781" s="174">
        <v>-1.2533001397136523E-3</v>
      </c>
      <c r="E1781" s="174">
        <v>-1.2533001397136523E-3</v>
      </c>
      <c r="G1781" s="174">
        <v>1775</v>
      </c>
      <c r="H1781" s="174">
        <f t="shared" ca="1" si="31"/>
        <v>-2.9818821742456307E-2</v>
      </c>
    </row>
    <row r="1782" spans="2:8" x14ac:dyDescent="0.3">
      <c r="B1782" s="210">
        <v>42888</v>
      </c>
      <c r="C1782" s="211">
        <v>475.79424999999998</v>
      </c>
      <c r="D1782" s="174">
        <v>4.4057509328957675E-3</v>
      </c>
      <c r="E1782" s="174">
        <v>4.4057509328957675E-3</v>
      </c>
      <c r="G1782" s="174">
        <v>1776</v>
      </c>
      <c r="H1782" s="174">
        <f t="shared" ca="1" si="31"/>
        <v>-4.0631961500325964E-3</v>
      </c>
    </row>
    <row r="1783" spans="2:8" x14ac:dyDescent="0.3">
      <c r="B1783" s="208">
        <v>42887</v>
      </c>
      <c r="C1783" s="209">
        <v>473.70721400000002</v>
      </c>
      <c r="D1783" s="174">
        <v>1.0500976059698807E-3</v>
      </c>
      <c r="E1783" s="174">
        <v>1.0500976059698807E-3</v>
      </c>
      <c r="G1783" s="174">
        <v>1777</v>
      </c>
      <c r="H1783" s="174">
        <f t="shared" ca="1" si="31"/>
        <v>-3.4654805716819601E-2</v>
      </c>
    </row>
    <row r="1784" spans="2:8" x14ac:dyDescent="0.3">
      <c r="B1784" s="210">
        <v>42886</v>
      </c>
      <c r="C1784" s="211">
        <v>473.21029700000003</v>
      </c>
      <c r="D1784" s="174">
        <v>-1.0700165464323053E-2</v>
      </c>
      <c r="E1784" s="174">
        <v>-1.0700165464323053E-2</v>
      </c>
      <c r="G1784" s="174">
        <v>1778</v>
      </c>
      <c r="H1784" s="174">
        <f t="shared" ca="1" si="31"/>
        <v>-2.7937615250715345E-3</v>
      </c>
    </row>
    <row r="1785" spans="2:8" x14ac:dyDescent="0.3">
      <c r="B1785" s="208">
        <v>42885</v>
      </c>
      <c r="C1785" s="209">
        <v>478.32849099999999</v>
      </c>
      <c r="D1785" s="174">
        <v>-4.1542458928099576E-4</v>
      </c>
      <c r="E1785" s="174">
        <v>-4.1542458928099576E-4</v>
      </c>
      <c r="G1785" s="174">
        <v>1779</v>
      </c>
      <c r="H1785" s="174">
        <f t="shared" ca="1" si="31"/>
        <v>1.9823439793211696E-2</v>
      </c>
    </row>
    <row r="1786" spans="2:8" x14ac:dyDescent="0.3">
      <c r="B1786" s="210">
        <v>42884</v>
      </c>
      <c r="C1786" s="211">
        <v>478.52728300000001</v>
      </c>
      <c r="D1786" s="174">
        <v>8.3141028320142096E-4</v>
      </c>
      <c r="E1786" s="174">
        <v>8.3141028320142096E-4</v>
      </c>
      <c r="G1786" s="174">
        <v>1780</v>
      </c>
      <c r="H1786" s="174">
        <f t="shared" ca="1" si="31"/>
        <v>2.7597105334085548E-2</v>
      </c>
    </row>
    <row r="1787" spans="2:8" x14ac:dyDescent="0.3">
      <c r="B1787" s="208">
        <v>42881</v>
      </c>
      <c r="C1787" s="209">
        <v>478.12976099999997</v>
      </c>
      <c r="D1787" s="174">
        <v>1.0714349025330538E-2</v>
      </c>
      <c r="E1787" s="174">
        <v>1.0714349025330538E-2</v>
      </c>
      <c r="G1787" s="174">
        <v>1781</v>
      </c>
      <c r="H1787" s="174">
        <f t="shared" ca="1" si="31"/>
        <v>4.1311491195088756E-2</v>
      </c>
    </row>
    <row r="1788" spans="2:8" x14ac:dyDescent="0.3">
      <c r="B1788" s="210">
        <v>42880</v>
      </c>
      <c r="C1788" s="211">
        <v>473.061218</v>
      </c>
      <c r="D1788" s="174">
        <v>1.3736575243953565E-2</v>
      </c>
      <c r="E1788" s="174">
        <v>1.3736575243953565E-2</v>
      </c>
      <c r="G1788" s="174">
        <v>1782</v>
      </c>
      <c r="H1788" s="174">
        <f t="shared" ca="1" si="31"/>
        <v>-1.8365650660796779E-2</v>
      </c>
    </row>
    <row r="1789" spans="2:8" x14ac:dyDescent="0.3">
      <c r="B1789" s="208">
        <v>42879</v>
      </c>
      <c r="C1789" s="209">
        <v>466.65103099999999</v>
      </c>
      <c r="D1789" s="174">
        <v>4.2286316778873186E-2</v>
      </c>
      <c r="E1789" s="174">
        <v>4.2286316778873186E-2</v>
      </c>
      <c r="G1789" s="174">
        <v>1783</v>
      </c>
      <c r="H1789" s="174">
        <f t="shared" ca="1" si="31"/>
        <v>1.5590684717510324E-2</v>
      </c>
    </row>
    <row r="1790" spans="2:8" x14ac:dyDescent="0.3">
      <c r="B1790" s="210">
        <v>42878</v>
      </c>
      <c r="C1790" s="211">
        <v>447.718658</v>
      </c>
      <c r="D1790" s="174">
        <v>1.8903699636735232E-3</v>
      </c>
      <c r="E1790" s="174">
        <v>1.8903699636735232E-3</v>
      </c>
      <c r="G1790" s="174">
        <v>1784</v>
      </c>
      <c r="H1790" s="174">
        <f t="shared" ca="1" si="31"/>
        <v>-3.9917460432882253E-2</v>
      </c>
    </row>
    <row r="1791" spans="2:8" x14ac:dyDescent="0.3">
      <c r="B1791" s="208">
        <v>42877</v>
      </c>
      <c r="C1791" s="209">
        <v>446.87390099999999</v>
      </c>
      <c r="D1791" s="174">
        <v>1.4209931425441056E-2</v>
      </c>
      <c r="E1791" s="174">
        <v>1.4209931425441056E-2</v>
      </c>
      <c r="G1791" s="174">
        <v>1785</v>
      </c>
      <c r="H1791" s="174">
        <f t="shared" ca="1" si="31"/>
        <v>-5.7228173186617048E-2</v>
      </c>
    </row>
    <row r="1792" spans="2:8" x14ac:dyDescent="0.3">
      <c r="B1792" s="210">
        <v>42874</v>
      </c>
      <c r="C1792" s="211">
        <v>440.61282299999999</v>
      </c>
      <c r="D1792" s="174">
        <v>1.2330190487265774E-2</v>
      </c>
      <c r="E1792" s="174">
        <v>1.2330190487265774E-2</v>
      </c>
      <c r="G1792" s="174">
        <v>1786</v>
      </c>
      <c r="H1792" s="174">
        <f t="shared" ca="1" si="31"/>
        <v>1.7778943436888978E-2</v>
      </c>
    </row>
    <row r="1793" spans="2:8" x14ac:dyDescent="0.3">
      <c r="B1793" s="208">
        <v>42873</v>
      </c>
      <c r="C1793" s="209">
        <v>435.24615499999999</v>
      </c>
      <c r="D1793" s="174">
        <v>-2.4827466761547162E-2</v>
      </c>
      <c r="E1793" s="174">
        <v>-2.4827466761547162E-2</v>
      </c>
      <c r="G1793" s="174">
        <v>1787</v>
      </c>
      <c r="H1793" s="174">
        <f t="shared" ca="1" si="31"/>
        <v>-3.8374625933721633E-3</v>
      </c>
    </row>
    <row r="1794" spans="2:8" x14ac:dyDescent="0.3">
      <c r="B1794" s="210">
        <v>42872</v>
      </c>
      <c r="C1794" s="211">
        <v>446.32733200000001</v>
      </c>
      <c r="D1794" s="174">
        <v>2.7101309199898945E-2</v>
      </c>
      <c r="E1794" s="174">
        <v>2.7101309199898945E-2</v>
      </c>
      <c r="G1794" s="174">
        <v>1788</v>
      </c>
      <c r="H1794" s="174">
        <f t="shared" ca="1" si="31"/>
        <v>2.0872010385721607E-2</v>
      </c>
    </row>
    <row r="1795" spans="2:8" x14ac:dyDescent="0.3">
      <c r="B1795" s="208">
        <v>42871</v>
      </c>
      <c r="C1795" s="209">
        <v>434.55044600000002</v>
      </c>
      <c r="D1795" s="174">
        <v>1.2387094958503831E-2</v>
      </c>
      <c r="E1795" s="174">
        <v>1.2387094958503831E-2</v>
      </c>
      <c r="G1795" s="174">
        <v>1789</v>
      </c>
      <c r="H1795" s="174">
        <f t="shared" ca="1" si="31"/>
        <v>6.6952382276693562E-2</v>
      </c>
    </row>
    <row r="1796" spans="2:8" x14ac:dyDescent="0.3">
      <c r="B1796" s="210">
        <v>42870</v>
      </c>
      <c r="C1796" s="211">
        <v>429.23349000000002</v>
      </c>
      <c r="D1796" s="174">
        <v>2.436974229024677E-3</v>
      </c>
      <c r="E1796" s="174">
        <v>2.436974229024677E-3</v>
      </c>
      <c r="G1796" s="174">
        <v>1790</v>
      </c>
      <c r="H1796" s="174">
        <f t="shared" ca="1" si="31"/>
        <v>1.21775709774051E-3</v>
      </c>
    </row>
    <row r="1797" spans="2:8" x14ac:dyDescent="0.3">
      <c r="B1797" s="208">
        <v>42867</v>
      </c>
      <c r="C1797" s="209">
        <v>428.19000199999999</v>
      </c>
      <c r="D1797" s="174">
        <v>7.954191880174934E-3</v>
      </c>
      <c r="E1797" s="174">
        <v>7.954191880174934E-3</v>
      </c>
      <c r="G1797" s="174">
        <v>1791</v>
      </c>
      <c r="H1797" s="174">
        <f t="shared" ca="1" si="31"/>
        <v>2.3120723546233346E-2</v>
      </c>
    </row>
    <row r="1798" spans="2:8" x14ac:dyDescent="0.3">
      <c r="B1798" s="210">
        <v>42866</v>
      </c>
      <c r="C1798" s="211">
        <v>424.81097399999999</v>
      </c>
      <c r="D1798" s="174">
        <v>-1.1219017867360122E-2</v>
      </c>
      <c r="E1798" s="174">
        <v>-1.1219017867360122E-2</v>
      </c>
      <c r="G1798" s="174">
        <v>1792</v>
      </c>
      <c r="H1798" s="174">
        <f t="shared" ca="1" si="31"/>
        <v>-5.5222037687698974E-3</v>
      </c>
    </row>
    <row r="1799" spans="2:8" x14ac:dyDescent="0.3">
      <c r="B1799" s="208">
        <v>42865</v>
      </c>
      <c r="C1799" s="209">
        <v>429.631012</v>
      </c>
      <c r="D1799" s="174">
        <v>1.2886575468283897E-2</v>
      </c>
      <c r="E1799" s="174">
        <v>1.2886575468283897E-2</v>
      </c>
      <c r="G1799" s="174">
        <v>1793</v>
      </c>
      <c r="H1799" s="174">
        <f t="shared" ca="1" si="31"/>
        <v>-2.5759459037578959E-2</v>
      </c>
    </row>
    <row r="1800" spans="2:8" x14ac:dyDescent="0.3">
      <c r="B1800" s="210">
        <v>42864</v>
      </c>
      <c r="C1800" s="211">
        <v>424.16497800000002</v>
      </c>
      <c r="D1800" s="174">
        <v>9.8190272983809963E-3</v>
      </c>
      <c r="E1800" s="174">
        <v>9.8190272983809963E-3</v>
      </c>
      <c r="G1800" s="174">
        <v>1794</v>
      </c>
      <c r="H1800" s="174">
        <f t="shared" ref="H1800:H1863" ca="1" si="32">_xlfn.NORM.INV(RAND(),N$9,N$10)</f>
        <v>-6.6086662458664458E-2</v>
      </c>
    </row>
    <row r="1801" spans="2:8" x14ac:dyDescent="0.3">
      <c r="B1801" s="208">
        <v>42863</v>
      </c>
      <c r="C1801" s="209">
        <v>420.04058800000001</v>
      </c>
      <c r="D1801" s="174">
        <v>7.2687271890667033E-3</v>
      </c>
      <c r="E1801" s="174">
        <v>7.2687271890667033E-3</v>
      </c>
      <c r="G1801" s="174">
        <v>1795</v>
      </c>
      <c r="H1801" s="174">
        <f t="shared" ca="1" si="32"/>
        <v>1.0776436132249137E-2</v>
      </c>
    </row>
    <row r="1802" spans="2:8" x14ac:dyDescent="0.3">
      <c r="B1802" s="210">
        <v>42860</v>
      </c>
      <c r="C1802" s="211">
        <v>417.00945999999999</v>
      </c>
      <c r="D1802" s="174">
        <v>-3.871698285583032E-2</v>
      </c>
      <c r="E1802" s="174">
        <v>-3.871698285583032E-2</v>
      </c>
      <c r="G1802" s="174">
        <v>1796</v>
      </c>
      <c r="H1802" s="174">
        <f t="shared" ca="1" si="32"/>
        <v>-1.9836829906424783E-2</v>
      </c>
    </row>
    <row r="1803" spans="2:8" x14ac:dyDescent="0.3">
      <c r="B1803" s="208">
        <v>42859</v>
      </c>
      <c r="C1803" s="209">
        <v>433.80508400000002</v>
      </c>
      <c r="D1803" s="174">
        <v>-2.261535004978095E-2</v>
      </c>
      <c r="E1803" s="174">
        <v>-2.261535004978095E-2</v>
      </c>
      <c r="G1803" s="174">
        <v>1797</v>
      </c>
      <c r="H1803" s="174">
        <f t="shared" ca="1" si="32"/>
        <v>-1.2011532615204195E-2</v>
      </c>
    </row>
    <row r="1804" spans="2:8" x14ac:dyDescent="0.3">
      <c r="B1804" s="210">
        <v>42858</v>
      </c>
      <c r="C1804" s="211">
        <v>443.84274299999998</v>
      </c>
      <c r="D1804" s="174">
        <v>-1.0304677284924709E-2</v>
      </c>
      <c r="E1804" s="174">
        <v>-1.0304677284924709E-2</v>
      </c>
      <c r="G1804" s="174">
        <v>1798</v>
      </c>
      <c r="H1804" s="174">
        <f t="shared" ca="1" si="32"/>
        <v>-4.2968161087378803E-2</v>
      </c>
    </row>
    <row r="1805" spans="2:8" x14ac:dyDescent="0.3">
      <c r="B1805" s="208">
        <v>42857</v>
      </c>
      <c r="C1805" s="209">
        <v>448.46402</v>
      </c>
      <c r="D1805" s="174">
        <v>-1.6670327570410749E-2</v>
      </c>
      <c r="E1805" s="174">
        <v>-1.6670327570410749E-2</v>
      </c>
      <c r="G1805" s="174">
        <v>1799</v>
      </c>
      <c r="H1805" s="174">
        <f t="shared" ca="1" si="32"/>
        <v>-3.8710667524224425E-2</v>
      </c>
    </row>
    <row r="1806" spans="2:8" x14ac:dyDescent="0.3">
      <c r="B1806" s="210">
        <v>42853</v>
      </c>
      <c r="C1806" s="211">
        <v>456.06680299999999</v>
      </c>
      <c r="D1806" s="174">
        <v>7.7961858057730357E-3</v>
      </c>
      <c r="E1806" s="174">
        <v>7.7961858057730357E-3</v>
      </c>
      <c r="G1806" s="174">
        <v>1800</v>
      </c>
      <c r="H1806" s="174">
        <f t="shared" ca="1" si="32"/>
        <v>-1.6506057133282175E-2</v>
      </c>
    </row>
    <row r="1807" spans="2:8" x14ac:dyDescent="0.3">
      <c r="B1807" s="208">
        <v>42852</v>
      </c>
      <c r="C1807" s="209">
        <v>452.53872699999999</v>
      </c>
      <c r="D1807" s="174">
        <v>1.0093242377068455E-2</v>
      </c>
      <c r="E1807" s="174">
        <v>1.0093242377068455E-2</v>
      </c>
      <c r="G1807" s="174">
        <v>1801</v>
      </c>
      <c r="H1807" s="174">
        <f t="shared" ca="1" si="32"/>
        <v>-4.2955395755172002E-2</v>
      </c>
    </row>
    <row r="1808" spans="2:8" x14ac:dyDescent="0.3">
      <c r="B1808" s="210">
        <v>42851</v>
      </c>
      <c r="C1808" s="211">
        <v>448.01678500000003</v>
      </c>
      <c r="D1808" s="174">
        <v>1.1556062171618357E-2</v>
      </c>
      <c r="E1808" s="174">
        <v>1.1556062171618357E-2</v>
      </c>
      <c r="G1808" s="174">
        <v>1802</v>
      </c>
      <c r="H1808" s="174">
        <f t="shared" ca="1" si="32"/>
        <v>-8.9789491444956914E-3</v>
      </c>
    </row>
    <row r="1809" spans="2:8" x14ac:dyDescent="0.3">
      <c r="B1809" s="208">
        <v>42850</v>
      </c>
      <c r="C1809" s="209">
        <v>442.89862099999999</v>
      </c>
      <c r="D1809" s="174">
        <v>4.0554763483771662E-3</v>
      </c>
      <c r="E1809" s="174">
        <v>4.0554763483771662E-3</v>
      </c>
      <c r="G1809" s="174">
        <v>1803</v>
      </c>
      <c r="H1809" s="174">
        <f t="shared" ca="1" si="32"/>
        <v>2.0987088447616165E-3</v>
      </c>
    </row>
    <row r="1810" spans="2:8" x14ac:dyDescent="0.3">
      <c r="B1810" s="210">
        <v>42849</v>
      </c>
      <c r="C1810" s="211">
        <v>441.109711</v>
      </c>
      <c r="D1810" s="174">
        <v>7.3762709912319124E-3</v>
      </c>
      <c r="E1810" s="174">
        <v>7.3762709912319124E-3</v>
      </c>
      <c r="G1810" s="174">
        <v>1804</v>
      </c>
      <c r="H1810" s="174">
        <f t="shared" ca="1" si="32"/>
        <v>1.4046352447968837E-2</v>
      </c>
    </row>
    <row r="1811" spans="2:8" x14ac:dyDescent="0.3">
      <c r="B1811" s="208">
        <v>42846</v>
      </c>
      <c r="C1811" s="209">
        <v>437.87979100000001</v>
      </c>
      <c r="D1811" s="174">
        <v>-7.5458891367487053E-3</v>
      </c>
      <c r="E1811" s="174">
        <v>-7.5458891367487053E-3</v>
      </c>
      <c r="G1811" s="174">
        <v>1805</v>
      </c>
      <c r="H1811" s="174">
        <f t="shared" ca="1" si="32"/>
        <v>-1.0039871841293317E-2</v>
      </c>
    </row>
    <row r="1812" spans="2:8" x14ac:dyDescent="0.3">
      <c r="B1812" s="210">
        <v>42845</v>
      </c>
      <c r="C1812" s="211">
        <v>441.20910600000002</v>
      </c>
      <c r="D1812" s="174">
        <v>2.0313631750995794E-3</v>
      </c>
      <c r="E1812" s="174">
        <v>2.0313631750995794E-3</v>
      </c>
      <c r="G1812" s="174">
        <v>1806</v>
      </c>
      <c r="H1812" s="174">
        <f t="shared" ca="1" si="32"/>
        <v>-3.333931184924617E-2</v>
      </c>
    </row>
    <row r="1813" spans="2:8" x14ac:dyDescent="0.3">
      <c r="B1813" s="208">
        <v>42844</v>
      </c>
      <c r="C1813" s="209">
        <v>440.31466699999999</v>
      </c>
      <c r="D1813" s="174">
        <v>-1.464974212450386E-3</v>
      </c>
      <c r="E1813" s="174">
        <v>-1.464974212450386E-3</v>
      </c>
      <c r="G1813" s="174">
        <v>1807</v>
      </c>
      <c r="H1813" s="174">
        <f t="shared" ca="1" si="32"/>
        <v>-4.8377621706238112E-2</v>
      </c>
    </row>
    <row r="1814" spans="2:8" x14ac:dyDescent="0.3">
      <c r="B1814" s="210">
        <v>42843</v>
      </c>
      <c r="C1814" s="211">
        <v>440.96066300000001</v>
      </c>
      <c r="D1814" s="174">
        <v>-1.2243967568991465E-2</v>
      </c>
      <c r="E1814" s="174">
        <v>-1.2243967568991465E-2</v>
      </c>
      <c r="G1814" s="174">
        <v>1808</v>
      </c>
      <c r="H1814" s="174">
        <f t="shared" ca="1" si="32"/>
        <v>2.7013447434862232E-2</v>
      </c>
    </row>
    <row r="1815" spans="2:8" x14ac:dyDescent="0.3">
      <c r="B1815" s="208">
        <v>42842</v>
      </c>
      <c r="C1815" s="209">
        <v>446.42669699999999</v>
      </c>
      <c r="D1815" s="174">
        <v>-9.1540324788408137E-3</v>
      </c>
      <c r="E1815" s="174">
        <v>-9.1540324788408137E-3</v>
      </c>
      <c r="G1815" s="174">
        <v>1809</v>
      </c>
      <c r="H1815" s="174">
        <f t="shared" ca="1" si="32"/>
        <v>5.0745834675060986E-3</v>
      </c>
    </row>
    <row r="1816" spans="2:8" x14ac:dyDescent="0.3">
      <c r="B1816" s="210">
        <v>42838</v>
      </c>
      <c r="C1816" s="211">
        <v>450.55105600000002</v>
      </c>
      <c r="D1816" s="174">
        <v>-2.4109304180301563E-2</v>
      </c>
      <c r="E1816" s="174">
        <v>-2.4109304180301563E-2</v>
      </c>
      <c r="G1816" s="174">
        <v>1810</v>
      </c>
      <c r="H1816" s="174">
        <f t="shared" ca="1" si="32"/>
        <v>2.6749130164834368E-2</v>
      </c>
    </row>
    <row r="1817" spans="2:8" x14ac:dyDescent="0.3">
      <c r="B1817" s="208">
        <v>42837</v>
      </c>
      <c r="C1817" s="209">
        <v>461.68188500000002</v>
      </c>
      <c r="D1817" s="174">
        <v>-1.6304997694170598E-2</v>
      </c>
      <c r="E1817" s="174">
        <v>-1.6304997694170598E-2</v>
      </c>
      <c r="G1817" s="174">
        <v>1811</v>
      </c>
      <c r="H1817" s="174">
        <f t="shared" ca="1" si="32"/>
        <v>-6.5616056620666552E-2</v>
      </c>
    </row>
    <row r="1818" spans="2:8" x14ac:dyDescent="0.3">
      <c r="B1818" s="210">
        <v>42836</v>
      </c>
      <c r="C1818" s="211">
        <v>469.33438100000001</v>
      </c>
      <c r="D1818" s="174">
        <v>-5.5801175070298191E-3</v>
      </c>
      <c r="E1818" s="174">
        <v>-5.5801175070298191E-3</v>
      </c>
      <c r="G1818" s="174">
        <v>1812</v>
      </c>
      <c r="H1818" s="174">
        <f t="shared" ca="1" si="32"/>
        <v>3.5278167130427418E-2</v>
      </c>
    </row>
    <row r="1819" spans="2:8" x14ac:dyDescent="0.3">
      <c r="B1819" s="208">
        <v>42835</v>
      </c>
      <c r="C1819" s="209">
        <v>471.96801799999997</v>
      </c>
      <c r="D1819" s="174">
        <v>1.4093559632930968E-2</v>
      </c>
      <c r="E1819" s="174">
        <v>1.4093559632930968E-2</v>
      </c>
      <c r="G1819" s="174">
        <v>1813</v>
      </c>
      <c r="H1819" s="174">
        <f t="shared" ca="1" si="32"/>
        <v>8.2001863982782169E-2</v>
      </c>
    </row>
    <row r="1820" spans="2:8" x14ac:dyDescent="0.3">
      <c r="B1820" s="210">
        <v>42832</v>
      </c>
      <c r="C1820" s="211">
        <v>465.40875199999999</v>
      </c>
      <c r="D1820" s="174">
        <v>-1.0355036364483809E-2</v>
      </c>
      <c r="E1820" s="174">
        <v>-1.0355036364483809E-2</v>
      </c>
      <c r="G1820" s="174">
        <v>1814</v>
      </c>
      <c r="H1820" s="174">
        <f t="shared" ca="1" si="32"/>
        <v>5.3511165305496614E-2</v>
      </c>
    </row>
    <row r="1821" spans="2:8" x14ac:dyDescent="0.3">
      <c r="B1821" s="208">
        <v>42831</v>
      </c>
      <c r="C1821" s="209">
        <v>470.278503</v>
      </c>
      <c r="D1821" s="174">
        <v>-6.3359920995657403E-4</v>
      </c>
      <c r="E1821" s="174">
        <v>-6.3359920995657403E-4</v>
      </c>
      <c r="G1821" s="174">
        <v>1815</v>
      </c>
      <c r="H1821" s="174">
        <f t="shared" ca="1" si="32"/>
        <v>2.052546229235885E-2</v>
      </c>
    </row>
    <row r="1822" spans="2:8" x14ac:dyDescent="0.3">
      <c r="B1822" s="210">
        <v>42830</v>
      </c>
      <c r="C1822" s="211">
        <v>470.57666</v>
      </c>
      <c r="D1822" s="174">
        <v>6.5900931618813495E-3</v>
      </c>
      <c r="E1822" s="174">
        <v>6.5900931618813495E-3</v>
      </c>
      <c r="G1822" s="174">
        <v>1816</v>
      </c>
      <c r="H1822" s="174">
        <f t="shared" ca="1" si="32"/>
        <v>4.6994387524311636E-3</v>
      </c>
    </row>
    <row r="1823" spans="2:8" x14ac:dyDescent="0.3">
      <c r="B1823" s="208">
        <v>42828</v>
      </c>
      <c r="C1823" s="209">
        <v>467.49581899999998</v>
      </c>
      <c r="D1823" s="174">
        <v>9.7671644657393204E-3</v>
      </c>
      <c r="E1823" s="174">
        <v>9.7671644657393204E-3</v>
      </c>
      <c r="G1823" s="174">
        <v>1817</v>
      </c>
      <c r="H1823" s="174">
        <f t="shared" ca="1" si="32"/>
        <v>3.0001260188018287E-3</v>
      </c>
    </row>
    <row r="1824" spans="2:8" x14ac:dyDescent="0.3">
      <c r="B1824" s="210">
        <v>42825</v>
      </c>
      <c r="C1824" s="211">
        <v>462.97387700000002</v>
      </c>
      <c r="D1824" s="174">
        <v>-5.4440959001215801E-3</v>
      </c>
      <c r="E1824" s="174">
        <v>-5.4440959001215801E-3</v>
      </c>
      <c r="G1824" s="174">
        <v>1818</v>
      </c>
      <c r="H1824" s="174">
        <f t="shared" ca="1" si="32"/>
        <v>1.5428223992588135E-2</v>
      </c>
    </row>
    <row r="1825" spans="2:8" x14ac:dyDescent="0.3">
      <c r="B1825" s="208">
        <v>42824</v>
      </c>
      <c r="C1825" s="209">
        <v>465.50814800000001</v>
      </c>
      <c r="D1825" s="174">
        <v>-1.3857991145520489E-3</v>
      </c>
      <c r="E1825" s="174">
        <v>-1.3857991145520489E-3</v>
      </c>
      <c r="G1825" s="174">
        <v>1819</v>
      </c>
      <c r="H1825" s="174">
        <f t="shared" ca="1" si="32"/>
        <v>-3.6166948469037042E-4</v>
      </c>
    </row>
    <row r="1826" spans="2:8" x14ac:dyDescent="0.3">
      <c r="B1826" s="210">
        <v>42823</v>
      </c>
      <c r="C1826" s="211">
        <v>466.15414399999997</v>
      </c>
      <c r="D1826" s="174">
        <v>-7.0914425975548761E-3</v>
      </c>
      <c r="E1826" s="174">
        <v>-7.0914425975548761E-3</v>
      </c>
      <c r="G1826" s="174">
        <v>1820</v>
      </c>
      <c r="H1826" s="174">
        <f t="shared" ca="1" si="32"/>
        <v>2.3104211934205945E-2</v>
      </c>
    </row>
    <row r="1827" spans="2:8" x14ac:dyDescent="0.3">
      <c r="B1827" s="208">
        <v>42822</v>
      </c>
      <c r="C1827" s="209">
        <v>469.48345899999998</v>
      </c>
      <c r="D1827" s="174">
        <v>1.6460491627062545E-2</v>
      </c>
      <c r="E1827" s="174">
        <v>1.6460491627062545E-2</v>
      </c>
      <c r="G1827" s="174">
        <v>1821</v>
      </c>
      <c r="H1827" s="174">
        <f t="shared" ca="1" si="32"/>
        <v>-3.2756700162468069E-3</v>
      </c>
    </row>
    <row r="1828" spans="2:8" x14ac:dyDescent="0.3">
      <c r="B1828" s="210">
        <v>42821</v>
      </c>
      <c r="C1828" s="211">
        <v>461.88067599999999</v>
      </c>
      <c r="D1828" s="174">
        <v>-1.2011108488651509E-2</v>
      </c>
      <c r="E1828" s="174">
        <v>-1.2011108488651509E-2</v>
      </c>
      <c r="G1828" s="174">
        <v>1822</v>
      </c>
      <c r="H1828" s="174">
        <f t="shared" ca="1" si="32"/>
        <v>1.605781241751101E-2</v>
      </c>
    </row>
    <row r="1829" spans="2:8" x14ac:dyDescent="0.3">
      <c r="B1829" s="208">
        <v>42818</v>
      </c>
      <c r="C1829" s="209">
        <v>467.49581899999998</v>
      </c>
      <c r="D1829" s="174">
        <v>-5.2865143346186834E-3</v>
      </c>
      <c r="E1829" s="174">
        <v>-5.2865143346186834E-3</v>
      </c>
      <c r="G1829" s="174">
        <v>1823</v>
      </c>
      <c r="H1829" s="174">
        <f t="shared" ca="1" si="32"/>
        <v>-5.5329131886733716E-3</v>
      </c>
    </row>
    <row r="1830" spans="2:8" x14ac:dyDescent="0.3">
      <c r="B1830" s="210">
        <v>42817</v>
      </c>
      <c r="C1830" s="211">
        <v>469.98037699999998</v>
      </c>
      <c r="D1830" s="174">
        <v>2.8267080500623615E-2</v>
      </c>
      <c r="E1830" s="174">
        <v>2.8267080500623615E-2</v>
      </c>
      <c r="G1830" s="174">
        <v>1824</v>
      </c>
      <c r="H1830" s="174">
        <f t="shared" ca="1" si="32"/>
        <v>-9.9131140189090607E-3</v>
      </c>
    </row>
    <row r="1831" spans="2:8" x14ac:dyDescent="0.3">
      <c r="B1831" s="208">
        <v>42816</v>
      </c>
      <c r="C1831" s="209">
        <v>457.060608</v>
      </c>
      <c r="D1831" s="174">
        <v>-2.9234900615989608E-2</v>
      </c>
      <c r="E1831" s="174">
        <v>-2.9234900615989608E-2</v>
      </c>
      <c r="G1831" s="174">
        <v>1825</v>
      </c>
      <c r="H1831" s="174">
        <f t="shared" ca="1" si="32"/>
        <v>3.5048978628899781E-3</v>
      </c>
    </row>
    <row r="1832" spans="2:8" x14ac:dyDescent="0.3">
      <c r="B1832" s="210">
        <v>42815</v>
      </c>
      <c r="C1832" s="211">
        <v>470.82513399999999</v>
      </c>
      <c r="D1832" s="174">
        <v>-4.7268385462957254E-3</v>
      </c>
      <c r="E1832" s="174">
        <v>-4.7268385462957254E-3</v>
      </c>
      <c r="G1832" s="174">
        <v>1826</v>
      </c>
      <c r="H1832" s="174">
        <f t="shared" ca="1" si="32"/>
        <v>-2.2669503332315898E-2</v>
      </c>
    </row>
    <row r="1833" spans="2:8" x14ac:dyDescent="0.3">
      <c r="B1833" s="208">
        <v>42814</v>
      </c>
      <c r="C1833" s="209">
        <v>473.061218</v>
      </c>
      <c r="D1833" s="174">
        <v>-1.0493937907315812E-3</v>
      </c>
      <c r="E1833" s="174">
        <v>-1.0493937907315812E-3</v>
      </c>
      <c r="G1833" s="174">
        <v>1827</v>
      </c>
      <c r="H1833" s="174">
        <f t="shared" ca="1" si="32"/>
        <v>2.0239558878586184E-2</v>
      </c>
    </row>
    <row r="1834" spans="2:8" x14ac:dyDescent="0.3">
      <c r="B1834" s="210">
        <v>42811</v>
      </c>
      <c r="C1834" s="211">
        <v>473.55816700000003</v>
      </c>
      <c r="D1834" s="174">
        <v>-9.2524973634812626E-3</v>
      </c>
      <c r="E1834" s="174">
        <v>-9.2524973634812626E-3</v>
      </c>
      <c r="G1834" s="174">
        <v>1828</v>
      </c>
      <c r="H1834" s="174">
        <f t="shared" ca="1" si="32"/>
        <v>2.8696816161518011E-2</v>
      </c>
    </row>
    <row r="1835" spans="2:8" x14ac:dyDescent="0.3">
      <c r="B1835" s="208">
        <v>42810</v>
      </c>
      <c r="C1835" s="209">
        <v>477.980682</v>
      </c>
      <c r="D1835" s="174">
        <v>1.5841183074522917E-2</v>
      </c>
      <c r="E1835" s="174">
        <v>1.5841183074522917E-2</v>
      </c>
      <c r="G1835" s="174">
        <v>1829</v>
      </c>
      <c r="H1835" s="174">
        <f t="shared" ca="1" si="32"/>
        <v>3.4187578433250445E-3</v>
      </c>
    </row>
    <row r="1836" spans="2:8" x14ac:dyDescent="0.3">
      <c r="B1836" s="210">
        <v>42809</v>
      </c>
      <c r="C1836" s="211">
        <v>470.52697799999999</v>
      </c>
      <c r="D1836" s="174">
        <v>7.8765264949023465E-3</v>
      </c>
      <c r="E1836" s="174">
        <v>7.8765264949023465E-3</v>
      </c>
      <c r="G1836" s="174">
        <v>1830</v>
      </c>
      <c r="H1836" s="174">
        <f t="shared" ca="1" si="32"/>
        <v>-5.2871532964763136E-2</v>
      </c>
    </row>
    <row r="1837" spans="2:8" x14ac:dyDescent="0.3">
      <c r="B1837" s="208">
        <v>42808</v>
      </c>
      <c r="C1837" s="209">
        <v>466.84982300000001</v>
      </c>
      <c r="D1837" s="174">
        <v>1.3855869922585972E-3</v>
      </c>
      <c r="E1837" s="174">
        <v>1.3855869922585972E-3</v>
      </c>
      <c r="G1837" s="174">
        <v>1831</v>
      </c>
      <c r="H1837" s="174">
        <f t="shared" ca="1" si="32"/>
        <v>-1.5808250712181521E-2</v>
      </c>
    </row>
    <row r="1838" spans="2:8" x14ac:dyDescent="0.3">
      <c r="B1838" s="210">
        <v>42804</v>
      </c>
      <c r="C1838" s="211">
        <v>466.20385700000003</v>
      </c>
      <c r="D1838" s="174">
        <v>3.2078996420984089E-3</v>
      </c>
      <c r="E1838" s="174">
        <v>3.2078996420984089E-3</v>
      </c>
      <c r="G1838" s="174">
        <v>1832</v>
      </c>
      <c r="H1838" s="174">
        <f t="shared" ca="1" si="32"/>
        <v>2.5357657201969357E-3</v>
      </c>
    </row>
    <row r="1839" spans="2:8" x14ac:dyDescent="0.3">
      <c r="B1839" s="208">
        <v>42803</v>
      </c>
      <c r="C1839" s="209">
        <v>464.71310399999999</v>
      </c>
      <c r="D1839" s="174">
        <v>1.0371693697797129E-2</v>
      </c>
      <c r="E1839" s="174">
        <v>1.0371693697797129E-2</v>
      </c>
      <c r="G1839" s="174">
        <v>1833</v>
      </c>
      <c r="H1839" s="174">
        <f t="shared" ca="1" si="32"/>
        <v>1.8208927022284216E-2</v>
      </c>
    </row>
    <row r="1840" spans="2:8" x14ac:dyDescent="0.3">
      <c r="B1840" s="210">
        <v>42802</v>
      </c>
      <c r="C1840" s="211">
        <v>459.94271900000001</v>
      </c>
      <c r="D1840" s="174">
        <v>-1.0159337041467034E-2</v>
      </c>
      <c r="E1840" s="174">
        <v>-1.0159337041467034E-2</v>
      </c>
      <c r="G1840" s="174">
        <v>1834</v>
      </c>
      <c r="H1840" s="174">
        <f t="shared" ca="1" si="32"/>
        <v>-3.6837358528272669E-2</v>
      </c>
    </row>
    <row r="1841" spans="2:8" x14ac:dyDescent="0.3">
      <c r="B1841" s="208">
        <v>42801</v>
      </c>
      <c r="C1841" s="209">
        <v>464.66339099999999</v>
      </c>
      <c r="D1841" s="174">
        <v>-6.9031121498550185E-3</v>
      </c>
      <c r="E1841" s="174">
        <v>-6.9031121498550185E-3</v>
      </c>
      <c r="G1841" s="174">
        <v>1835</v>
      </c>
      <c r="H1841" s="174">
        <f t="shared" ca="1" si="32"/>
        <v>1.6848960545588192E-2</v>
      </c>
    </row>
    <row r="1842" spans="2:8" x14ac:dyDescent="0.3">
      <c r="B1842" s="210">
        <v>42800</v>
      </c>
      <c r="C1842" s="211">
        <v>467.89331099999998</v>
      </c>
      <c r="D1842" s="174">
        <v>2.3589469553893499E-2</v>
      </c>
      <c r="E1842" s="174">
        <v>2.3589469553893499E-2</v>
      </c>
      <c r="G1842" s="174">
        <v>1836</v>
      </c>
      <c r="H1842" s="174">
        <f t="shared" ca="1" si="32"/>
        <v>1.4038180977637076E-2</v>
      </c>
    </row>
    <row r="1843" spans="2:8" x14ac:dyDescent="0.3">
      <c r="B1843" s="208">
        <v>42797</v>
      </c>
      <c r="C1843" s="209">
        <v>457.110321</v>
      </c>
      <c r="D1843" s="174">
        <v>-3.7904080053709193E-3</v>
      </c>
      <c r="E1843" s="174">
        <v>-3.7904080053709193E-3</v>
      </c>
      <c r="G1843" s="174">
        <v>1837</v>
      </c>
      <c r="H1843" s="174">
        <f t="shared" ca="1" si="32"/>
        <v>-3.762448902347082E-2</v>
      </c>
    </row>
    <row r="1844" spans="2:8" x14ac:dyDescent="0.3">
      <c r="B1844" s="210">
        <v>42796</v>
      </c>
      <c r="C1844" s="211">
        <v>458.84954800000003</v>
      </c>
      <c r="D1844" s="174">
        <v>2.725554897699933E-2</v>
      </c>
      <c r="E1844" s="174">
        <v>2.725554897699933E-2</v>
      </c>
      <c r="G1844" s="174">
        <v>1838</v>
      </c>
      <c r="H1844" s="174">
        <f t="shared" ca="1" si="32"/>
        <v>3.5582110588686629E-3</v>
      </c>
    </row>
    <row r="1845" spans="2:8" x14ac:dyDescent="0.3">
      <c r="B1845" s="208">
        <v>42795</v>
      </c>
      <c r="C1845" s="209">
        <v>446.67517099999998</v>
      </c>
      <c r="D1845" s="174">
        <v>-1.598244587816313E-2</v>
      </c>
      <c r="E1845" s="174">
        <v>-1.598244587816313E-2</v>
      </c>
      <c r="G1845" s="174">
        <v>1839</v>
      </c>
      <c r="H1845" s="174">
        <f t="shared" ca="1" si="32"/>
        <v>-2.9304346601021967E-2</v>
      </c>
    </row>
    <row r="1846" spans="2:8" x14ac:dyDescent="0.3">
      <c r="B1846" s="210">
        <v>42794</v>
      </c>
      <c r="C1846" s="211">
        <v>453.93008400000002</v>
      </c>
      <c r="D1846" s="174">
        <v>-2.2935792217676971E-3</v>
      </c>
      <c r="E1846" s="174">
        <v>-2.2935792217676971E-3</v>
      </c>
      <c r="G1846" s="174">
        <v>1840</v>
      </c>
      <c r="H1846" s="174">
        <f t="shared" ca="1" si="32"/>
        <v>-4.7185618082428445E-2</v>
      </c>
    </row>
    <row r="1847" spans="2:8" x14ac:dyDescent="0.3">
      <c r="B1847" s="208">
        <v>42793</v>
      </c>
      <c r="C1847" s="209">
        <v>454.97360200000003</v>
      </c>
      <c r="D1847" s="174">
        <v>-9.8410362282666079E-3</v>
      </c>
      <c r="E1847" s="174">
        <v>-9.8410362282666079E-3</v>
      </c>
      <c r="G1847" s="174">
        <v>1841</v>
      </c>
      <c r="H1847" s="174">
        <f t="shared" ca="1" si="32"/>
        <v>5.7440892979799783E-2</v>
      </c>
    </row>
    <row r="1848" spans="2:8" x14ac:dyDescent="0.3">
      <c r="B1848" s="210">
        <v>42789</v>
      </c>
      <c r="C1848" s="211">
        <v>459.49551400000001</v>
      </c>
      <c r="D1848" s="174">
        <v>4.9995178798553225E-3</v>
      </c>
      <c r="E1848" s="174">
        <v>4.9995178798553225E-3</v>
      </c>
      <c r="G1848" s="174">
        <v>1842</v>
      </c>
      <c r="H1848" s="174">
        <f t="shared" ca="1" si="32"/>
        <v>-3.8438547013344468E-2</v>
      </c>
    </row>
    <row r="1849" spans="2:8" x14ac:dyDescent="0.3">
      <c r="B1849" s="208">
        <v>42788</v>
      </c>
      <c r="C1849" s="209">
        <v>457.20968599999998</v>
      </c>
      <c r="D1849" s="174">
        <v>3.0524375863787848E-3</v>
      </c>
      <c r="E1849" s="174">
        <v>3.0524375863787848E-3</v>
      </c>
      <c r="G1849" s="174">
        <v>1843</v>
      </c>
      <c r="H1849" s="174">
        <f t="shared" ca="1" si="32"/>
        <v>3.0366021106374009E-3</v>
      </c>
    </row>
    <row r="1850" spans="2:8" x14ac:dyDescent="0.3">
      <c r="B1850" s="210">
        <v>42787</v>
      </c>
      <c r="C1850" s="211">
        <v>455.81832900000001</v>
      </c>
      <c r="D1850" s="174">
        <v>7.0259349321311988E-3</v>
      </c>
      <c r="E1850" s="174">
        <v>7.0259349321311988E-3</v>
      </c>
      <c r="G1850" s="174">
        <v>1844</v>
      </c>
      <c r="H1850" s="174">
        <f t="shared" ca="1" si="32"/>
        <v>5.3032156862100083E-2</v>
      </c>
    </row>
    <row r="1851" spans="2:8" x14ac:dyDescent="0.3">
      <c r="B1851" s="208">
        <v>42786</v>
      </c>
      <c r="C1851" s="209">
        <v>452.63812300000001</v>
      </c>
      <c r="D1851" s="174">
        <v>5.5193587226602297E-3</v>
      </c>
      <c r="E1851" s="174">
        <v>5.5193587226602297E-3</v>
      </c>
      <c r="G1851" s="174">
        <v>1845</v>
      </c>
      <c r="H1851" s="174">
        <f t="shared" ca="1" si="32"/>
        <v>1.1669027725373432E-2</v>
      </c>
    </row>
    <row r="1852" spans="2:8" x14ac:dyDescent="0.3">
      <c r="B1852" s="210">
        <v>42783</v>
      </c>
      <c r="C1852" s="211">
        <v>450.15356400000002</v>
      </c>
      <c r="D1852" s="174">
        <v>1.5583058425497297E-2</v>
      </c>
      <c r="E1852" s="174">
        <v>1.5583058425497297E-2</v>
      </c>
      <c r="G1852" s="174">
        <v>1846</v>
      </c>
      <c r="H1852" s="174">
        <f t="shared" ca="1" si="32"/>
        <v>-3.1915027688785348E-3</v>
      </c>
    </row>
    <row r="1853" spans="2:8" x14ac:dyDescent="0.3">
      <c r="B1853" s="208">
        <v>42782</v>
      </c>
      <c r="C1853" s="209">
        <v>443.24642899999998</v>
      </c>
      <c r="D1853" s="174">
        <v>2.1881057748763148E-2</v>
      </c>
      <c r="E1853" s="174">
        <v>2.1881057748763148E-2</v>
      </c>
      <c r="G1853" s="174">
        <v>1847</v>
      </c>
      <c r="H1853" s="174">
        <f t="shared" ca="1" si="32"/>
        <v>-5.2037803640970692E-3</v>
      </c>
    </row>
    <row r="1854" spans="2:8" x14ac:dyDescent="0.3">
      <c r="B1854" s="210">
        <v>42781</v>
      </c>
      <c r="C1854" s="211">
        <v>433.755402</v>
      </c>
      <c r="D1854" s="174">
        <v>-9.4595959926036671E-2</v>
      </c>
      <c r="E1854" s="174">
        <v>-9.4595959926036671E-2</v>
      </c>
      <c r="G1854" s="174">
        <v>1848</v>
      </c>
      <c r="H1854" s="174">
        <f t="shared" ca="1" si="32"/>
        <v>2.1693249992283215E-2</v>
      </c>
    </row>
    <row r="1855" spans="2:8" x14ac:dyDescent="0.3">
      <c r="B1855" s="208">
        <v>42780</v>
      </c>
      <c r="C1855" s="209">
        <v>479.07385299999999</v>
      </c>
      <c r="D1855" s="174">
        <v>-4.6012249170316932E-2</v>
      </c>
      <c r="E1855" s="174">
        <v>-4.6012249170316932E-2</v>
      </c>
      <c r="G1855" s="174">
        <v>1849</v>
      </c>
      <c r="H1855" s="174">
        <f t="shared" ca="1" si="32"/>
        <v>1.7835782337243453E-2</v>
      </c>
    </row>
    <row r="1856" spans="2:8" x14ac:dyDescent="0.3">
      <c r="B1856" s="210">
        <v>42779</v>
      </c>
      <c r="C1856" s="211">
        <v>502.18029799999999</v>
      </c>
      <c r="D1856" s="174">
        <v>-8.3407404122371985E-3</v>
      </c>
      <c r="E1856" s="174">
        <v>-8.3407404122371985E-3</v>
      </c>
      <c r="G1856" s="174">
        <v>1850</v>
      </c>
      <c r="H1856" s="174">
        <f t="shared" ca="1" si="32"/>
        <v>-7.4627343391598669E-2</v>
      </c>
    </row>
    <row r="1857" spans="2:8" x14ac:dyDescent="0.3">
      <c r="B1857" s="208">
        <v>42776</v>
      </c>
      <c r="C1857" s="209">
        <v>506.40408300000001</v>
      </c>
      <c r="D1857" s="174">
        <v>-6.4345830492887196E-3</v>
      </c>
      <c r="E1857" s="174">
        <v>-6.4345830492887196E-3</v>
      </c>
      <c r="G1857" s="174">
        <v>1851</v>
      </c>
      <c r="H1857" s="174">
        <f t="shared" ca="1" si="32"/>
        <v>-1.3538064742126399E-2</v>
      </c>
    </row>
    <row r="1858" spans="2:8" x14ac:dyDescent="0.3">
      <c r="B1858" s="210">
        <v>42775</v>
      </c>
      <c r="C1858" s="211">
        <v>509.68368500000003</v>
      </c>
      <c r="D1858" s="174">
        <v>-3.8987807772803497E-4</v>
      </c>
      <c r="E1858" s="174">
        <v>-3.8987807772803497E-4</v>
      </c>
      <c r="G1858" s="174">
        <v>1852</v>
      </c>
      <c r="H1858" s="174">
        <f t="shared" ca="1" si="32"/>
        <v>-2.2891885484791399E-2</v>
      </c>
    </row>
    <row r="1859" spans="2:8" x14ac:dyDescent="0.3">
      <c r="B1859" s="208">
        <v>42774</v>
      </c>
      <c r="C1859" s="209">
        <v>509.88247699999999</v>
      </c>
      <c r="D1859" s="174">
        <v>1.2332306944518074E-2</v>
      </c>
      <c r="E1859" s="174">
        <v>1.2332306944518074E-2</v>
      </c>
      <c r="G1859" s="174">
        <v>1853</v>
      </c>
      <c r="H1859" s="174">
        <f t="shared" ca="1" si="32"/>
        <v>-1.1367566014928023E-2</v>
      </c>
    </row>
    <row r="1860" spans="2:8" x14ac:dyDescent="0.3">
      <c r="B1860" s="210">
        <v>42773</v>
      </c>
      <c r="C1860" s="211">
        <v>503.67105099999998</v>
      </c>
      <c r="D1860" s="174">
        <v>-3.6227093064281547E-2</v>
      </c>
      <c r="E1860" s="174">
        <v>-3.6227093064281547E-2</v>
      </c>
      <c r="G1860" s="174">
        <v>1854</v>
      </c>
      <c r="H1860" s="174">
        <f t="shared" ca="1" si="32"/>
        <v>-1.4432624853972443E-2</v>
      </c>
    </row>
    <row r="1861" spans="2:8" x14ac:dyDescent="0.3">
      <c r="B1861" s="208">
        <v>42772</v>
      </c>
      <c r="C1861" s="209">
        <v>522.60345500000005</v>
      </c>
      <c r="D1861" s="174">
        <v>6.2188767473492978E-3</v>
      </c>
      <c r="E1861" s="174">
        <v>6.2188767473492978E-3</v>
      </c>
      <c r="G1861" s="174">
        <v>1855</v>
      </c>
      <c r="H1861" s="174">
        <f t="shared" ca="1" si="32"/>
        <v>3.5687586104316267E-3</v>
      </c>
    </row>
    <row r="1862" spans="2:8" x14ac:dyDescent="0.3">
      <c r="B1862" s="210">
        <v>42769</v>
      </c>
      <c r="C1862" s="211">
        <v>519.37353499999995</v>
      </c>
      <c r="D1862" s="174">
        <v>-1.6745022898826008E-2</v>
      </c>
      <c r="E1862" s="174">
        <v>-1.6745022898826008E-2</v>
      </c>
      <c r="G1862" s="174">
        <v>1856</v>
      </c>
      <c r="H1862" s="174">
        <f t="shared" ca="1" si="32"/>
        <v>3.5529420182884384E-3</v>
      </c>
    </row>
    <row r="1863" spans="2:8" x14ac:dyDescent="0.3">
      <c r="B1863" s="208">
        <v>42768</v>
      </c>
      <c r="C1863" s="209">
        <v>528.21856700000001</v>
      </c>
      <c r="D1863" s="174">
        <v>-1.9824848671713295E-2</v>
      </c>
      <c r="E1863" s="174">
        <v>-1.9824848671713295E-2</v>
      </c>
      <c r="G1863" s="174">
        <v>1857</v>
      </c>
      <c r="H1863" s="174">
        <f t="shared" ca="1" si="32"/>
        <v>7.4255621492296378E-2</v>
      </c>
    </row>
    <row r="1864" spans="2:8" x14ac:dyDescent="0.3">
      <c r="B1864" s="210">
        <v>42767</v>
      </c>
      <c r="C1864" s="211">
        <v>538.90222200000005</v>
      </c>
      <c r="D1864" s="174">
        <v>3.5717667164911135E-2</v>
      </c>
      <c r="E1864" s="174">
        <v>3.5717667164911135E-2</v>
      </c>
      <c r="G1864" s="174">
        <v>1858</v>
      </c>
      <c r="H1864" s="174">
        <f t="shared" ref="H1864:H1927" ca="1" si="33">_xlfn.NORM.INV(RAND(),N$9,N$10)</f>
        <v>1.6150808515062565E-2</v>
      </c>
    </row>
    <row r="1865" spans="2:8" x14ac:dyDescent="0.3">
      <c r="B1865" s="208">
        <v>42766</v>
      </c>
      <c r="C1865" s="209">
        <v>520.31768799999998</v>
      </c>
      <c r="D1865" s="174">
        <v>-1.6437994825051854E-2</v>
      </c>
      <c r="E1865" s="174">
        <v>-1.6437994825051854E-2</v>
      </c>
      <c r="G1865" s="174">
        <v>1859</v>
      </c>
      <c r="H1865" s="174">
        <f t="shared" ca="1" si="33"/>
        <v>-2.4797064292485828E-2</v>
      </c>
    </row>
    <row r="1866" spans="2:8" x14ac:dyDescent="0.3">
      <c r="B1866" s="210">
        <v>42765</v>
      </c>
      <c r="C1866" s="211">
        <v>529.01361099999997</v>
      </c>
      <c r="D1866" s="174">
        <v>-1.7806130000151452E-2</v>
      </c>
      <c r="E1866" s="174">
        <v>-1.7806130000151452E-2</v>
      </c>
      <c r="G1866" s="174">
        <v>1860</v>
      </c>
      <c r="H1866" s="174">
        <f t="shared" ca="1" si="33"/>
        <v>2.2042322717004497E-2</v>
      </c>
    </row>
    <row r="1867" spans="2:8" x14ac:dyDescent="0.3">
      <c r="B1867" s="208">
        <v>42762</v>
      </c>
      <c r="C1867" s="209">
        <v>538.60406499999999</v>
      </c>
      <c r="D1867" s="174">
        <v>-1.266170959003775E-2</v>
      </c>
      <c r="E1867" s="174">
        <v>-1.266170959003775E-2</v>
      </c>
      <c r="G1867" s="174">
        <v>1861</v>
      </c>
      <c r="H1867" s="174">
        <f t="shared" ca="1" si="33"/>
        <v>-4.0357343976216584E-2</v>
      </c>
    </row>
    <row r="1868" spans="2:8" x14ac:dyDescent="0.3">
      <c r="B1868" s="210">
        <v>42760</v>
      </c>
      <c r="C1868" s="211">
        <v>545.511169</v>
      </c>
      <c r="D1868" s="174">
        <v>1.3572161273409091E-2</v>
      </c>
      <c r="E1868" s="174">
        <v>1.3572161273409091E-2</v>
      </c>
      <c r="G1868" s="174">
        <v>1862</v>
      </c>
      <c r="H1868" s="174">
        <f t="shared" ca="1" si="33"/>
        <v>5.6081032796210153E-3</v>
      </c>
    </row>
    <row r="1869" spans="2:8" x14ac:dyDescent="0.3">
      <c r="B1869" s="208">
        <v>42759</v>
      </c>
      <c r="C1869" s="209">
        <v>538.20654300000001</v>
      </c>
      <c r="D1869" s="174">
        <v>1.6613454909304368E-2</v>
      </c>
      <c r="E1869" s="174">
        <v>1.6613454909304368E-2</v>
      </c>
      <c r="G1869" s="174">
        <v>1863</v>
      </c>
      <c r="H1869" s="174">
        <f t="shared" ca="1" si="33"/>
        <v>-1.1016300953649643E-2</v>
      </c>
    </row>
    <row r="1870" spans="2:8" x14ac:dyDescent="0.3">
      <c r="B1870" s="210">
        <v>42758</v>
      </c>
      <c r="C1870" s="211">
        <v>529.41119400000002</v>
      </c>
      <c r="D1870" s="174">
        <v>1.815760495684805E-2</v>
      </c>
      <c r="E1870" s="174">
        <v>1.815760495684805E-2</v>
      </c>
      <c r="G1870" s="174">
        <v>1864</v>
      </c>
      <c r="H1870" s="174">
        <f t="shared" ca="1" si="33"/>
        <v>-3.2324598274518411E-2</v>
      </c>
    </row>
    <row r="1871" spans="2:8" x14ac:dyDescent="0.3">
      <c r="B1871" s="208">
        <v>42755</v>
      </c>
      <c r="C1871" s="209">
        <v>519.96978799999999</v>
      </c>
      <c r="D1871" s="174">
        <v>-1.5523739283838458E-2</v>
      </c>
      <c r="E1871" s="174">
        <v>-1.5523739283838458E-2</v>
      </c>
      <c r="G1871" s="174">
        <v>1865</v>
      </c>
      <c r="H1871" s="174">
        <f t="shared" ca="1" si="33"/>
        <v>-4.8621573289096857E-3</v>
      </c>
    </row>
    <row r="1872" spans="2:8" x14ac:dyDescent="0.3">
      <c r="B1872" s="210">
        <v>42754</v>
      </c>
      <c r="C1872" s="211">
        <v>528.16894500000001</v>
      </c>
      <c r="D1872" s="174">
        <v>1.7226691488508698E-2</v>
      </c>
      <c r="E1872" s="174">
        <v>1.7226691488508698E-2</v>
      </c>
      <c r="G1872" s="174">
        <v>1866</v>
      </c>
      <c r="H1872" s="174">
        <f t="shared" ca="1" si="33"/>
        <v>1.1970731346236061E-2</v>
      </c>
    </row>
    <row r="1873" spans="2:8" x14ac:dyDescent="0.3">
      <c r="B1873" s="208">
        <v>42753</v>
      </c>
      <c r="C1873" s="209">
        <v>519.22442599999999</v>
      </c>
      <c r="D1873" s="174">
        <v>-2.3869152706042967E-3</v>
      </c>
      <c r="E1873" s="174">
        <v>-2.3869152706042967E-3</v>
      </c>
      <c r="G1873" s="174">
        <v>1867</v>
      </c>
      <c r="H1873" s="174">
        <f t="shared" ca="1" si="33"/>
        <v>-4.0806554956416489E-2</v>
      </c>
    </row>
    <row r="1874" spans="2:8" x14ac:dyDescent="0.3">
      <c r="B1874" s="210">
        <v>42752</v>
      </c>
      <c r="C1874" s="211">
        <v>520.46673599999997</v>
      </c>
      <c r="D1874" s="174">
        <v>-5.1292144968303329E-3</v>
      </c>
      <c r="E1874" s="174">
        <v>-5.1292144968303329E-3</v>
      </c>
      <c r="G1874" s="174">
        <v>1868</v>
      </c>
      <c r="H1874" s="174">
        <f t="shared" ca="1" si="33"/>
        <v>4.4318778242609984E-2</v>
      </c>
    </row>
    <row r="1875" spans="2:8" x14ac:dyDescent="0.3">
      <c r="B1875" s="208">
        <v>42751</v>
      </c>
      <c r="C1875" s="209">
        <v>523.15008499999999</v>
      </c>
      <c r="D1875" s="174">
        <v>2.2433852390626181E-2</v>
      </c>
      <c r="E1875" s="174">
        <v>2.2433852390626181E-2</v>
      </c>
      <c r="G1875" s="174">
        <v>1869</v>
      </c>
      <c r="H1875" s="174">
        <f t="shared" ca="1" si="33"/>
        <v>7.7575248717239526E-3</v>
      </c>
    </row>
    <row r="1876" spans="2:8" x14ac:dyDescent="0.3">
      <c r="B1876" s="210">
        <v>42748</v>
      </c>
      <c r="C1876" s="211">
        <v>511.67132600000002</v>
      </c>
      <c r="D1876" s="174">
        <v>-6.5606956165641019E-3</v>
      </c>
      <c r="E1876" s="174">
        <v>-6.5606956165641019E-3</v>
      </c>
      <c r="G1876" s="174">
        <v>1870</v>
      </c>
      <c r="H1876" s="174">
        <f t="shared" ca="1" si="33"/>
        <v>-5.3648313030959828E-2</v>
      </c>
    </row>
    <row r="1877" spans="2:8" x14ac:dyDescent="0.3">
      <c r="B1877" s="208">
        <v>42747</v>
      </c>
      <c r="C1877" s="209">
        <v>515.05041500000004</v>
      </c>
      <c r="D1877" s="174">
        <v>-1.9258716670130323E-3</v>
      </c>
      <c r="E1877" s="174">
        <v>-1.9258716670130323E-3</v>
      </c>
      <c r="G1877" s="174">
        <v>1871</v>
      </c>
      <c r="H1877" s="174">
        <f t="shared" ca="1" si="33"/>
        <v>3.1545146981049987E-2</v>
      </c>
    </row>
    <row r="1878" spans="2:8" x14ac:dyDescent="0.3">
      <c r="B1878" s="210">
        <v>42746</v>
      </c>
      <c r="C1878" s="211">
        <v>516.04425000000003</v>
      </c>
      <c r="D1878" s="174">
        <v>5.811191778914435E-3</v>
      </c>
      <c r="E1878" s="174">
        <v>5.811191778914435E-3</v>
      </c>
      <c r="G1878" s="174">
        <v>1872</v>
      </c>
      <c r="H1878" s="174">
        <f t="shared" ca="1" si="33"/>
        <v>3.8044892519467438E-2</v>
      </c>
    </row>
    <row r="1879" spans="2:8" x14ac:dyDescent="0.3">
      <c r="B1879" s="208">
        <v>42745</v>
      </c>
      <c r="C1879" s="209">
        <v>513.06274399999995</v>
      </c>
      <c r="D1879" s="174">
        <v>3.2190361939740793E-2</v>
      </c>
      <c r="E1879" s="174">
        <v>3.2190361939740793E-2</v>
      </c>
      <c r="G1879" s="174">
        <v>1873</v>
      </c>
      <c r="H1879" s="174">
        <f t="shared" ca="1" si="33"/>
        <v>-2.087520466670845E-2</v>
      </c>
    </row>
    <row r="1880" spans="2:8" x14ac:dyDescent="0.3">
      <c r="B1880" s="210">
        <v>42744</v>
      </c>
      <c r="C1880" s="211">
        <v>497.06213400000001</v>
      </c>
      <c r="D1880" s="174">
        <v>4.8216576469658099E-3</v>
      </c>
      <c r="E1880" s="174">
        <v>4.8216576469658099E-3</v>
      </c>
      <c r="G1880" s="174">
        <v>1874</v>
      </c>
      <c r="H1880" s="174">
        <f t="shared" ca="1" si="33"/>
        <v>1.4178982163558011E-2</v>
      </c>
    </row>
    <row r="1881" spans="2:8" x14ac:dyDescent="0.3">
      <c r="B1881" s="208">
        <v>42741</v>
      </c>
      <c r="C1881" s="209">
        <v>494.67697099999998</v>
      </c>
      <c r="D1881" s="174">
        <v>-8.7622582512181107E-3</v>
      </c>
      <c r="E1881" s="174">
        <v>-8.7622582512181107E-3</v>
      </c>
      <c r="G1881" s="174">
        <v>1875</v>
      </c>
      <c r="H1881" s="174">
        <f t="shared" ca="1" si="33"/>
        <v>-3.6431518482996403E-2</v>
      </c>
    </row>
    <row r="1882" spans="2:8" x14ac:dyDescent="0.3">
      <c r="B1882" s="210">
        <v>42740</v>
      </c>
      <c r="C1882" s="211">
        <v>499.04977400000001</v>
      </c>
      <c r="D1882" s="174">
        <v>3.1850453871842245E-2</v>
      </c>
      <c r="E1882" s="174">
        <v>3.1850453871842245E-2</v>
      </c>
      <c r="G1882" s="174">
        <v>1876</v>
      </c>
      <c r="H1882" s="174">
        <f t="shared" ca="1" si="33"/>
        <v>1.0016980929830659E-2</v>
      </c>
    </row>
    <row r="1883" spans="2:8" x14ac:dyDescent="0.3">
      <c r="B1883" s="208">
        <v>42739</v>
      </c>
      <c r="C1883" s="209">
        <v>483.64544699999999</v>
      </c>
      <c r="D1883" s="174">
        <v>1.1535960423095305E-2</v>
      </c>
      <c r="E1883" s="174">
        <v>1.1535960423095305E-2</v>
      </c>
      <c r="G1883" s="174">
        <v>1877</v>
      </c>
      <c r="H1883" s="174">
        <f t="shared" ca="1" si="33"/>
        <v>-4.7661013939986176E-3</v>
      </c>
    </row>
    <row r="1884" spans="2:8" x14ac:dyDescent="0.3">
      <c r="B1884" s="210">
        <v>42738</v>
      </c>
      <c r="C1884" s="211">
        <v>478.12976099999997</v>
      </c>
      <c r="D1884" s="174">
        <v>-1.2216348572784615E-2</v>
      </c>
      <c r="E1884" s="174">
        <v>-1.2216348572784615E-2</v>
      </c>
      <c r="G1884" s="174">
        <v>1878</v>
      </c>
      <c r="H1884" s="174">
        <f t="shared" ca="1" si="33"/>
        <v>2.8163921788957068E-2</v>
      </c>
    </row>
    <row r="1885" spans="2:8" x14ac:dyDescent="0.3">
      <c r="B1885" s="208">
        <v>42737</v>
      </c>
      <c r="C1885" s="209">
        <v>484.04299900000001</v>
      </c>
      <c r="D1885" s="174">
        <v>3.1885613651573608E-2</v>
      </c>
      <c r="E1885" s="174">
        <v>3.1885613651573608E-2</v>
      </c>
      <c r="G1885" s="174">
        <v>1879</v>
      </c>
      <c r="H1885" s="174">
        <f t="shared" ca="1" si="33"/>
        <v>-1.6569816828206317E-2</v>
      </c>
    </row>
    <row r="1886" spans="2:8" x14ac:dyDescent="0.3">
      <c r="B1886" s="210">
        <v>42734</v>
      </c>
      <c r="C1886" s="211">
        <v>469.08590700000002</v>
      </c>
      <c r="D1886" s="174">
        <v>2.3359359793099464E-3</v>
      </c>
      <c r="E1886" s="174">
        <v>2.3359359793099464E-3</v>
      </c>
      <c r="G1886" s="174">
        <v>1880</v>
      </c>
      <c r="H1886" s="174">
        <f t="shared" ca="1" si="33"/>
        <v>-1.8853662404143736E-2</v>
      </c>
    </row>
    <row r="1887" spans="2:8" x14ac:dyDescent="0.3">
      <c r="B1887" s="208">
        <v>42733</v>
      </c>
      <c r="C1887" s="209">
        <v>467.992706</v>
      </c>
      <c r="D1887" s="174">
        <v>1.6294377937569438E-2</v>
      </c>
      <c r="E1887" s="174">
        <v>1.6294377937569438E-2</v>
      </c>
      <c r="G1887" s="174">
        <v>1881</v>
      </c>
      <c r="H1887" s="174">
        <f t="shared" ca="1" si="33"/>
        <v>-4.1355893992979988E-2</v>
      </c>
    </row>
    <row r="1888" spans="2:8" x14ac:dyDescent="0.3">
      <c r="B1888" s="210">
        <v>42732</v>
      </c>
      <c r="C1888" s="211">
        <v>460.48931900000002</v>
      </c>
      <c r="D1888" s="174">
        <v>-7.7096371156733555E-3</v>
      </c>
      <c r="E1888" s="174">
        <v>-7.7096371156733555E-3</v>
      </c>
      <c r="G1888" s="174">
        <v>1882</v>
      </c>
      <c r="H1888" s="174">
        <f t="shared" ca="1" si="33"/>
        <v>5.1867957501078726E-2</v>
      </c>
    </row>
    <row r="1889" spans="2:8" x14ac:dyDescent="0.3">
      <c r="B1889" s="208">
        <v>42731</v>
      </c>
      <c r="C1889" s="209">
        <v>464.06710800000002</v>
      </c>
      <c r="D1889" s="174">
        <v>1.9875516919974835E-2</v>
      </c>
      <c r="E1889" s="174">
        <v>1.9875516919974835E-2</v>
      </c>
      <c r="G1889" s="174">
        <v>1883</v>
      </c>
      <c r="H1889" s="174">
        <f t="shared" ca="1" si="33"/>
        <v>-3.5868201328087955E-2</v>
      </c>
    </row>
    <row r="1890" spans="2:8" x14ac:dyDescent="0.3">
      <c r="B1890" s="210">
        <v>42730</v>
      </c>
      <c r="C1890" s="211">
        <v>455.02328499999999</v>
      </c>
      <c r="D1890" s="174">
        <v>-1.6750751568068406E-2</v>
      </c>
      <c r="E1890" s="174">
        <v>-1.6750751568068406E-2</v>
      </c>
      <c r="G1890" s="174">
        <v>1884</v>
      </c>
      <c r="H1890" s="174">
        <f t="shared" ca="1" si="33"/>
        <v>-1.1861877997129965E-2</v>
      </c>
    </row>
    <row r="1891" spans="2:8" x14ac:dyDescent="0.3">
      <c r="B1891" s="208">
        <v>42727</v>
      </c>
      <c r="C1891" s="209">
        <v>462.77511600000003</v>
      </c>
      <c r="D1891" s="174">
        <v>-8.4114478968743845E-3</v>
      </c>
      <c r="E1891" s="174">
        <v>-8.4114478968743845E-3</v>
      </c>
      <c r="G1891" s="174">
        <v>1885</v>
      </c>
      <c r="H1891" s="174">
        <f t="shared" ca="1" si="33"/>
        <v>2.6383009734195547E-2</v>
      </c>
    </row>
    <row r="1892" spans="2:8" x14ac:dyDescent="0.3">
      <c r="B1892" s="210">
        <v>42726</v>
      </c>
      <c r="C1892" s="211">
        <v>466.70074499999998</v>
      </c>
      <c r="D1892" s="174">
        <v>2.3479689856293201E-3</v>
      </c>
      <c r="E1892" s="174">
        <v>2.3479689856293201E-3</v>
      </c>
      <c r="G1892" s="174">
        <v>1886</v>
      </c>
      <c r="H1892" s="174">
        <f t="shared" ca="1" si="33"/>
        <v>1.8876521115961879E-2</v>
      </c>
    </row>
    <row r="1893" spans="2:8" x14ac:dyDescent="0.3">
      <c r="B1893" s="208">
        <v>42725</v>
      </c>
      <c r="C1893" s="209">
        <v>465.60751299999998</v>
      </c>
      <c r="D1893" s="174">
        <v>-9.8277855240183152E-3</v>
      </c>
      <c r="E1893" s="174">
        <v>-9.8277855240183152E-3</v>
      </c>
      <c r="G1893" s="174">
        <v>1887</v>
      </c>
      <c r="H1893" s="174">
        <f t="shared" ca="1" si="33"/>
        <v>5.3204403779966367E-3</v>
      </c>
    </row>
    <row r="1894" spans="2:8" x14ac:dyDescent="0.3">
      <c r="B1894" s="210">
        <v>42724</v>
      </c>
      <c r="C1894" s="211">
        <v>470.22882099999998</v>
      </c>
      <c r="D1894" s="174">
        <v>2.8613365129410945E-3</v>
      </c>
      <c r="E1894" s="174">
        <v>2.8613365129410945E-3</v>
      </c>
      <c r="G1894" s="174">
        <v>1888</v>
      </c>
      <c r="H1894" s="174">
        <f t="shared" ca="1" si="33"/>
        <v>-4.489576975646282E-3</v>
      </c>
    </row>
    <row r="1895" spans="2:8" x14ac:dyDescent="0.3">
      <c r="B1895" s="208">
        <v>42723</v>
      </c>
      <c r="C1895" s="209">
        <v>468.88717700000001</v>
      </c>
      <c r="D1895" s="174">
        <v>-2.8531726259288007E-3</v>
      </c>
      <c r="E1895" s="174">
        <v>-2.8531726259288007E-3</v>
      </c>
      <c r="G1895" s="174">
        <v>1889</v>
      </c>
      <c r="H1895" s="174">
        <f t="shared" ca="1" si="33"/>
        <v>-2.1817408994549307E-2</v>
      </c>
    </row>
    <row r="1896" spans="2:8" x14ac:dyDescent="0.3">
      <c r="B1896" s="210">
        <v>42720</v>
      </c>
      <c r="C1896" s="211">
        <v>470.22882099999998</v>
      </c>
      <c r="D1896" s="174">
        <v>2.1481026729273087E-2</v>
      </c>
      <c r="E1896" s="174">
        <v>2.1481026729273087E-2</v>
      </c>
      <c r="G1896" s="174">
        <v>1890</v>
      </c>
      <c r="H1896" s="174">
        <f t="shared" ca="1" si="33"/>
        <v>-4.7540388061662858E-2</v>
      </c>
    </row>
    <row r="1897" spans="2:8" x14ac:dyDescent="0.3">
      <c r="B1897" s="208">
        <v>42719</v>
      </c>
      <c r="C1897" s="209">
        <v>460.34023999999999</v>
      </c>
      <c r="D1897" s="174">
        <v>-1.9371288231779762E-2</v>
      </c>
      <c r="E1897" s="174">
        <v>-1.9371288231779762E-2</v>
      </c>
      <c r="G1897" s="174">
        <v>1891</v>
      </c>
      <c r="H1897" s="174">
        <f t="shared" ca="1" si="33"/>
        <v>1.3261164812968997E-2</v>
      </c>
    </row>
    <row r="1898" spans="2:8" x14ac:dyDescent="0.3">
      <c r="B1898" s="210">
        <v>42718</v>
      </c>
      <c r="C1898" s="211">
        <v>469.43377700000002</v>
      </c>
      <c r="D1898" s="174">
        <v>3.6121129549279178E-3</v>
      </c>
      <c r="E1898" s="174">
        <v>3.6121129549279178E-3</v>
      </c>
      <c r="G1898" s="174">
        <v>1892</v>
      </c>
      <c r="H1898" s="174">
        <f t="shared" ca="1" si="33"/>
        <v>5.3606792701993568E-2</v>
      </c>
    </row>
    <row r="1899" spans="2:8" x14ac:dyDescent="0.3">
      <c r="B1899" s="208">
        <v>42717</v>
      </c>
      <c r="C1899" s="209">
        <v>467.74423200000001</v>
      </c>
      <c r="D1899" s="174">
        <v>3.5761339610692083E-2</v>
      </c>
      <c r="E1899" s="174">
        <v>3.5761339610692083E-2</v>
      </c>
      <c r="G1899" s="174">
        <v>1893</v>
      </c>
      <c r="H1899" s="174">
        <f t="shared" ca="1" si="33"/>
        <v>-2.9016188789980474E-3</v>
      </c>
    </row>
    <row r="1900" spans="2:8" x14ac:dyDescent="0.3">
      <c r="B1900" s="210">
        <v>42716</v>
      </c>
      <c r="C1900" s="211">
        <v>451.594604</v>
      </c>
      <c r="D1900" s="174">
        <v>-2.09006537671446E-2</v>
      </c>
      <c r="E1900" s="174">
        <v>-2.09006537671446E-2</v>
      </c>
      <c r="G1900" s="174">
        <v>1894</v>
      </c>
      <c r="H1900" s="174">
        <f t="shared" ca="1" si="33"/>
        <v>3.9917194619493186E-3</v>
      </c>
    </row>
    <row r="1901" spans="2:8" x14ac:dyDescent="0.3">
      <c r="B1901" s="208">
        <v>42713</v>
      </c>
      <c r="C1901" s="209">
        <v>461.234711</v>
      </c>
      <c r="D1901" s="174">
        <v>5.5248955190121086E-3</v>
      </c>
      <c r="E1901" s="174">
        <v>5.5248955190121086E-3</v>
      </c>
      <c r="G1901" s="174">
        <v>1895</v>
      </c>
      <c r="H1901" s="174">
        <f t="shared" ca="1" si="33"/>
        <v>9.3278947779994719E-3</v>
      </c>
    </row>
    <row r="1902" spans="2:8" x14ac:dyDescent="0.3">
      <c r="B1902" s="210">
        <v>42712</v>
      </c>
      <c r="C1902" s="211">
        <v>458.70043900000002</v>
      </c>
      <c r="D1902" s="174">
        <v>3.6375865615902357E-2</v>
      </c>
      <c r="E1902" s="174">
        <v>3.6375865615902357E-2</v>
      </c>
      <c r="G1902" s="174">
        <v>1896</v>
      </c>
      <c r="H1902" s="174">
        <f t="shared" ca="1" si="33"/>
        <v>1.3970986869466148E-2</v>
      </c>
    </row>
    <row r="1903" spans="2:8" x14ac:dyDescent="0.3">
      <c r="B1903" s="208">
        <v>42711</v>
      </c>
      <c r="C1903" s="209">
        <v>442.60046399999999</v>
      </c>
      <c r="D1903" s="174">
        <v>9.6349895267815941E-3</v>
      </c>
      <c r="E1903" s="174">
        <v>9.6349895267815941E-3</v>
      </c>
      <c r="G1903" s="174">
        <v>1897</v>
      </c>
      <c r="H1903" s="174">
        <f t="shared" ca="1" si="33"/>
        <v>-3.7378353874725351E-2</v>
      </c>
    </row>
    <row r="1904" spans="2:8" x14ac:dyDescent="0.3">
      <c r="B1904" s="210">
        <v>42710</v>
      </c>
      <c r="C1904" s="211">
        <v>438.37670900000001</v>
      </c>
      <c r="D1904" s="174">
        <v>4.0974805161698687E-3</v>
      </c>
      <c r="E1904" s="174">
        <v>4.0974805161698687E-3</v>
      </c>
      <c r="G1904" s="174">
        <v>1898</v>
      </c>
      <c r="H1904" s="174">
        <f t="shared" ca="1" si="33"/>
        <v>-2.2292252241047899E-2</v>
      </c>
    </row>
    <row r="1905" spans="2:8" x14ac:dyDescent="0.3">
      <c r="B1905" s="208">
        <v>42709</v>
      </c>
      <c r="C1905" s="209">
        <v>436.58779900000002</v>
      </c>
      <c r="D1905" s="174">
        <v>1.4783984257624758E-2</v>
      </c>
      <c r="E1905" s="174">
        <v>1.4783984257624758E-2</v>
      </c>
      <c r="G1905" s="174">
        <v>1899</v>
      </c>
      <c r="H1905" s="174">
        <f t="shared" ca="1" si="33"/>
        <v>-5.8063397702303531E-2</v>
      </c>
    </row>
    <row r="1906" spans="2:8" x14ac:dyDescent="0.3">
      <c r="B1906" s="210">
        <v>42706</v>
      </c>
      <c r="C1906" s="211">
        <v>430.22732500000001</v>
      </c>
      <c r="D1906" s="174">
        <v>-3.4136605699966974E-2</v>
      </c>
      <c r="E1906" s="174">
        <v>-3.4136605699966974E-2</v>
      </c>
      <c r="G1906" s="174">
        <v>1900</v>
      </c>
      <c r="H1906" s="174">
        <f t="shared" ca="1" si="33"/>
        <v>-9.5289886900261321E-3</v>
      </c>
    </row>
    <row r="1907" spans="2:8" x14ac:dyDescent="0.3">
      <c r="B1907" s="208">
        <v>42705</v>
      </c>
      <c r="C1907" s="209">
        <v>445.43289199999998</v>
      </c>
      <c r="D1907" s="174">
        <v>-2.4167130695262971E-2</v>
      </c>
      <c r="E1907" s="174">
        <v>-2.4167130695262971E-2</v>
      </c>
      <c r="G1907" s="174">
        <v>1901</v>
      </c>
      <c r="H1907" s="174">
        <f t="shared" ca="1" si="33"/>
        <v>-5.7310848881423617E-3</v>
      </c>
    </row>
    <row r="1908" spans="2:8" x14ac:dyDescent="0.3">
      <c r="B1908" s="210">
        <v>42704</v>
      </c>
      <c r="C1908" s="211">
        <v>456.46432499999997</v>
      </c>
      <c r="D1908" s="174">
        <v>-1.1960326768993808E-3</v>
      </c>
      <c r="E1908" s="174">
        <v>-1.1960326768993808E-3</v>
      </c>
      <c r="G1908" s="174">
        <v>1902</v>
      </c>
      <c r="H1908" s="174">
        <f t="shared" ca="1" si="33"/>
        <v>6.6476823448165148E-2</v>
      </c>
    </row>
    <row r="1909" spans="2:8" x14ac:dyDescent="0.3">
      <c r="B1909" s="208">
        <v>42703</v>
      </c>
      <c r="C1909" s="209">
        <v>457.01092499999999</v>
      </c>
      <c r="D1909" s="174">
        <v>1.1326125978335242E-2</v>
      </c>
      <c r="E1909" s="174">
        <v>1.1326125978335242E-2</v>
      </c>
      <c r="G1909" s="174">
        <v>1903</v>
      </c>
      <c r="H1909" s="174">
        <f t="shared" ca="1" si="33"/>
        <v>1.0418726682555429E-2</v>
      </c>
    </row>
    <row r="1910" spans="2:8" x14ac:dyDescent="0.3">
      <c r="B1910" s="210">
        <v>42702</v>
      </c>
      <c r="C1910" s="211">
        <v>451.89273100000003</v>
      </c>
      <c r="D1910" s="174">
        <v>5.1950669126233674E-3</v>
      </c>
      <c r="E1910" s="174">
        <v>5.1950669126233674E-3</v>
      </c>
      <c r="G1910" s="174">
        <v>1904</v>
      </c>
      <c r="H1910" s="174">
        <f t="shared" ca="1" si="33"/>
        <v>1.8932864212101663E-2</v>
      </c>
    </row>
    <row r="1911" spans="2:8" x14ac:dyDescent="0.3">
      <c r="B1911" s="208">
        <v>42699</v>
      </c>
      <c r="C1911" s="209">
        <v>449.55725100000001</v>
      </c>
      <c r="D1911" s="174">
        <v>-1.3246879458228818E-3</v>
      </c>
      <c r="E1911" s="174">
        <v>-1.3246879458228818E-3</v>
      </c>
      <c r="G1911" s="174">
        <v>1905</v>
      </c>
      <c r="H1911" s="174">
        <f t="shared" ca="1" si="33"/>
        <v>7.3653696932239679E-2</v>
      </c>
    </row>
    <row r="1912" spans="2:8" x14ac:dyDescent="0.3">
      <c r="B1912" s="210">
        <v>42698</v>
      </c>
      <c r="C1912" s="211">
        <v>450.15356400000002</v>
      </c>
      <c r="D1912" s="174">
        <v>-3.934248395320912E-2</v>
      </c>
      <c r="E1912" s="174">
        <v>-3.934248395320912E-2</v>
      </c>
      <c r="G1912" s="174">
        <v>1906</v>
      </c>
      <c r="H1912" s="174">
        <f t="shared" ca="1" si="33"/>
        <v>1.5458553494270465E-2</v>
      </c>
    </row>
    <row r="1913" spans="2:8" x14ac:dyDescent="0.3">
      <c r="B1913" s="208">
        <v>42697</v>
      </c>
      <c r="C1913" s="209">
        <v>468.58902</v>
      </c>
      <c r="D1913" s="174">
        <v>1.4305699315965295E-2</v>
      </c>
      <c r="E1913" s="174">
        <v>1.4305699315965295E-2</v>
      </c>
      <c r="G1913" s="174">
        <v>1907</v>
      </c>
      <c r="H1913" s="174">
        <f t="shared" ca="1" si="33"/>
        <v>-1.9123712070346039E-2</v>
      </c>
    </row>
    <row r="1914" spans="2:8" x14ac:dyDescent="0.3">
      <c r="B1914" s="210">
        <v>42696</v>
      </c>
      <c r="C1914" s="211">
        <v>461.98007200000001</v>
      </c>
      <c r="D1914" s="174">
        <v>1.7288475617657083E-2</v>
      </c>
      <c r="E1914" s="174">
        <v>1.7288475617657083E-2</v>
      </c>
      <c r="G1914" s="174">
        <v>1908</v>
      </c>
      <c r="H1914" s="174">
        <f t="shared" ca="1" si="33"/>
        <v>-1.9053086330318926E-3</v>
      </c>
    </row>
    <row r="1915" spans="2:8" x14ac:dyDescent="0.3">
      <c r="B1915" s="208">
        <v>42695</v>
      </c>
      <c r="C1915" s="209">
        <v>454.12887599999999</v>
      </c>
      <c r="D1915" s="174">
        <v>-3.0344735516450515E-2</v>
      </c>
      <c r="E1915" s="174">
        <v>-3.0344735516450515E-2</v>
      </c>
      <c r="G1915" s="174">
        <v>1909</v>
      </c>
      <c r="H1915" s="174">
        <f t="shared" ca="1" si="33"/>
        <v>-1.9386099326975118E-2</v>
      </c>
    </row>
    <row r="1916" spans="2:8" x14ac:dyDescent="0.3">
      <c r="B1916" s="210">
        <v>42692</v>
      </c>
      <c r="C1916" s="211">
        <v>468.34054600000002</v>
      </c>
      <c r="D1916" s="174">
        <v>-3.3837947104093649E-3</v>
      </c>
      <c r="E1916" s="174">
        <v>-3.3837947104093649E-3</v>
      </c>
      <c r="G1916" s="174">
        <v>1910</v>
      </c>
      <c r="H1916" s="174">
        <f t="shared" ca="1" si="33"/>
        <v>1.2890740880951644E-2</v>
      </c>
    </row>
    <row r="1917" spans="2:8" x14ac:dyDescent="0.3">
      <c r="B1917" s="208">
        <v>42691</v>
      </c>
      <c r="C1917" s="209">
        <v>469.93069500000001</v>
      </c>
      <c r="D1917" s="174">
        <v>3.1410187495929484E-2</v>
      </c>
      <c r="E1917" s="174">
        <v>3.1410187495929484E-2</v>
      </c>
      <c r="G1917" s="174">
        <v>1911</v>
      </c>
      <c r="H1917" s="174">
        <f t="shared" ca="1" si="33"/>
        <v>3.8970208318385982E-3</v>
      </c>
    </row>
    <row r="1918" spans="2:8" x14ac:dyDescent="0.3">
      <c r="B1918" s="210">
        <v>42690</v>
      </c>
      <c r="C1918" s="211">
        <v>455.619598</v>
      </c>
      <c r="D1918" s="174">
        <v>2.2956510797257951E-3</v>
      </c>
      <c r="E1918" s="174">
        <v>2.2956510797257951E-3</v>
      </c>
      <c r="G1918" s="174">
        <v>1912</v>
      </c>
      <c r="H1918" s="174">
        <f t="shared" ca="1" si="33"/>
        <v>2.9113645290888838E-2</v>
      </c>
    </row>
    <row r="1919" spans="2:8" x14ac:dyDescent="0.3">
      <c r="B1919" s="208">
        <v>42689</v>
      </c>
      <c r="C1919" s="209">
        <v>454.57605000000001</v>
      </c>
      <c r="D1919" s="174">
        <v>-9.8363882771775241E-2</v>
      </c>
      <c r="E1919" s="174">
        <v>-9.8363882771775241E-2</v>
      </c>
      <c r="G1919" s="174">
        <v>1913</v>
      </c>
      <c r="H1919" s="174">
        <f t="shared" ca="1" si="33"/>
        <v>8.1174516845594295E-3</v>
      </c>
    </row>
    <row r="1920" spans="2:8" x14ac:dyDescent="0.3">
      <c r="B1920" s="210">
        <v>42685</v>
      </c>
      <c r="C1920" s="211">
        <v>504.16796900000003</v>
      </c>
      <c r="D1920" s="174">
        <v>-4.9465975213113057E-2</v>
      </c>
      <c r="E1920" s="174">
        <v>-4.9465975213113057E-2</v>
      </c>
      <c r="G1920" s="174">
        <v>1914</v>
      </c>
      <c r="H1920" s="174">
        <f t="shared" ca="1" si="33"/>
        <v>-4.2799940879440695E-2</v>
      </c>
    </row>
    <row r="1921" spans="2:8" x14ac:dyDescent="0.3">
      <c r="B1921" s="208">
        <v>42684</v>
      </c>
      <c r="C1921" s="209">
        <v>530.40496800000005</v>
      </c>
      <c r="D1921" s="174">
        <v>3.7481641247696652E-4</v>
      </c>
      <c r="E1921" s="174">
        <v>3.7481641247696652E-4</v>
      </c>
      <c r="G1921" s="174">
        <v>1915</v>
      </c>
      <c r="H1921" s="174">
        <f t="shared" ca="1" si="33"/>
        <v>2.7445832207137668E-2</v>
      </c>
    </row>
    <row r="1922" spans="2:8" x14ac:dyDescent="0.3">
      <c r="B1922" s="210">
        <v>42683</v>
      </c>
      <c r="C1922" s="211">
        <v>530.20623799999998</v>
      </c>
      <c r="D1922" s="174">
        <v>-1.2402916712035732E-2</v>
      </c>
      <c r="E1922" s="174">
        <v>-1.2402916712035732E-2</v>
      </c>
      <c r="G1922" s="174">
        <v>1916</v>
      </c>
      <c r="H1922" s="174">
        <f t="shared" ca="1" si="33"/>
        <v>6.6512517530941439E-3</v>
      </c>
    </row>
    <row r="1923" spans="2:8" x14ac:dyDescent="0.3">
      <c r="B1923" s="208">
        <v>42682</v>
      </c>
      <c r="C1923" s="209">
        <v>536.86492899999996</v>
      </c>
      <c r="D1923" s="174">
        <v>6.6851064779662558E-2</v>
      </c>
      <c r="E1923" s="174">
        <v>6.6851064779662558E-2</v>
      </c>
      <c r="G1923" s="174">
        <v>1917</v>
      </c>
      <c r="H1923" s="174">
        <f t="shared" ca="1" si="33"/>
        <v>1.9294393914001628E-2</v>
      </c>
    </row>
    <row r="1924" spans="2:8" x14ac:dyDescent="0.3">
      <c r="B1924" s="210">
        <v>42681</v>
      </c>
      <c r="C1924" s="211">
        <v>503.22387700000002</v>
      </c>
      <c r="D1924" s="174">
        <v>-1.1614234801955026E-2</v>
      </c>
      <c r="E1924" s="174">
        <v>-1.1614234801955026E-2</v>
      </c>
      <c r="G1924" s="174">
        <v>1918</v>
      </c>
      <c r="H1924" s="174">
        <f t="shared" ca="1" si="33"/>
        <v>-1.6609993211765591E-2</v>
      </c>
    </row>
    <row r="1925" spans="2:8" x14ac:dyDescent="0.3">
      <c r="B1925" s="208">
        <v>42678</v>
      </c>
      <c r="C1925" s="209">
        <v>509.13711499999999</v>
      </c>
      <c r="D1925" s="174">
        <v>4.1160352526047276E-3</v>
      </c>
      <c r="E1925" s="174">
        <v>4.1160352526047276E-3</v>
      </c>
      <c r="G1925" s="174">
        <v>1919</v>
      </c>
      <c r="H1925" s="174">
        <f t="shared" ca="1" si="33"/>
        <v>-1.4649721707654105E-2</v>
      </c>
    </row>
    <row r="1926" spans="2:8" x14ac:dyDescent="0.3">
      <c r="B1926" s="210">
        <v>42677</v>
      </c>
      <c r="C1926" s="211">
        <v>507.05007899999998</v>
      </c>
      <c r="D1926" s="174">
        <v>-6.0393143783560909E-3</v>
      </c>
      <c r="E1926" s="174">
        <v>-6.0393143783560909E-3</v>
      </c>
      <c r="G1926" s="174">
        <v>1920</v>
      </c>
      <c r="H1926" s="174">
        <f t="shared" ca="1" si="33"/>
        <v>2.1032524607399333E-2</v>
      </c>
    </row>
    <row r="1927" spans="2:8" x14ac:dyDescent="0.3">
      <c r="B1927" s="208">
        <v>42676</v>
      </c>
      <c r="C1927" s="209">
        <v>510.13092</v>
      </c>
      <c r="D1927" s="174">
        <v>-3.2604572970994054E-2</v>
      </c>
      <c r="E1927" s="174">
        <v>-3.2604572970994054E-2</v>
      </c>
      <c r="G1927" s="174">
        <v>1921</v>
      </c>
      <c r="H1927" s="174">
        <f t="shared" ca="1" si="33"/>
        <v>-9.3766245297443943E-3</v>
      </c>
    </row>
    <row r="1928" spans="2:8" x14ac:dyDescent="0.3">
      <c r="B1928" s="210">
        <v>42675</v>
      </c>
      <c r="C1928" s="211">
        <v>527.32409700000005</v>
      </c>
      <c r="D1928" s="174">
        <v>-1.1918150965077944E-2</v>
      </c>
      <c r="E1928" s="174">
        <v>-1.1918150965077944E-2</v>
      </c>
      <c r="G1928" s="174">
        <v>1922</v>
      </c>
      <c r="H1928" s="174">
        <f t="shared" ref="H1928:H1991" ca="1" si="34">_xlfn.NORM.INV(RAND(),N$9,N$10)</f>
        <v>1.3343262707160099E-2</v>
      </c>
    </row>
    <row r="1929" spans="2:8" x14ac:dyDescent="0.3">
      <c r="B1929" s="208">
        <v>42671</v>
      </c>
      <c r="C1929" s="209">
        <v>533.68463099999997</v>
      </c>
      <c r="D1929" s="174">
        <v>2.8735666038937836E-2</v>
      </c>
      <c r="E1929" s="174">
        <v>2.8735666038937836E-2</v>
      </c>
      <c r="G1929" s="174">
        <v>1923</v>
      </c>
      <c r="H1929" s="174">
        <f t="shared" ca="1" si="34"/>
        <v>6.559701888328022E-2</v>
      </c>
    </row>
    <row r="1930" spans="2:8" x14ac:dyDescent="0.3">
      <c r="B1930" s="210">
        <v>42670</v>
      </c>
      <c r="C1930" s="211">
        <v>518.77722200000005</v>
      </c>
      <c r="D1930" s="174">
        <v>-1.5187255700830063E-2</v>
      </c>
      <c r="E1930" s="174">
        <v>-1.5187255700830063E-2</v>
      </c>
      <c r="G1930" s="174">
        <v>1924</v>
      </c>
      <c r="H1930" s="174">
        <f t="shared" ca="1" si="34"/>
        <v>-5.3766701613195498E-3</v>
      </c>
    </row>
    <row r="1931" spans="2:8" x14ac:dyDescent="0.3">
      <c r="B1931" s="208">
        <v>42669</v>
      </c>
      <c r="C1931" s="209">
        <v>526.77752699999996</v>
      </c>
      <c r="D1931" s="174">
        <v>-4.2885452162863144E-2</v>
      </c>
      <c r="E1931" s="174">
        <v>-4.2885452162863144E-2</v>
      </c>
      <c r="G1931" s="174">
        <v>1925</v>
      </c>
      <c r="H1931" s="174">
        <f t="shared" ca="1" si="34"/>
        <v>5.1486102188801286E-2</v>
      </c>
    </row>
    <row r="1932" spans="2:8" x14ac:dyDescent="0.3">
      <c r="B1932" s="210">
        <v>42668</v>
      </c>
      <c r="C1932" s="211">
        <v>550.38085899999999</v>
      </c>
      <c r="D1932" s="174">
        <v>-1.0718214579345714E-2</v>
      </c>
      <c r="E1932" s="174">
        <v>-1.0718214579345714E-2</v>
      </c>
      <c r="G1932" s="174">
        <v>1926</v>
      </c>
      <c r="H1932" s="174">
        <f t="shared" ca="1" si="34"/>
        <v>1.6666267092923522E-2</v>
      </c>
    </row>
    <row r="1933" spans="2:8" x14ac:dyDescent="0.3">
      <c r="B1933" s="208">
        <v>42667</v>
      </c>
      <c r="C1933" s="209">
        <v>556.34387200000003</v>
      </c>
      <c r="D1933" s="174">
        <v>2.8099223121713313E-2</v>
      </c>
      <c r="E1933" s="174">
        <v>2.8099223121713313E-2</v>
      </c>
      <c r="G1933" s="174">
        <v>1927</v>
      </c>
      <c r="H1933" s="174">
        <f t="shared" ca="1" si="34"/>
        <v>-2.160536060451583E-2</v>
      </c>
    </row>
    <row r="1934" spans="2:8" x14ac:dyDescent="0.3">
      <c r="B1934" s="210">
        <v>42664</v>
      </c>
      <c r="C1934" s="211">
        <v>541.13830600000006</v>
      </c>
      <c r="D1934" s="174">
        <v>-4.2972617877378933E-3</v>
      </c>
      <c r="E1934" s="174">
        <v>-4.2972617877378933E-3</v>
      </c>
      <c r="G1934" s="174">
        <v>1928</v>
      </c>
      <c r="H1934" s="174">
        <f t="shared" ca="1" si="34"/>
        <v>2.9456369221153769E-2</v>
      </c>
    </row>
    <row r="1935" spans="2:8" x14ac:dyDescent="0.3">
      <c r="B1935" s="208">
        <v>42663</v>
      </c>
      <c r="C1935" s="209">
        <v>543.47375499999998</v>
      </c>
      <c r="D1935" s="174">
        <v>-6.6304033368361449E-3</v>
      </c>
      <c r="E1935" s="174">
        <v>-6.6304033368361449E-3</v>
      </c>
      <c r="G1935" s="174">
        <v>1929</v>
      </c>
      <c r="H1935" s="174">
        <f t="shared" ca="1" si="34"/>
        <v>5.8425054116870948E-2</v>
      </c>
    </row>
    <row r="1936" spans="2:8" x14ac:dyDescent="0.3">
      <c r="B1936" s="210">
        <v>42662</v>
      </c>
      <c r="C1936" s="211">
        <v>547.10125700000003</v>
      </c>
      <c r="D1936" s="174">
        <v>-6.7659362891100876E-3</v>
      </c>
      <c r="E1936" s="174">
        <v>-6.7659362891100876E-3</v>
      </c>
      <c r="G1936" s="174">
        <v>1930</v>
      </c>
      <c r="H1936" s="174">
        <f t="shared" ca="1" si="34"/>
        <v>-1.7623775757801677E-2</v>
      </c>
    </row>
    <row r="1937" spans="2:8" x14ac:dyDescent="0.3">
      <c r="B1937" s="208">
        <v>42661</v>
      </c>
      <c r="C1937" s="209">
        <v>550.828125</v>
      </c>
      <c r="D1937" s="174">
        <v>1.2236316186742546E-2</v>
      </c>
      <c r="E1937" s="174">
        <v>1.2236316186742546E-2</v>
      </c>
      <c r="G1937" s="174">
        <v>1931</v>
      </c>
      <c r="H1937" s="174">
        <f t="shared" ca="1" si="34"/>
        <v>1.1764149451541559E-2</v>
      </c>
    </row>
    <row r="1938" spans="2:8" x14ac:dyDescent="0.3">
      <c r="B1938" s="210">
        <v>42660</v>
      </c>
      <c r="C1938" s="211">
        <v>544.16949499999998</v>
      </c>
      <c r="D1938" s="174">
        <v>-1.5374894488619758E-2</v>
      </c>
      <c r="E1938" s="174">
        <v>-1.5374894488619758E-2</v>
      </c>
      <c r="G1938" s="174">
        <v>1932</v>
      </c>
      <c r="H1938" s="174">
        <f t="shared" ca="1" si="34"/>
        <v>-2.4297404284507357E-2</v>
      </c>
    </row>
    <row r="1939" spans="2:8" x14ac:dyDescent="0.3">
      <c r="B1939" s="208">
        <v>42657</v>
      </c>
      <c r="C1939" s="209">
        <v>552.66668700000002</v>
      </c>
      <c r="D1939" s="174">
        <v>2.0647881950885485E-2</v>
      </c>
      <c r="E1939" s="174">
        <v>2.0647881950885485E-2</v>
      </c>
      <c r="G1939" s="174">
        <v>1933</v>
      </c>
      <c r="H1939" s="174">
        <f t="shared" ca="1" si="34"/>
        <v>-1.4862708428510216E-2</v>
      </c>
    </row>
    <row r="1940" spans="2:8" x14ac:dyDescent="0.3">
      <c r="B1940" s="210">
        <v>42656</v>
      </c>
      <c r="C1940" s="211">
        <v>541.48614499999996</v>
      </c>
      <c r="D1940" s="174">
        <v>-3.0602263501198872E-2</v>
      </c>
      <c r="E1940" s="174">
        <v>-3.0602263501198872E-2</v>
      </c>
      <c r="G1940" s="174">
        <v>1934</v>
      </c>
      <c r="H1940" s="174">
        <f t="shared" ca="1" si="34"/>
        <v>1.5062224956469018E-2</v>
      </c>
    </row>
    <row r="1941" spans="2:8" x14ac:dyDescent="0.3">
      <c r="B1941" s="208">
        <v>42653</v>
      </c>
      <c r="C1941" s="209">
        <v>558.57995600000004</v>
      </c>
      <c r="D1941" s="174">
        <v>-6.4521402944116299E-3</v>
      </c>
      <c r="E1941" s="174">
        <v>-6.4521402944116299E-3</v>
      </c>
      <c r="G1941" s="174">
        <v>1935</v>
      </c>
      <c r="H1941" s="174">
        <f t="shared" ca="1" si="34"/>
        <v>4.0855432738970722E-3</v>
      </c>
    </row>
    <row r="1942" spans="2:8" x14ac:dyDescent="0.3">
      <c r="B1942" s="210">
        <v>42650</v>
      </c>
      <c r="C1942" s="211">
        <v>562.20739700000001</v>
      </c>
      <c r="D1942" s="174">
        <v>2.5840786484667425E-2</v>
      </c>
      <c r="E1942" s="174">
        <v>2.5840786484667425E-2</v>
      </c>
      <c r="G1942" s="174">
        <v>1936</v>
      </c>
      <c r="H1942" s="174">
        <f t="shared" ca="1" si="34"/>
        <v>-1.1936779709419918E-2</v>
      </c>
    </row>
    <row r="1943" spans="2:8" x14ac:dyDescent="0.3">
      <c r="B1943" s="208">
        <v>42649</v>
      </c>
      <c r="C1943" s="209">
        <v>548.04547100000002</v>
      </c>
      <c r="D1943" s="174">
        <v>-1.465197561780981E-2</v>
      </c>
      <c r="E1943" s="174">
        <v>-1.465197561780981E-2</v>
      </c>
      <c r="G1943" s="174">
        <v>1937</v>
      </c>
      <c r="H1943" s="174">
        <f t="shared" ca="1" si="34"/>
        <v>5.9217495477566259E-2</v>
      </c>
    </row>
    <row r="1944" spans="2:8" x14ac:dyDescent="0.3">
      <c r="B1944" s="210">
        <v>42648</v>
      </c>
      <c r="C1944" s="211">
        <v>556.19482400000004</v>
      </c>
      <c r="D1944" s="174">
        <v>1.763800807431732E-2</v>
      </c>
      <c r="E1944" s="174">
        <v>1.763800807431732E-2</v>
      </c>
      <c r="G1944" s="174">
        <v>1938</v>
      </c>
      <c r="H1944" s="174">
        <f t="shared" ca="1" si="34"/>
        <v>2.3782128801222796E-2</v>
      </c>
    </row>
    <row r="1945" spans="2:8" x14ac:dyDescent="0.3">
      <c r="B1945" s="208">
        <v>42647</v>
      </c>
      <c r="C1945" s="209">
        <v>546.55468800000006</v>
      </c>
      <c r="D1945" s="174">
        <v>1.6919488023767224E-2</v>
      </c>
      <c r="E1945" s="174">
        <v>1.6919488023767224E-2</v>
      </c>
      <c r="G1945" s="174">
        <v>1939</v>
      </c>
      <c r="H1945" s="174">
        <f t="shared" ca="1" si="34"/>
        <v>-9.6072207982935698E-3</v>
      </c>
    </row>
    <row r="1946" spans="2:8" x14ac:dyDescent="0.3">
      <c r="B1946" s="210">
        <v>42646</v>
      </c>
      <c r="C1946" s="211">
        <v>537.46112100000005</v>
      </c>
      <c r="D1946" s="174">
        <v>1.1124622134678503E-2</v>
      </c>
      <c r="E1946" s="174">
        <v>1.1124622134678503E-2</v>
      </c>
      <c r="G1946" s="174">
        <v>1940</v>
      </c>
      <c r="H1946" s="174">
        <f t="shared" ca="1" si="34"/>
        <v>-2.2784335206154718E-2</v>
      </c>
    </row>
    <row r="1947" spans="2:8" x14ac:dyDescent="0.3">
      <c r="B1947" s="208">
        <v>42643</v>
      </c>
      <c r="C1947" s="209">
        <v>531.54785200000003</v>
      </c>
      <c r="D1947" s="174">
        <v>1.6245449372428836E-2</v>
      </c>
      <c r="E1947" s="174">
        <v>1.6245449372428836E-2</v>
      </c>
      <c r="G1947" s="174">
        <v>1941</v>
      </c>
      <c r="H1947" s="174">
        <f t="shared" ca="1" si="34"/>
        <v>3.7454054475064995E-2</v>
      </c>
    </row>
    <row r="1948" spans="2:8" x14ac:dyDescent="0.3">
      <c r="B1948" s="210">
        <v>42642</v>
      </c>
      <c r="C1948" s="211">
        <v>523.050659</v>
      </c>
      <c r="D1948" s="174">
        <v>-2.5370482756264471E-2</v>
      </c>
      <c r="E1948" s="174">
        <v>-2.5370482756264471E-2</v>
      </c>
      <c r="G1948" s="174">
        <v>1942</v>
      </c>
      <c r="H1948" s="174">
        <f t="shared" ca="1" si="34"/>
        <v>2.8197667661131235E-3</v>
      </c>
    </row>
    <row r="1949" spans="2:8" x14ac:dyDescent="0.3">
      <c r="B1949" s="208">
        <v>42641</v>
      </c>
      <c r="C1949" s="209">
        <v>536.66613800000005</v>
      </c>
      <c r="D1949" s="174">
        <v>1.5133128412809796E-2</v>
      </c>
      <c r="E1949" s="174">
        <v>1.5133128412809796E-2</v>
      </c>
      <c r="G1949" s="174">
        <v>1943</v>
      </c>
      <c r="H1949" s="174">
        <f t="shared" ca="1" si="34"/>
        <v>-4.2841094237377329E-2</v>
      </c>
    </row>
    <row r="1950" spans="2:8" x14ac:dyDescent="0.3">
      <c r="B1950" s="210">
        <v>42640</v>
      </c>
      <c r="C1950" s="211">
        <v>528.66577099999995</v>
      </c>
      <c r="D1950" s="174">
        <v>-6.2582266145125168E-3</v>
      </c>
      <c r="E1950" s="174">
        <v>-6.2582266145125168E-3</v>
      </c>
      <c r="G1950" s="174">
        <v>1944</v>
      </c>
      <c r="H1950" s="174">
        <f t="shared" ca="1" si="34"/>
        <v>-2.9894329818667232E-2</v>
      </c>
    </row>
    <row r="1951" spans="2:8" x14ac:dyDescent="0.3">
      <c r="B1951" s="208">
        <v>42639</v>
      </c>
      <c r="C1951" s="209">
        <v>531.99511700000005</v>
      </c>
      <c r="D1951" s="174">
        <v>-3.209469014317546E-2</v>
      </c>
      <c r="E1951" s="174">
        <v>-3.209469014317546E-2</v>
      </c>
      <c r="G1951" s="174">
        <v>1945</v>
      </c>
      <c r="H1951" s="174">
        <f t="shared" ca="1" si="34"/>
        <v>1.0593098111840627E-2</v>
      </c>
    </row>
    <row r="1952" spans="2:8" x14ac:dyDescent="0.3">
      <c r="B1952" s="210">
        <v>42636</v>
      </c>
      <c r="C1952" s="211">
        <v>549.63549799999998</v>
      </c>
      <c r="D1952" s="174">
        <v>-9.6696896498952769E-3</v>
      </c>
      <c r="E1952" s="174">
        <v>-9.6696896498952769E-3</v>
      </c>
      <c r="G1952" s="174">
        <v>1946</v>
      </c>
      <c r="H1952" s="174">
        <f t="shared" ca="1" si="34"/>
        <v>-3.9594513478797043E-3</v>
      </c>
    </row>
    <row r="1953" spans="2:8" x14ac:dyDescent="0.3">
      <c r="B1953" s="208">
        <v>42635</v>
      </c>
      <c r="C1953" s="209">
        <v>555.00219700000002</v>
      </c>
      <c r="D1953" s="174">
        <v>1.5548241868343074E-2</v>
      </c>
      <c r="E1953" s="174">
        <v>1.5548241868343074E-2</v>
      </c>
      <c r="G1953" s="174">
        <v>1947</v>
      </c>
      <c r="H1953" s="174">
        <f t="shared" ca="1" si="34"/>
        <v>2.0612757214945061E-2</v>
      </c>
    </row>
    <row r="1954" spans="2:8" x14ac:dyDescent="0.3">
      <c r="B1954" s="210">
        <v>42634</v>
      </c>
      <c r="C1954" s="211">
        <v>546.50500499999998</v>
      </c>
      <c r="D1954" s="174">
        <v>2.6437997969649854E-3</v>
      </c>
      <c r="E1954" s="174">
        <v>2.6437997969649854E-3</v>
      </c>
      <c r="G1954" s="174">
        <v>1948</v>
      </c>
      <c r="H1954" s="174">
        <f t="shared" ca="1" si="34"/>
        <v>-1.1372671726162837E-2</v>
      </c>
    </row>
    <row r="1955" spans="2:8" x14ac:dyDescent="0.3">
      <c r="B1955" s="208">
        <v>42633</v>
      </c>
      <c r="C1955" s="209">
        <v>545.06396500000005</v>
      </c>
      <c r="D1955" s="174">
        <v>-1.082141450256522E-2</v>
      </c>
      <c r="E1955" s="174">
        <v>-1.082141450256522E-2</v>
      </c>
      <c r="G1955" s="174">
        <v>1949</v>
      </c>
      <c r="H1955" s="174">
        <f t="shared" ca="1" si="34"/>
        <v>-4.5422011628411434E-3</v>
      </c>
    </row>
    <row r="1956" spans="2:8" x14ac:dyDescent="0.3">
      <c r="B1956" s="210">
        <v>42632</v>
      </c>
      <c r="C1956" s="211">
        <v>551.02685499999995</v>
      </c>
      <c r="D1956" s="174">
        <v>1.0479272487740941E-2</v>
      </c>
      <c r="E1956" s="174">
        <v>1.0479272487740941E-2</v>
      </c>
      <c r="G1956" s="174">
        <v>1950</v>
      </c>
      <c r="H1956" s="174">
        <f t="shared" ca="1" si="34"/>
        <v>1.9653400516569462E-2</v>
      </c>
    </row>
    <row r="1957" spans="2:8" x14ac:dyDescent="0.3">
      <c r="B1957" s="208">
        <v>42629</v>
      </c>
      <c r="C1957" s="209">
        <v>545.31237799999997</v>
      </c>
      <c r="D1957" s="174">
        <v>-1.5872994674914518E-2</v>
      </c>
      <c r="E1957" s="174">
        <v>-1.5872994674914518E-2</v>
      </c>
      <c r="G1957" s="174">
        <v>1951</v>
      </c>
      <c r="H1957" s="174">
        <f t="shared" ca="1" si="34"/>
        <v>-1.7978160592025175E-2</v>
      </c>
    </row>
    <row r="1958" spans="2:8" x14ac:dyDescent="0.3">
      <c r="B1958" s="210">
        <v>42628</v>
      </c>
      <c r="C1958" s="211">
        <v>554.10772699999995</v>
      </c>
      <c r="D1958" s="174">
        <v>-5.2631151877581359E-3</v>
      </c>
      <c r="E1958" s="174">
        <v>-5.2631151877581359E-3</v>
      </c>
      <c r="G1958" s="174">
        <v>1952</v>
      </c>
      <c r="H1958" s="174">
        <f t="shared" ca="1" si="34"/>
        <v>-6.2281523327166492E-3</v>
      </c>
    </row>
    <row r="1959" spans="2:8" x14ac:dyDescent="0.3">
      <c r="B1959" s="208">
        <v>42627</v>
      </c>
      <c r="C1959" s="209">
        <v>557.03949</v>
      </c>
      <c r="D1959" s="174">
        <v>1.2738159289004587E-2</v>
      </c>
      <c r="E1959" s="174">
        <v>1.2738159289004587E-2</v>
      </c>
      <c r="G1959" s="174">
        <v>1953</v>
      </c>
      <c r="H1959" s="174">
        <f t="shared" ca="1" si="34"/>
        <v>1.0162319964854793E-2</v>
      </c>
    </row>
    <row r="1960" spans="2:8" x14ac:dyDescent="0.3">
      <c r="B1960" s="210">
        <v>42625</v>
      </c>
      <c r="C1960" s="211">
        <v>550.03308100000004</v>
      </c>
      <c r="D1960" s="174">
        <v>-3.4539863878132605E-2</v>
      </c>
      <c r="E1960" s="174">
        <v>-3.4539863878132605E-2</v>
      </c>
      <c r="G1960" s="174">
        <v>1954</v>
      </c>
      <c r="H1960" s="174">
        <f t="shared" ca="1" si="34"/>
        <v>-3.1952724437585983E-2</v>
      </c>
    </row>
    <row r="1961" spans="2:8" x14ac:dyDescent="0.3">
      <c r="B1961" s="208">
        <v>42622</v>
      </c>
      <c r="C1961" s="209">
        <v>569.71081500000003</v>
      </c>
      <c r="D1961" s="174">
        <v>-1.8743667404118026E-2</v>
      </c>
      <c r="E1961" s="174">
        <v>-1.8743667404118026E-2</v>
      </c>
      <c r="G1961" s="174">
        <v>1955</v>
      </c>
      <c r="H1961" s="174">
        <f t="shared" ca="1" si="34"/>
        <v>3.0208176623405221E-3</v>
      </c>
    </row>
    <row r="1962" spans="2:8" x14ac:dyDescent="0.3">
      <c r="B1962" s="210">
        <v>42621</v>
      </c>
      <c r="C1962" s="211">
        <v>580.59326199999998</v>
      </c>
      <c r="D1962" s="174">
        <v>-5.4477241694728482E-3</v>
      </c>
      <c r="E1962" s="174">
        <v>-5.4477241694728482E-3</v>
      </c>
      <c r="G1962" s="174">
        <v>1956</v>
      </c>
      <c r="H1962" s="174">
        <f t="shared" ca="1" si="34"/>
        <v>4.5515026710474291E-2</v>
      </c>
    </row>
    <row r="1963" spans="2:8" x14ac:dyDescent="0.3">
      <c r="B1963" s="208">
        <v>42620</v>
      </c>
      <c r="C1963" s="209">
        <v>583.77349900000002</v>
      </c>
      <c r="D1963" s="174">
        <v>-2.2081820831560271E-3</v>
      </c>
      <c r="E1963" s="174">
        <v>-2.2081820831560271E-3</v>
      </c>
      <c r="G1963" s="174">
        <v>1957</v>
      </c>
      <c r="H1963" s="174">
        <f t="shared" ca="1" si="34"/>
        <v>4.883142605349601E-2</v>
      </c>
    </row>
    <row r="1964" spans="2:8" x14ac:dyDescent="0.3">
      <c r="B1964" s="210">
        <v>42619</v>
      </c>
      <c r="C1964" s="211">
        <v>585.06542999999999</v>
      </c>
      <c r="D1964" s="174">
        <v>7.0655681728352959E-2</v>
      </c>
      <c r="E1964" s="174">
        <v>7.0655681728352959E-2</v>
      </c>
      <c r="G1964" s="174">
        <v>1958</v>
      </c>
      <c r="H1964" s="174">
        <f t="shared" ca="1" si="34"/>
        <v>5.1028039159407021E-3</v>
      </c>
    </row>
    <row r="1965" spans="2:8" x14ac:dyDescent="0.3">
      <c r="B1965" s="208">
        <v>42615</v>
      </c>
      <c r="C1965" s="209">
        <v>546.45526099999995</v>
      </c>
      <c r="D1965" s="174">
        <v>1.1404322093563003E-2</v>
      </c>
      <c r="E1965" s="174">
        <v>1.1404322093563003E-2</v>
      </c>
      <c r="G1965" s="174">
        <v>1959</v>
      </c>
      <c r="H1965" s="174">
        <f t="shared" ca="1" si="34"/>
        <v>5.024737995561699E-2</v>
      </c>
    </row>
    <row r="1966" spans="2:8" x14ac:dyDescent="0.3">
      <c r="B1966" s="210">
        <v>42614</v>
      </c>
      <c r="C1966" s="211">
        <v>540.29357900000002</v>
      </c>
      <c r="D1966" s="174">
        <v>1.1065656592025281E-2</v>
      </c>
      <c r="E1966" s="174">
        <v>1.1065656592025281E-2</v>
      </c>
      <c r="G1966" s="174">
        <v>1960</v>
      </c>
      <c r="H1966" s="174">
        <f t="shared" ca="1" si="34"/>
        <v>-6.0348057587279874E-2</v>
      </c>
    </row>
    <row r="1967" spans="2:8" x14ac:dyDescent="0.3">
      <c r="B1967" s="208">
        <v>42613</v>
      </c>
      <c r="C1967" s="209">
        <v>534.38031000000001</v>
      </c>
      <c r="D1967" s="174">
        <v>1.6446151194300984E-2</v>
      </c>
      <c r="E1967" s="174">
        <v>1.6446151194300984E-2</v>
      </c>
      <c r="G1967" s="174">
        <v>1961</v>
      </c>
      <c r="H1967" s="174">
        <f t="shared" ca="1" si="34"/>
        <v>4.3271157381851687E-3</v>
      </c>
    </row>
    <row r="1968" spans="2:8" x14ac:dyDescent="0.3">
      <c r="B1968" s="210">
        <v>42612</v>
      </c>
      <c r="C1968" s="211">
        <v>525.73400900000001</v>
      </c>
      <c r="D1968" s="174">
        <v>7.0435312810787831E-3</v>
      </c>
      <c r="E1968" s="174">
        <v>7.0435312810787831E-3</v>
      </c>
      <c r="G1968" s="174">
        <v>1962</v>
      </c>
      <c r="H1968" s="174">
        <f t="shared" ca="1" si="34"/>
        <v>3.4457075785211191E-2</v>
      </c>
    </row>
    <row r="1969" spans="2:8" x14ac:dyDescent="0.3">
      <c r="B1969" s="208">
        <v>42611</v>
      </c>
      <c r="C1969" s="209">
        <v>522.05688499999997</v>
      </c>
      <c r="D1969" s="174">
        <v>4.2779173246237409E-2</v>
      </c>
      <c r="E1969" s="174">
        <v>4.2779173246237409E-2</v>
      </c>
      <c r="G1969" s="174">
        <v>1963</v>
      </c>
      <c r="H1969" s="174">
        <f t="shared" ca="1" si="34"/>
        <v>5.7860427101941871E-2</v>
      </c>
    </row>
    <row r="1970" spans="2:8" x14ac:dyDescent="0.3">
      <c r="B1970" s="210">
        <v>42608</v>
      </c>
      <c r="C1970" s="211">
        <v>500.63992300000001</v>
      </c>
      <c r="D1970" s="174">
        <v>2.0046548147606254E-2</v>
      </c>
      <c r="E1970" s="174">
        <v>2.0046548147606254E-2</v>
      </c>
      <c r="G1970" s="174">
        <v>1964</v>
      </c>
      <c r="H1970" s="174">
        <f t="shared" ca="1" si="34"/>
        <v>-5.3906683389896209E-2</v>
      </c>
    </row>
    <row r="1971" spans="2:8" x14ac:dyDescent="0.3">
      <c r="B1971" s="208">
        <v>42607</v>
      </c>
      <c r="C1971" s="209">
        <v>490.80105600000002</v>
      </c>
      <c r="D1971" s="174">
        <v>-9.0297587521251284E-3</v>
      </c>
      <c r="E1971" s="174">
        <v>-9.0297587521251284E-3</v>
      </c>
      <c r="G1971" s="174">
        <v>1965</v>
      </c>
      <c r="H1971" s="174">
        <f t="shared" ca="1" si="34"/>
        <v>6.7389834126025464E-2</v>
      </c>
    </row>
    <row r="1972" spans="2:8" x14ac:dyDescent="0.3">
      <c r="B1972" s="210">
        <v>42606</v>
      </c>
      <c r="C1972" s="211">
        <v>495.27325400000001</v>
      </c>
      <c r="D1972" s="174">
        <v>-1.1210247067921288E-2</v>
      </c>
      <c r="E1972" s="174">
        <v>-1.1210247067921288E-2</v>
      </c>
      <c r="G1972" s="174">
        <v>1966</v>
      </c>
      <c r="H1972" s="174">
        <f t="shared" ca="1" si="34"/>
        <v>-2.859450491303366E-3</v>
      </c>
    </row>
    <row r="1973" spans="2:8" x14ac:dyDescent="0.3">
      <c r="B1973" s="208">
        <v>42605</v>
      </c>
      <c r="C1973" s="209">
        <v>500.88833599999998</v>
      </c>
      <c r="D1973" s="174">
        <v>9.913770957832101E-5</v>
      </c>
      <c r="E1973" s="174">
        <v>9.913770957832101E-5</v>
      </c>
      <c r="G1973" s="174">
        <v>1967</v>
      </c>
      <c r="H1973" s="174">
        <f t="shared" ca="1" si="34"/>
        <v>-5.293797015080607E-2</v>
      </c>
    </row>
    <row r="1974" spans="2:8" x14ac:dyDescent="0.3">
      <c r="B1974" s="210">
        <v>42604</v>
      </c>
      <c r="C1974" s="211">
        <v>500.838684</v>
      </c>
      <c r="D1974" s="174">
        <v>-1.1862717500124942E-2</v>
      </c>
      <c r="E1974" s="174">
        <v>-1.1862717500124942E-2</v>
      </c>
      <c r="G1974" s="174">
        <v>1968</v>
      </c>
      <c r="H1974" s="174">
        <f t="shared" ca="1" si="34"/>
        <v>-1.1479433741602645E-2</v>
      </c>
    </row>
    <row r="1975" spans="2:8" x14ac:dyDescent="0.3">
      <c r="B1975" s="208">
        <v>42601</v>
      </c>
      <c r="C1975" s="209">
        <v>506.85131799999999</v>
      </c>
      <c r="D1975" s="174">
        <v>-4.003475094269229E-3</v>
      </c>
      <c r="E1975" s="174">
        <v>-4.003475094269229E-3</v>
      </c>
      <c r="G1975" s="174">
        <v>1969</v>
      </c>
      <c r="H1975" s="174">
        <f t="shared" ca="1" si="34"/>
        <v>5.2155510927626159E-3</v>
      </c>
    </row>
    <row r="1976" spans="2:8" x14ac:dyDescent="0.3">
      <c r="B1976" s="210">
        <v>42600</v>
      </c>
      <c r="C1976" s="211">
        <v>508.88864100000001</v>
      </c>
      <c r="D1976" s="174">
        <v>3.2327348446968044E-3</v>
      </c>
      <c r="E1976" s="174">
        <v>3.2327348446968044E-3</v>
      </c>
      <c r="G1976" s="174">
        <v>1970</v>
      </c>
      <c r="H1976" s="174">
        <f t="shared" ca="1" si="34"/>
        <v>-3.1209850792560975E-3</v>
      </c>
    </row>
    <row r="1977" spans="2:8" x14ac:dyDescent="0.3">
      <c r="B1977" s="208">
        <v>42599</v>
      </c>
      <c r="C1977" s="209">
        <v>507.24883999999997</v>
      </c>
      <c r="D1977" s="174">
        <v>5.5160965049951948E-3</v>
      </c>
      <c r="E1977" s="174">
        <v>5.5160965049951948E-3</v>
      </c>
      <c r="G1977" s="174">
        <v>1971</v>
      </c>
      <c r="H1977" s="174">
        <f t="shared" ca="1" si="34"/>
        <v>-2.3313683813824551E-2</v>
      </c>
    </row>
    <row r="1978" spans="2:8" x14ac:dyDescent="0.3">
      <c r="B1978" s="210">
        <v>42598</v>
      </c>
      <c r="C1978" s="211">
        <v>504.46615600000001</v>
      </c>
      <c r="D1978" s="174">
        <v>-1.7801776079162043E-2</v>
      </c>
      <c r="E1978" s="174">
        <v>-1.7801776079162043E-2</v>
      </c>
      <c r="G1978" s="174">
        <v>1972</v>
      </c>
      <c r="H1978" s="174">
        <f t="shared" ca="1" si="34"/>
        <v>-1.965730597111179E-4</v>
      </c>
    </row>
    <row r="1979" spans="2:8" x14ac:dyDescent="0.3">
      <c r="B1979" s="208">
        <v>42594</v>
      </c>
      <c r="C1979" s="209">
        <v>513.60931400000004</v>
      </c>
      <c r="D1979" s="174">
        <v>2.6924978802311605E-2</v>
      </c>
      <c r="E1979" s="174">
        <v>2.6924978802311605E-2</v>
      </c>
      <c r="G1979" s="174">
        <v>1973</v>
      </c>
      <c r="H1979" s="174">
        <f t="shared" ca="1" si="34"/>
        <v>4.307743692985895E-2</v>
      </c>
    </row>
    <row r="1980" spans="2:8" x14ac:dyDescent="0.3">
      <c r="B1980" s="210">
        <v>42593</v>
      </c>
      <c r="C1980" s="211">
        <v>500.14297499999998</v>
      </c>
      <c r="D1980" s="174">
        <v>-3.9731042561021851E-4</v>
      </c>
      <c r="E1980" s="174">
        <v>-3.9731042561021851E-4</v>
      </c>
      <c r="G1980" s="174">
        <v>1974</v>
      </c>
      <c r="H1980" s="174">
        <f t="shared" ca="1" si="34"/>
        <v>5.1184597662903383E-2</v>
      </c>
    </row>
    <row r="1981" spans="2:8" x14ac:dyDescent="0.3">
      <c r="B1981" s="208">
        <v>42592</v>
      </c>
      <c r="C1981" s="209">
        <v>500.34176600000001</v>
      </c>
      <c r="D1981" s="174">
        <v>-2.0143970294075487E-2</v>
      </c>
      <c r="E1981" s="174">
        <v>-2.0143970294075487E-2</v>
      </c>
      <c r="G1981" s="174">
        <v>1975</v>
      </c>
      <c r="H1981" s="174">
        <f t="shared" ca="1" si="34"/>
        <v>-4.1469287704494817E-2</v>
      </c>
    </row>
    <row r="1982" spans="2:8" x14ac:dyDescent="0.3">
      <c r="B1982" s="210">
        <v>42591</v>
      </c>
      <c r="C1982" s="211">
        <v>510.627838</v>
      </c>
      <c r="D1982" s="174">
        <v>-1.9425213013942555E-3</v>
      </c>
      <c r="E1982" s="174">
        <v>-1.9425213013942555E-3</v>
      </c>
      <c r="G1982" s="174">
        <v>1976</v>
      </c>
      <c r="H1982" s="174">
        <f t="shared" ca="1" si="34"/>
        <v>-9.2501082594257465E-3</v>
      </c>
    </row>
    <row r="1983" spans="2:8" x14ac:dyDescent="0.3">
      <c r="B1983" s="208">
        <v>42590</v>
      </c>
      <c r="C1983" s="209">
        <v>511.62167399999998</v>
      </c>
      <c r="D1983" s="174">
        <v>-3.0983660640439095E-3</v>
      </c>
      <c r="E1983" s="174">
        <v>-3.0983660640439095E-3</v>
      </c>
      <c r="G1983" s="174">
        <v>1977</v>
      </c>
      <c r="H1983" s="174">
        <f t="shared" ca="1" si="34"/>
        <v>-4.2023187780265869E-2</v>
      </c>
    </row>
    <row r="1984" spans="2:8" x14ac:dyDescent="0.3">
      <c r="B1984" s="210">
        <v>42587</v>
      </c>
      <c r="C1984" s="211">
        <v>513.21179199999995</v>
      </c>
      <c r="D1984" s="174">
        <v>3.2799977452795961E-2</v>
      </c>
      <c r="E1984" s="174">
        <v>3.2799977452795961E-2</v>
      </c>
      <c r="G1984" s="174">
        <v>1978</v>
      </c>
      <c r="H1984" s="174">
        <f t="shared" ca="1" si="34"/>
        <v>9.0715644537029839E-3</v>
      </c>
    </row>
    <row r="1985" spans="2:8" x14ac:dyDescent="0.3">
      <c r="B1985" s="208">
        <v>42586</v>
      </c>
      <c r="C1985" s="209">
        <v>496.91305499999999</v>
      </c>
      <c r="D1985" s="174">
        <v>4.5150501724998765E-2</v>
      </c>
      <c r="E1985" s="174">
        <v>4.5150501724998765E-2</v>
      </c>
      <c r="G1985" s="174">
        <v>1979</v>
      </c>
      <c r="H1985" s="174">
        <f t="shared" ca="1" si="34"/>
        <v>1.2737678161283204E-2</v>
      </c>
    </row>
    <row r="1986" spans="2:8" x14ac:dyDescent="0.3">
      <c r="B1986" s="210">
        <v>42585</v>
      </c>
      <c r="C1986" s="211">
        <v>475.44641100000001</v>
      </c>
      <c r="D1986" s="174">
        <v>-3.0204694034410392E-2</v>
      </c>
      <c r="E1986" s="174">
        <v>-3.0204694034410392E-2</v>
      </c>
      <c r="G1986" s="174">
        <v>1980</v>
      </c>
      <c r="H1986" s="174">
        <f t="shared" ca="1" si="34"/>
        <v>-5.5323715357309837E-2</v>
      </c>
    </row>
    <row r="1987" spans="2:8" x14ac:dyDescent="0.3">
      <c r="B1987" s="208">
        <v>42584</v>
      </c>
      <c r="C1987" s="209">
        <v>490.25439499999999</v>
      </c>
      <c r="D1987" s="174">
        <v>-2.9414710819393109E-2</v>
      </c>
      <c r="E1987" s="174">
        <v>-2.9414710819393109E-2</v>
      </c>
      <c r="G1987" s="174">
        <v>1981</v>
      </c>
      <c r="H1987" s="174">
        <f t="shared" ca="1" si="34"/>
        <v>9.8567304767232002E-3</v>
      </c>
    </row>
    <row r="1988" spans="2:8" x14ac:dyDescent="0.3">
      <c r="B1988" s="210">
        <v>42583</v>
      </c>
      <c r="C1988" s="211">
        <v>505.112122</v>
      </c>
      <c r="D1988" s="174">
        <v>1.0035724872095525E-2</v>
      </c>
      <c r="E1988" s="174">
        <v>1.0035724872095525E-2</v>
      </c>
      <c r="G1988" s="174">
        <v>1982</v>
      </c>
      <c r="H1988" s="174">
        <f t="shared" ca="1" si="34"/>
        <v>2.657021624852416E-2</v>
      </c>
    </row>
    <row r="1989" spans="2:8" x14ac:dyDescent="0.3">
      <c r="B1989" s="208">
        <v>42580</v>
      </c>
      <c r="C1989" s="209">
        <v>500.093323</v>
      </c>
      <c r="D1989" s="174">
        <v>-7.2012933737231775E-3</v>
      </c>
      <c r="E1989" s="174">
        <v>-7.2012933737231775E-3</v>
      </c>
      <c r="G1989" s="174">
        <v>1983</v>
      </c>
      <c r="H1989" s="174">
        <f t="shared" ca="1" si="34"/>
        <v>-1.0759434932145744E-2</v>
      </c>
    </row>
    <row r="1990" spans="2:8" x14ac:dyDescent="0.3">
      <c r="B1990" s="210">
        <v>42579</v>
      </c>
      <c r="C1990" s="211">
        <v>503.72076399999997</v>
      </c>
      <c r="D1990" s="174">
        <v>-6.3713294227652094E-3</v>
      </c>
      <c r="E1990" s="174">
        <v>-6.3713294227652094E-3</v>
      </c>
      <c r="G1990" s="174">
        <v>1984</v>
      </c>
      <c r="H1990" s="174">
        <f t="shared" ca="1" si="34"/>
        <v>2.2085556806005064E-2</v>
      </c>
    </row>
    <row r="1991" spans="2:8" x14ac:dyDescent="0.3">
      <c r="B1991" s="208">
        <v>42578</v>
      </c>
      <c r="C1991" s="209">
        <v>506.950714</v>
      </c>
      <c r="D1991" s="174">
        <v>1.3611585767049966E-2</v>
      </c>
      <c r="E1991" s="174">
        <v>1.3611585767049966E-2</v>
      </c>
      <c r="G1991" s="174">
        <v>1985</v>
      </c>
      <c r="H1991" s="174">
        <f t="shared" ca="1" si="34"/>
        <v>6.7169415548197766E-3</v>
      </c>
    </row>
    <row r="1992" spans="2:8" x14ac:dyDescent="0.3">
      <c r="B1992" s="210">
        <v>42577</v>
      </c>
      <c r="C1992" s="211">
        <v>500.14297499999998</v>
      </c>
      <c r="D1992" s="174">
        <v>-1.1296675826776341E-2</v>
      </c>
      <c r="E1992" s="174">
        <v>-1.1296675826776341E-2</v>
      </c>
      <c r="G1992" s="174">
        <v>1986</v>
      </c>
      <c r="H1992" s="174">
        <f t="shared" ref="H1992:H2055" ca="1" si="35">_xlfn.NORM.INV(RAND(),N$9,N$10)</f>
        <v>1.8542948687982234E-2</v>
      </c>
    </row>
    <row r="1993" spans="2:8" x14ac:dyDescent="0.3">
      <c r="B1993" s="208">
        <v>42576</v>
      </c>
      <c r="C1993" s="209">
        <v>505.857483</v>
      </c>
      <c r="D1993" s="174">
        <v>3.5488202981501672E-3</v>
      </c>
      <c r="E1993" s="174">
        <v>3.5488202981501672E-3</v>
      </c>
      <c r="G1993" s="174">
        <v>1987</v>
      </c>
      <c r="H1993" s="174">
        <f t="shared" ca="1" si="35"/>
        <v>-5.8420699834306911E-3</v>
      </c>
    </row>
    <row r="1994" spans="2:8" x14ac:dyDescent="0.3">
      <c r="B1994" s="210">
        <v>42573</v>
      </c>
      <c r="C1994" s="211">
        <v>504.06863399999997</v>
      </c>
      <c r="D1994" s="174">
        <v>3.2888772077242799E-2</v>
      </c>
      <c r="E1994" s="174">
        <v>3.2888772077242799E-2</v>
      </c>
      <c r="G1994" s="174">
        <v>1988</v>
      </c>
      <c r="H1994" s="174">
        <f t="shared" ca="1" si="35"/>
        <v>-2.245217849258635E-2</v>
      </c>
    </row>
    <row r="1995" spans="2:8" x14ac:dyDescent="0.3">
      <c r="B1995" s="208">
        <v>42572</v>
      </c>
      <c r="C1995" s="209">
        <v>488.01831099999998</v>
      </c>
      <c r="D1995" s="174">
        <v>-5.7703838536584421E-3</v>
      </c>
      <c r="E1995" s="174">
        <v>-5.7703838536584421E-3</v>
      </c>
      <c r="G1995" s="174">
        <v>1989</v>
      </c>
      <c r="H1995" s="174">
        <f t="shared" ca="1" si="35"/>
        <v>-1.1380848616260849E-2</v>
      </c>
    </row>
    <row r="1996" spans="2:8" x14ac:dyDescent="0.3">
      <c r="B1996" s="210">
        <v>42571</v>
      </c>
      <c r="C1996" s="211">
        <v>490.850708</v>
      </c>
      <c r="D1996" s="174">
        <v>-1.071604698527876E-2</v>
      </c>
      <c r="E1996" s="174">
        <v>-1.071604698527876E-2</v>
      </c>
      <c r="G1996" s="174">
        <v>1990</v>
      </c>
      <c r="H1996" s="174">
        <f t="shared" ca="1" si="35"/>
        <v>-3.1145421503841971E-2</v>
      </c>
    </row>
    <row r="1997" spans="2:8" x14ac:dyDescent="0.3">
      <c r="B1997" s="208">
        <v>42570</v>
      </c>
      <c r="C1997" s="209">
        <v>496.167664</v>
      </c>
      <c r="D1997" s="174">
        <v>1.339689966816319E-2</v>
      </c>
      <c r="E1997" s="174">
        <v>1.339689966816319E-2</v>
      </c>
      <c r="G1997" s="174">
        <v>1991</v>
      </c>
      <c r="H1997" s="174">
        <f t="shared" ca="1" si="35"/>
        <v>-5.2411663090976349E-3</v>
      </c>
    </row>
    <row r="1998" spans="2:8" x14ac:dyDescent="0.3">
      <c r="B1998" s="210">
        <v>42569</v>
      </c>
      <c r="C1998" s="211">
        <v>489.608429</v>
      </c>
      <c r="D1998" s="174">
        <v>-2.3289675034694197E-3</v>
      </c>
      <c r="E1998" s="174">
        <v>-2.3289675034694197E-3</v>
      </c>
      <c r="G1998" s="174">
        <v>1992</v>
      </c>
      <c r="H1998" s="174">
        <f t="shared" ca="1" si="35"/>
        <v>6.2071584157533579E-3</v>
      </c>
    </row>
    <row r="1999" spans="2:8" x14ac:dyDescent="0.3">
      <c r="B1999" s="208">
        <v>42566</v>
      </c>
      <c r="C1999" s="209">
        <v>490.751373</v>
      </c>
      <c r="D1999" s="174">
        <v>1.6251873123498441E-2</v>
      </c>
      <c r="E1999" s="174">
        <v>1.6251873123498441E-2</v>
      </c>
      <c r="G1999" s="174">
        <v>1993</v>
      </c>
      <c r="H1999" s="174">
        <f t="shared" ca="1" si="35"/>
        <v>-5.7351624980965542E-2</v>
      </c>
    </row>
    <row r="2000" spans="2:8" x14ac:dyDescent="0.3">
      <c r="B2000" s="210">
        <v>42565</v>
      </c>
      <c r="C2000" s="211">
        <v>482.90329000000003</v>
      </c>
      <c r="D2000" s="174">
        <v>1.0392814197195737E-2</v>
      </c>
      <c r="E2000" s="174">
        <v>1.0392814197195737E-2</v>
      </c>
      <c r="G2000" s="174">
        <v>1994</v>
      </c>
      <c r="H2000" s="174">
        <f t="shared" ca="1" si="35"/>
        <v>-2.1276799526717887E-2</v>
      </c>
    </row>
    <row r="2001" spans="2:8" x14ac:dyDescent="0.3">
      <c r="B2001" s="208">
        <v>42564</v>
      </c>
      <c r="C2001" s="209">
        <v>477.93618800000002</v>
      </c>
      <c r="D2001" s="174">
        <v>-6.6074083326652915E-3</v>
      </c>
      <c r="E2001" s="174">
        <v>-6.6074083326652915E-3</v>
      </c>
      <c r="G2001" s="174">
        <v>1995</v>
      </c>
      <c r="H2001" s="174">
        <f t="shared" ca="1" si="35"/>
        <v>1.9112157732686329E-2</v>
      </c>
    </row>
    <row r="2002" spans="2:8" x14ac:dyDescent="0.3">
      <c r="B2002" s="210">
        <v>42563</v>
      </c>
      <c r="C2002" s="211">
        <v>481.11511200000001</v>
      </c>
      <c r="D2002" s="174">
        <v>-6.1908363296104651E-4</v>
      </c>
      <c r="E2002" s="174">
        <v>-6.1908363296104651E-4</v>
      </c>
      <c r="G2002" s="174">
        <v>1996</v>
      </c>
      <c r="H2002" s="174">
        <f t="shared" ca="1" si="35"/>
        <v>-1.155856410338563E-2</v>
      </c>
    </row>
    <row r="2003" spans="2:8" x14ac:dyDescent="0.3">
      <c r="B2003" s="208">
        <v>42562</v>
      </c>
      <c r="C2003" s="209">
        <v>481.41314699999998</v>
      </c>
      <c r="D2003" s="174">
        <v>3.9245126685464739E-2</v>
      </c>
      <c r="E2003" s="174">
        <v>3.9245126685464739E-2</v>
      </c>
      <c r="G2003" s="174">
        <v>1997</v>
      </c>
      <c r="H2003" s="174">
        <f t="shared" ca="1" si="35"/>
        <v>2.5093784763915505E-2</v>
      </c>
    </row>
    <row r="2004" spans="2:8" x14ac:dyDescent="0.3">
      <c r="B2004" s="210">
        <v>42559</v>
      </c>
      <c r="C2004" s="211">
        <v>463.23349000000002</v>
      </c>
      <c r="D2004" s="174">
        <v>2.4497385121883493E-2</v>
      </c>
      <c r="E2004" s="174">
        <v>2.4497385121883493E-2</v>
      </c>
      <c r="G2004" s="174">
        <v>1998</v>
      </c>
      <c r="H2004" s="174">
        <f t="shared" ca="1" si="35"/>
        <v>-1.0110243046199183E-2</v>
      </c>
    </row>
    <row r="2005" spans="2:8" x14ac:dyDescent="0.3">
      <c r="B2005" s="208">
        <v>42558</v>
      </c>
      <c r="C2005" s="209">
        <v>452.15683000000001</v>
      </c>
      <c r="D2005" s="174">
        <v>-1.2475596214121591E-2</v>
      </c>
      <c r="E2005" s="174">
        <v>-1.2475596214121591E-2</v>
      </c>
      <c r="G2005" s="174">
        <v>1999</v>
      </c>
      <c r="H2005" s="174">
        <f t="shared" ca="1" si="35"/>
        <v>6.253574377198233E-2</v>
      </c>
    </row>
    <row r="2006" spans="2:8" x14ac:dyDescent="0.3">
      <c r="B2006" s="210">
        <v>42556</v>
      </c>
      <c r="C2006" s="211">
        <v>457.86901899999998</v>
      </c>
      <c r="D2006" s="174">
        <v>-1.831731998489022E-2</v>
      </c>
      <c r="E2006" s="174">
        <v>-1.831731998489022E-2</v>
      </c>
      <c r="G2006" s="174">
        <v>2000</v>
      </c>
      <c r="H2006" s="174">
        <f t="shared" ca="1" si="35"/>
        <v>8.0905141573865812E-3</v>
      </c>
    </row>
    <row r="2007" spans="2:8" x14ac:dyDescent="0.3">
      <c r="B2007" s="208">
        <v>42555</v>
      </c>
      <c r="C2007" s="209">
        <v>466.41244499999999</v>
      </c>
      <c r="D2007" s="174">
        <v>2.5333034573094139E-2</v>
      </c>
      <c r="E2007" s="174">
        <v>2.5333034573094139E-2</v>
      </c>
      <c r="G2007" s="174">
        <v>2001</v>
      </c>
      <c r="H2007" s="174">
        <f t="shared" ca="1" si="35"/>
        <v>8.4594470896051412E-3</v>
      </c>
    </row>
    <row r="2008" spans="2:8" x14ac:dyDescent="0.3">
      <c r="B2008" s="210">
        <v>42552</v>
      </c>
      <c r="C2008" s="211">
        <v>454.888733</v>
      </c>
      <c r="D2008" s="174">
        <v>-2.9396495765318265E-3</v>
      </c>
      <c r="E2008" s="174">
        <v>-2.9396495765318265E-3</v>
      </c>
      <c r="G2008" s="174">
        <v>2002</v>
      </c>
      <c r="H2008" s="174">
        <f t="shared" ca="1" si="35"/>
        <v>-6.659028126625692E-2</v>
      </c>
    </row>
    <row r="2009" spans="2:8" x14ac:dyDescent="0.3">
      <c r="B2009" s="208">
        <v>42551</v>
      </c>
      <c r="C2009" s="209">
        <v>456.22988900000001</v>
      </c>
      <c r="D2009" s="174">
        <v>2.6830692115722019E-2</v>
      </c>
      <c r="E2009" s="174">
        <v>2.6830692115722019E-2</v>
      </c>
      <c r="G2009" s="174">
        <v>2003</v>
      </c>
      <c r="H2009" s="174">
        <f t="shared" ca="1" si="35"/>
        <v>1.4752526051768017E-3</v>
      </c>
    </row>
    <row r="2010" spans="2:8" x14ac:dyDescent="0.3">
      <c r="B2010" s="210">
        <v>42550</v>
      </c>
      <c r="C2010" s="211">
        <v>444.30877700000002</v>
      </c>
      <c r="D2010" s="174">
        <v>1.5553993588330654E-2</v>
      </c>
      <c r="E2010" s="174">
        <v>1.5553993588330654E-2</v>
      </c>
      <c r="G2010" s="174">
        <v>2004</v>
      </c>
      <c r="H2010" s="174">
        <f t="shared" ca="1" si="35"/>
        <v>4.2428636312926482E-2</v>
      </c>
    </row>
    <row r="2011" spans="2:8" x14ac:dyDescent="0.3">
      <c r="B2011" s="208">
        <v>42549</v>
      </c>
      <c r="C2011" s="209">
        <v>437.50384500000001</v>
      </c>
      <c r="D2011" s="174">
        <v>-1.9044440192304102E-2</v>
      </c>
      <c r="E2011" s="174">
        <v>-1.9044440192304102E-2</v>
      </c>
      <c r="G2011" s="174">
        <v>2005</v>
      </c>
      <c r="H2011" s="174">
        <f t="shared" ca="1" si="35"/>
        <v>-3.7171975338554958E-2</v>
      </c>
    </row>
    <row r="2012" spans="2:8" x14ac:dyDescent="0.3">
      <c r="B2012" s="210">
        <v>42548</v>
      </c>
      <c r="C2012" s="211">
        <v>445.99761999999998</v>
      </c>
      <c r="D2012" s="174">
        <v>-1.0013603656581255E-3</v>
      </c>
      <c r="E2012" s="174">
        <v>-1.0013603656581255E-3</v>
      </c>
      <c r="G2012" s="174">
        <v>2006</v>
      </c>
      <c r="H2012" s="174">
        <f t="shared" ca="1" si="35"/>
        <v>2.9907025018508386E-2</v>
      </c>
    </row>
    <row r="2013" spans="2:8" x14ac:dyDescent="0.3">
      <c r="B2013" s="208">
        <v>42545</v>
      </c>
      <c r="C2013" s="209">
        <v>446.44467200000003</v>
      </c>
      <c r="D2013" s="174">
        <v>-7.9003916727765772E-2</v>
      </c>
      <c r="E2013" s="174">
        <v>-7.9003916727765772E-2</v>
      </c>
      <c r="G2013" s="174">
        <v>2007</v>
      </c>
      <c r="H2013" s="174">
        <f t="shared" ca="1" si="35"/>
        <v>7.0559307941292435E-3</v>
      </c>
    </row>
    <row r="2014" spans="2:8" x14ac:dyDescent="0.3">
      <c r="B2014" s="210">
        <v>42544</v>
      </c>
      <c r="C2014" s="211">
        <v>484.74111900000003</v>
      </c>
      <c r="D2014" s="174">
        <v>3.2261357495169715E-2</v>
      </c>
      <c r="E2014" s="174">
        <v>3.2261357495169715E-2</v>
      </c>
      <c r="G2014" s="174">
        <v>2008</v>
      </c>
      <c r="H2014" s="174">
        <f t="shared" ca="1" si="35"/>
        <v>-8.1769252473002738E-3</v>
      </c>
    </row>
    <row r="2015" spans="2:8" x14ac:dyDescent="0.3">
      <c r="B2015" s="208">
        <v>42543</v>
      </c>
      <c r="C2015" s="209">
        <v>469.59146099999998</v>
      </c>
      <c r="D2015" s="174">
        <v>-2.5159725272891894E-2</v>
      </c>
      <c r="E2015" s="174">
        <v>-2.5159725272891894E-2</v>
      </c>
      <c r="G2015" s="174">
        <v>2009</v>
      </c>
      <c r="H2015" s="174">
        <f t="shared" ca="1" si="35"/>
        <v>1.6688126801253284E-2</v>
      </c>
    </row>
    <row r="2016" spans="2:8" x14ac:dyDescent="0.3">
      <c r="B2016" s="210">
        <v>42542</v>
      </c>
      <c r="C2016" s="211">
        <v>481.71118200000001</v>
      </c>
      <c r="D2016" s="174">
        <v>5.9122734596721753E-3</v>
      </c>
      <c r="E2016" s="174">
        <v>5.9122734596721753E-3</v>
      </c>
      <c r="G2016" s="174">
        <v>2010</v>
      </c>
      <c r="H2016" s="174">
        <f t="shared" ca="1" si="35"/>
        <v>5.3686401557469536E-3</v>
      </c>
    </row>
    <row r="2017" spans="2:8" x14ac:dyDescent="0.3">
      <c r="B2017" s="208">
        <v>42541</v>
      </c>
      <c r="C2017" s="209">
        <v>478.87991299999999</v>
      </c>
      <c r="D2017" s="174">
        <v>3.8006042831482074E-2</v>
      </c>
      <c r="E2017" s="174">
        <v>3.8006042831482074E-2</v>
      </c>
      <c r="G2017" s="174">
        <v>2011</v>
      </c>
      <c r="H2017" s="174">
        <f t="shared" ca="1" si="35"/>
        <v>-7.3278298372625548E-4</v>
      </c>
    </row>
    <row r="2018" spans="2:8" x14ac:dyDescent="0.3">
      <c r="B2018" s="210">
        <v>42538</v>
      </c>
      <c r="C2018" s="211">
        <v>461.345978</v>
      </c>
      <c r="D2018" s="174">
        <v>2.2119462841641215E-2</v>
      </c>
      <c r="E2018" s="174">
        <v>2.2119462841641215E-2</v>
      </c>
      <c r="G2018" s="174">
        <v>2012</v>
      </c>
      <c r="H2018" s="174">
        <f t="shared" ca="1" si="35"/>
        <v>1.6610389864394982E-2</v>
      </c>
    </row>
    <row r="2019" spans="2:8" x14ac:dyDescent="0.3">
      <c r="B2019" s="208">
        <v>42537</v>
      </c>
      <c r="C2019" s="209">
        <v>451.36209100000002</v>
      </c>
      <c r="D2019" s="174">
        <v>4.9767650074269499E-3</v>
      </c>
      <c r="E2019" s="174">
        <v>4.9767650074269499E-3</v>
      </c>
      <c r="G2019" s="174">
        <v>2013</v>
      </c>
      <c r="H2019" s="174">
        <f t="shared" ca="1" si="35"/>
        <v>4.5881890601946466E-2</v>
      </c>
    </row>
    <row r="2020" spans="2:8" x14ac:dyDescent="0.3">
      <c r="B2020" s="210">
        <v>42536</v>
      </c>
      <c r="C2020" s="211">
        <v>449.126892</v>
      </c>
      <c r="D2020" s="174">
        <v>8.2516109138256952E-3</v>
      </c>
      <c r="E2020" s="174">
        <v>8.2516109138256952E-3</v>
      </c>
      <c r="G2020" s="174">
        <v>2014</v>
      </c>
      <c r="H2020" s="174">
        <f t="shared" ca="1" si="35"/>
        <v>-3.4747432781597053E-2</v>
      </c>
    </row>
    <row r="2021" spans="2:8" x14ac:dyDescent="0.3">
      <c r="B2021" s="208">
        <v>42535</v>
      </c>
      <c r="C2021" s="209">
        <v>445.45120200000002</v>
      </c>
      <c r="D2021" s="174">
        <v>9.3415217790977084E-3</v>
      </c>
      <c r="E2021" s="174">
        <v>9.3415217790977084E-3</v>
      </c>
      <c r="G2021" s="174">
        <v>2015</v>
      </c>
      <c r="H2021" s="174">
        <f t="shared" ca="1" si="35"/>
        <v>-4.7120719080963437E-3</v>
      </c>
    </row>
    <row r="2022" spans="2:8" x14ac:dyDescent="0.3">
      <c r="B2022" s="210">
        <v>42534</v>
      </c>
      <c r="C2022" s="211">
        <v>441.32852200000002</v>
      </c>
      <c r="D2022" s="174">
        <v>-2.7793047492238453E-2</v>
      </c>
      <c r="E2022" s="174">
        <v>-2.7793047492238453E-2</v>
      </c>
      <c r="G2022" s="174">
        <v>2016</v>
      </c>
      <c r="H2022" s="174">
        <f t="shared" ca="1" si="35"/>
        <v>-4.2917934018052425E-2</v>
      </c>
    </row>
    <row r="2023" spans="2:8" x14ac:dyDescent="0.3">
      <c r="B2023" s="208">
        <v>42531</v>
      </c>
      <c r="C2023" s="209">
        <v>453.94503800000001</v>
      </c>
      <c r="D2023" s="174">
        <v>-2.1834422108489369E-2</v>
      </c>
      <c r="E2023" s="174">
        <v>-2.1834422108489369E-2</v>
      </c>
      <c r="G2023" s="174">
        <v>2017</v>
      </c>
      <c r="H2023" s="174">
        <f t="shared" ca="1" si="35"/>
        <v>3.0276608083476646E-3</v>
      </c>
    </row>
    <row r="2024" spans="2:8" x14ac:dyDescent="0.3">
      <c r="B2024" s="210">
        <v>42530</v>
      </c>
      <c r="C2024" s="211">
        <v>464.07791099999997</v>
      </c>
      <c r="D2024" s="174">
        <v>2.1452630306608642E-3</v>
      </c>
      <c r="E2024" s="174">
        <v>2.1452630306608642E-3</v>
      </c>
      <c r="G2024" s="174">
        <v>2018</v>
      </c>
      <c r="H2024" s="174">
        <f t="shared" ca="1" si="35"/>
        <v>8.5259087053039546E-3</v>
      </c>
    </row>
    <row r="2025" spans="2:8" x14ac:dyDescent="0.3">
      <c r="B2025" s="208">
        <v>42529</v>
      </c>
      <c r="C2025" s="209">
        <v>463.084473</v>
      </c>
      <c r="D2025" s="174">
        <v>6.6946898039775722E-3</v>
      </c>
      <c r="E2025" s="174">
        <v>6.6946898039775722E-3</v>
      </c>
      <c r="G2025" s="174">
        <v>2019</v>
      </c>
      <c r="H2025" s="174">
        <f t="shared" ca="1" si="35"/>
        <v>3.4436351836202785E-2</v>
      </c>
    </row>
    <row r="2026" spans="2:8" x14ac:dyDescent="0.3">
      <c r="B2026" s="210">
        <v>42528</v>
      </c>
      <c r="C2026" s="211">
        <v>460.00488300000001</v>
      </c>
      <c r="D2026" s="174">
        <v>5.5374666507475596E-3</v>
      </c>
      <c r="E2026" s="174">
        <v>5.5374666507475596E-3</v>
      </c>
      <c r="G2026" s="174">
        <v>2020</v>
      </c>
      <c r="H2026" s="174">
        <f t="shared" ca="1" si="35"/>
        <v>2.2963565530046859E-2</v>
      </c>
    </row>
    <row r="2027" spans="2:8" x14ac:dyDescent="0.3">
      <c r="B2027" s="208">
        <v>42527</v>
      </c>
      <c r="C2027" s="209">
        <v>457.47164900000001</v>
      </c>
      <c r="D2027" s="174">
        <v>1.4428837223180667E-2</v>
      </c>
      <c r="E2027" s="174">
        <v>1.4428837223180667E-2</v>
      </c>
      <c r="G2027" s="174">
        <v>2021</v>
      </c>
      <c r="H2027" s="174">
        <f t="shared" ca="1" si="35"/>
        <v>-2.7352572629978648E-2</v>
      </c>
    </row>
    <row r="2028" spans="2:8" x14ac:dyDescent="0.3">
      <c r="B2028" s="210">
        <v>42524</v>
      </c>
      <c r="C2028" s="211">
        <v>450.96475199999998</v>
      </c>
      <c r="D2028" s="174">
        <v>1.1027064744916111E-3</v>
      </c>
      <c r="E2028" s="174">
        <v>1.1027064744916111E-3</v>
      </c>
      <c r="G2028" s="174">
        <v>2022</v>
      </c>
      <c r="H2028" s="174">
        <f t="shared" ca="1" si="35"/>
        <v>-1.8215715316630184E-2</v>
      </c>
    </row>
    <row r="2029" spans="2:8" x14ac:dyDescent="0.3">
      <c r="B2029" s="208">
        <v>42523</v>
      </c>
      <c r="C2029" s="209">
        <v>450.46801799999997</v>
      </c>
      <c r="D2029" s="174">
        <v>9.4612529073987428E-3</v>
      </c>
      <c r="E2029" s="174">
        <v>9.4612529073987428E-3</v>
      </c>
      <c r="G2029" s="174">
        <v>2023</v>
      </c>
      <c r="H2029" s="174">
        <f t="shared" ca="1" si="35"/>
        <v>-1.888147072999103E-3</v>
      </c>
    </row>
    <row r="2030" spans="2:8" x14ac:dyDescent="0.3">
      <c r="B2030" s="210">
        <v>42522</v>
      </c>
      <c r="C2030" s="211">
        <v>446.24597199999999</v>
      </c>
      <c r="D2030" s="174">
        <v>-2.273464078230571E-2</v>
      </c>
      <c r="E2030" s="174">
        <v>-2.273464078230571E-2</v>
      </c>
      <c r="G2030" s="174">
        <v>2024</v>
      </c>
      <c r="H2030" s="174">
        <f t="shared" ca="1" si="35"/>
        <v>3.460536560092612E-2</v>
      </c>
    </row>
    <row r="2031" spans="2:8" x14ac:dyDescent="0.3">
      <c r="B2031" s="208">
        <v>42521</v>
      </c>
      <c r="C2031" s="209">
        <v>456.627228</v>
      </c>
      <c r="D2031" s="174">
        <v>9.1157241062027314E-2</v>
      </c>
      <c r="E2031" s="174">
        <v>9.1157241062027314E-2</v>
      </c>
      <c r="G2031" s="174">
        <v>2025</v>
      </c>
      <c r="H2031" s="174">
        <f t="shared" ca="1" si="35"/>
        <v>-3.1702237871796768E-2</v>
      </c>
    </row>
    <row r="2032" spans="2:8" x14ac:dyDescent="0.3">
      <c r="B2032" s="210">
        <v>42520</v>
      </c>
      <c r="C2032" s="211">
        <v>418.47976699999998</v>
      </c>
      <c r="D2032" s="174">
        <v>4.2956253770229248E-2</v>
      </c>
      <c r="E2032" s="174">
        <v>4.2956253770229248E-2</v>
      </c>
      <c r="G2032" s="174">
        <v>2026</v>
      </c>
      <c r="H2032" s="174">
        <f t="shared" ca="1" si="35"/>
        <v>5.3664083309664684E-2</v>
      </c>
    </row>
    <row r="2033" spans="2:8" x14ac:dyDescent="0.3">
      <c r="B2033" s="208">
        <v>42517</v>
      </c>
      <c r="C2033" s="209">
        <v>401.24383499999999</v>
      </c>
      <c r="D2033" s="174">
        <v>1.1646745399465974E-2</v>
      </c>
      <c r="E2033" s="174">
        <v>1.1646745399465974E-2</v>
      </c>
      <c r="G2033" s="174">
        <v>2027</v>
      </c>
      <c r="H2033" s="174">
        <f t="shared" ca="1" si="35"/>
        <v>-1.6565576345856352E-2</v>
      </c>
    </row>
    <row r="2034" spans="2:8" x14ac:dyDescent="0.3">
      <c r="B2034" s="210">
        <v>42516</v>
      </c>
      <c r="C2034" s="211">
        <v>396.62445100000002</v>
      </c>
      <c r="D2034" s="174">
        <v>5.6674947115445806E-3</v>
      </c>
      <c r="E2034" s="174">
        <v>5.6674947115445806E-3</v>
      </c>
      <c r="G2034" s="174">
        <v>2028</v>
      </c>
      <c r="H2034" s="174">
        <f t="shared" ca="1" si="35"/>
        <v>-4.2590309700719659E-3</v>
      </c>
    </row>
    <row r="2035" spans="2:8" x14ac:dyDescent="0.3">
      <c r="B2035" s="208">
        <v>42515</v>
      </c>
      <c r="C2035" s="209">
        <v>394.389252</v>
      </c>
      <c r="D2035" s="174">
        <v>2.030335873564694E-2</v>
      </c>
      <c r="E2035" s="174">
        <v>2.030335873564694E-2</v>
      </c>
      <c r="G2035" s="174">
        <v>2029</v>
      </c>
      <c r="H2035" s="174">
        <f t="shared" ca="1" si="35"/>
        <v>-1.1297445896188323E-3</v>
      </c>
    </row>
    <row r="2036" spans="2:8" x14ac:dyDescent="0.3">
      <c r="B2036" s="210">
        <v>42514</v>
      </c>
      <c r="C2036" s="211">
        <v>386.54116800000003</v>
      </c>
      <c r="D2036" s="174">
        <v>1.9253442643746566E-2</v>
      </c>
      <c r="E2036" s="174">
        <v>1.9253442643746566E-2</v>
      </c>
      <c r="G2036" s="174">
        <v>2030</v>
      </c>
      <c r="H2036" s="174">
        <f t="shared" ca="1" si="35"/>
        <v>3.419592263804893E-2</v>
      </c>
    </row>
    <row r="2037" spans="2:8" x14ac:dyDescent="0.3">
      <c r="B2037" s="208">
        <v>42513</v>
      </c>
      <c r="C2037" s="209">
        <v>379.23950200000002</v>
      </c>
      <c r="D2037" s="174">
        <v>-7.0231160394430524E-3</v>
      </c>
      <c r="E2037" s="174">
        <v>-7.0231160394430524E-3</v>
      </c>
      <c r="G2037" s="174">
        <v>2031</v>
      </c>
      <c r="H2037" s="174">
        <f t="shared" ca="1" si="35"/>
        <v>5.4440353763037491E-2</v>
      </c>
    </row>
    <row r="2038" spans="2:8" x14ac:dyDescent="0.3">
      <c r="B2038" s="210">
        <v>42510</v>
      </c>
      <c r="C2038" s="211">
        <v>381.921783</v>
      </c>
      <c r="D2038" s="174">
        <v>-6.3323356566641967E-3</v>
      </c>
      <c r="E2038" s="174">
        <v>-6.3323356566641967E-3</v>
      </c>
      <c r="G2038" s="174">
        <v>2032</v>
      </c>
      <c r="H2038" s="174">
        <f t="shared" ca="1" si="35"/>
        <v>1.6192215203583297E-3</v>
      </c>
    </row>
    <row r="2039" spans="2:8" x14ac:dyDescent="0.3">
      <c r="B2039" s="208">
        <v>42509</v>
      </c>
      <c r="C2039" s="209">
        <v>384.35565200000002</v>
      </c>
      <c r="D2039" s="174">
        <v>5.3266988693082603E-3</v>
      </c>
      <c r="E2039" s="174">
        <v>5.3266988693082603E-3</v>
      </c>
      <c r="G2039" s="174">
        <v>2033</v>
      </c>
      <c r="H2039" s="174">
        <f t="shared" ca="1" si="35"/>
        <v>-1.5541477964422633E-2</v>
      </c>
    </row>
    <row r="2040" spans="2:8" x14ac:dyDescent="0.3">
      <c r="B2040" s="210">
        <v>42508</v>
      </c>
      <c r="C2040" s="211">
        <v>382.31915300000003</v>
      </c>
      <c r="D2040" s="174">
        <v>-1.2445495172528772E-2</v>
      </c>
      <c r="E2040" s="174">
        <v>-1.2445495172528772E-2</v>
      </c>
      <c r="G2040" s="174">
        <v>2034</v>
      </c>
      <c r="H2040" s="174">
        <f t="shared" ca="1" si="35"/>
        <v>-3.7362457735189987E-2</v>
      </c>
    </row>
    <row r="2041" spans="2:8" x14ac:dyDescent="0.3">
      <c r="B2041" s="208">
        <v>42507</v>
      </c>
      <c r="C2041" s="209">
        <v>387.13726800000001</v>
      </c>
      <c r="D2041" s="174">
        <v>-7.6393774293496671E-3</v>
      </c>
      <c r="E2041" s="174">
        <v>-7.6393774293496671E-3</v>
      </c>
      <c r="G2041" s="174">
        <v>2035</v>
      </c>
      <c r="H2041" s="174">
        <f t="shared" ca="1" si="35"/>
        <v>-3.5406843502780158E-2</v>
      </c>
    </row>
    <row r="2042" spans="2:8" x14ac:dyDescent="0.3">
      <c r="B2042" s="210">
        <v>42506</v>
      </c>
      <c r="C2042" s="211">
        <v>390.11752300000001</v>
      </c>
      <c r="D2042" s="174">
        <v>7.0521538718964017E-3</v>
      </c>
      <c r="E2042" s="174">
        <v>7.0521538718964017E-3</v>
      </c>
      <c r="G2042" s="174">
        <v>2036</v>
      </c>
      <c r="H2042" s="174">
        <f t="shared" ca="1" si="35"/>
        <v>1.7117920903388022E-2</v>
      </c>
    </row>
    <row r="2043" spans="2:8" x14ac:dyDescent="0.3">
      <c r="B2043" s="208">
        <v>42503</v>
      </c>
      <c r="C2043" s="209">
        <v>387.38562000000002</v>
      </c>
      <c r="D2043" s="174">
        <v>7.4927080398632584E-3</v>
      </c>
      <c r="E2043" s="174">
        <v>7.4927080398632584E-3</v>
      </c>
      <c r="G2043" s="174">
        <v>2037</v>
      </c>
      <c r="H2043" s="174">
        <f t="shared" ca="1" si="35"/>
        <v>-2.2474828479755776E-2</v>
      </c>
    </row>
    <row r="2044" spans="2:8" x14ac:dyDescent="0.3">
      <c r="B2044" s="210">
        <v>42502</v>
      </c>
      <c r="C2044" s="211">
        <v>384.504639</v>
      </c>
      <c r="D2044" s="174">
        <v>1.8954681658799252E-2</v>
      </c>
      <c r="E2044" s="174">
        <v>1.8954681658799252E-2</v>
      </c>
      <c r="G2044" s="174">
        <v>2038</v>
      </c>
      <c r="H2044" s="174">
        <f t="shared" ca="1" si="35"/>
        <v>-5.552736633004941E-3</v>
      </c>
    </row>
    <row r="2045" spans="2:8" x14ac:dyDescent="0.3">
      <c r="B2045" s="208">
        <v>42501</v>
      </c>
      <c r="C2045" s="209">
        <v>377.35205100000002</v>
      </c>
      <c r="D2045" s="174">
        <v>-2.3396255008586667E-2</v>
      </c>
      <c r="E2045" s="174">
        <v>-2.3396255008586667E-2</v>
      </c>
      <c r="G2045" s="174">
        <v>2039</v>
      </c>
      <c r="H2045" s="174">
        <f t="shared" ca="1" si="35"/>
        <v>4.7124173918041828E-2</v>
      </c>
    </row>
    <row r="2046" spans="2:8" x14ac:dyDescent="0.3">
      <c r="B2046" s="210">
        <v>42500</v>
      </c>
      <c r="C2046" s="211">
        <v>386.39218099999999</v>
      </c>
      <c r="D2046" s="174">
        <v>-3.5701067870374407E-2</v>
      </c>
      <c r="E2046" s="174">
        <v>-3.5701067870374407E-2</v>
      </c>
      <c r="G2046" s="174">
        <v>2040</v>
      </c>
      <c r="H2046" s="174">
        <f t="shared" ca="1" si="35"/>
        <v>-4.9446731894383965E-3</v>
      </c>
    </row>
    <row r="2047" spans="2:8" x14ac:dyDescent="0.3">
      <c r="B2047" s="208">
        <v>42499</v>
      </c>
      <c r="C2047" s="209">
        <v>400.69751000000002</v>
      </c>
      <c r="D2047" s="174">
        <v>1.1662968540464384E-2</v>
      </c>
      <c r="E2047" s="174">
        <v>1.1662968540464384E-2</v>
      </c>
      <c r="G2047" s="174">
        <v>2041</v>
      </c>
      <c r="H2047" s="174">
        <f t="shared" ca="1" si="35"/>
        <v>-2.6249507386868574E-2</v>
      </c>
    </row>
    <row r="2048" spans="2:8" x14ac:dyDescent="0.3">
      <c r="B2048" s="210">
        <v>42496</v>
      </c>
      <c r="C2048" s="211">
        <v>396.07806399999998</v>
      </c>
      <c r="D2048" s="174">
        <v>1.9302101069114844E-2</v>
      </c>
      <c r="E2048" s="174">
        <v>1.9302101069114844E-2</v>
      </c>
      <c r="G2048" s="174">
        <v>2042</v>
      </c>
      <c r="H2048" s="174">
        <f t="shared" ca="1" si="35"/>
        <v>-3.6064856325048661E-2</v>
      </c>
    </row>
    <row r="2049" spans="2:8" x14ac:dyDescent="0.3">
      <c r="B2049" s="208">
        <v>42495</v>
      </c>
      <c r="C2049" s="209">
        <v>388.577698</v>
      </c>
      <c r="D2049" s="174">
        <v>2.4489264042685591E-2</v>
      </c>
      <c r="E2049" s="174">
        <v>2.4489264042685591E-2</v>
      </c>
      <c r="G2049" s="174">
        <v>2043</v>
      </c>
      <c r="H2049" s="174">
        <f t="shared" ca="1" si="35"/>
        <v>-6.2076297619031101E-3</v>
      </c>
    </row>
    <row r="2050" spans="2:8" x14ac:dyDescent="0.3">
      <c r="B2050" s="210">
        <v>42494</v>
      </c>
      <c r="C2050" s="211">
        <v>379.28918499999997</v>
      </c>
      <c r="D2050" s="174">
        <v>-6.7984837103676921E-2</v>
      </c>
      <c r="E2050" s="174">
        <v>-6.7984837103676921E-2</v>
      </c>
      <c r="G2050" s="174">
        <v>2044</v>
      </c>
      <c r="H2050" s="174">
        <f t="shared" ca="1" si="35"/>
        <v>1.1626013867757762E-3</v>
      </c>
    </row>
    <row r="2051" spans="2:8" x14ac:dyDescent="0.3">
      <c r="B2051" s="208">
        <v>42493</v>
      </c>
      <c r="C2051" s="209">
        <v>406.95602400000001</v>
      </c>
      <c r="D2051" s="174">
        <v>4.7828982581206107E-3</v>
      </c>
      <c r="E2051" s="174">
        <v>4.7828982581206107E-3</v>
      </c>
      <c r="G2051" s="174">
        <v>2045</v>
      </c>
      <c r="H2051" s="174">
        <f t="shared" ca="1" si="35"/>
        <v>-3.865744384424516E-3</v>
      </c>
    </row>
    <row r="2052" spans="2:8" x14ac:dyDescent="0.3">
      <c r="B2052" s="210">
        <v>42492</v>
      </c>
      <c r="C2052" s="211">
        <v>405.01886000000002</v>
      </c>
      <c r="D2052" s="174">
        <v>-1.5918371504388435E-3</v>
      </c>
      <c r="E2052" s="174">
        <v>-1.5918371504388435E-3</v>
      </c>
      <c r="G2052" s="174">
        <v>2046</v>
      </c>
      <c r="H2052" s="174">
        <f t="shared" ca="1" si="35"/>
        <v>6.0048280565979342E-2</v>
      </c>
    </row>
    <row r="2053" spans="2:8" x14ac:dyDescent="0.3">
      <c r="B2053" s="208">
        <v>42489</v>
      </c>
      <c r="C2053" s="209">
        <v>405.66461199999998</v>
      </c>
      <c r="D2053" s="174">
        <v>-7.2930195401181919E-3</v>
      </c>
      <c r="E2053" s="174">
        <v>-7.2930195401181919E-3</v>
      </c>
      <c r="G2053" s="174">
        <v>2047</v>
      </c>
      <c r="H2053" s="174">
        <f t="shared" ca="1" si="35"/>
        <v>-3.8199494027546803E-3</v>
      </c>
    </row>
    <row r="2054" spans="2:8" x14ac:dyDescent="0.3">
      <c r="B2054" s="210">
        <v>42488</v>
      </c>
      <c r="C2054" s="211">
        <v>408.64486699999998</v>
      </c>
      <c r="D2054" s="174">
        <v>-1.7202240813771474E-2</v>
      </c>
      <c r="E2054" s="174">
        <v>-1.7202240813771474E-2</v>
      </c>
      <c r="G2054" s="174">
        <v>2048</v>
      </c>
      <c r="H2054" s="174">
        <f t="shared" ca="1" si="35"/>
        <v>2.0819893208062545E-2</v>
      </c>
    </row>
    <row r="2055" spans="2:8" x14ac:dyDescent="0.3">
      <c r="B2055" s="208">
        <v>42487</v>
      </c>
      <c r="C2055" s="209">
        <v>415.79751599999997</v>
      </c>
      <c r="D2055" s="174">
        <v>-1.193156128855266E-3</v>
      </c>
      <c r="E2055" s="174">
        <v>-1.193156128855266E-3</v>
      </c>
      <c r="G2055" s="174">
        <v>2049</v>
      </c>
      <c r="H2055" s="174">
        <f t="shared" ca="1" si="35"/>
        <v>3.044458927889369E-2</v>
      </c>
    </row>
    <row r="2056" spans="2:8" x14ac:dyDescent="0.3">
      <c r="B2056" s="210">
        <v>42486</v>
      </c>
      <c r="C2056" s="211">
        <v>416.29422</v>
      </c>
      <c r="D2056" s="174">
        <v>1.6618018307822998E-2</v>
      </c>
      <c r="E2056" s="174">
        <v>1.6618018307822998E-2</v>
      </c>
      <c r="G2056" s="174">
        <v>2050</v>
      </c>
      <c r="H2056" s="174">
        <f t="shared" ref="H2056:H2119" ca="1" si="36">_xlfn.NORM.INV(RAND(),N$9,N$10)</f>
        <v>1.0587130310274128E-2</v>
      </c>
    </row>
    <row r="2057" spans="2:8" x14ac:dyDescent="0.3">
      <c r="B2057" s="208">
        <v>42485</v>
      </c>
      <c r="C2057" s="209">
        <v>409.48931900000002</v>
      </c>
      <c r="D2057" s="174">
        <v>-1.151071364098964E-2</v>
      </c>
      <c r="E2057" s="174">
        <v>-1.151071364098964E-2</v>
      </c>
      <c r="G2057" s="174">
        <v>2051</v>
      </c>
      <c r="H2057" s="174">
        <f t="shared" ca="1" si="36"/>
        <v>-2.0528106049332094E-3</v>
      </c>
    </row>
    <row r="2058" spans="2:8" x14ac:dyDescent="0.3">
      <c r="B2058" s="210">
        <v>42482</v>
      </c>
      <c r="C2058" s="211">
        <v>414.257721</v>
      </c>
      <c r="D2058" s="174">
        <v>1.3365750354523436E-2</v>
      </c>
      <c r="E2058" s="174">
        <v>1.3365750354523436E-2</v>
      </c>
      <c r="G2058" s="174">
        <v>2052</v>
      </c>
      <c r="H2058" s="174">
        <f t="shared" ca="1" si="36"/>
        <v>-3.5558590442817989E-3</v>
      </c>
    </row>
    <row r="2059" spans="2:8" x14ac:dyDescent="0.3">
      <c r="B2059" s="208">
        <v>42481</v>
      </c>
      <c r="C2059" s="209">
        <v>408.79388399999999</v>
      </c>
      <c r="D2059" s="174">
        <v>1.831225341460176E-2</v>
      </c>
      <c r="E2059" s="174">
        <v>1.831225341460176E-2</v>
      </c>
      <c r="G2059" s="174">
        <v>2053</v>
      </c>
      <c r="H2059" s="174">
        <f t="shared" ca="1" si="36"/>
        <v>-3.4378878355338385E-2</v>
      </c>
    </row>
    <row r="2060" spans="2:8" x14ac:dyDescent="0.3">
      <c r="B2060" s="210">
        <v>42480</v>
      </c>
      <c r="C2060" s="211">
        <v>401.442566</v>
      </c>
      <c r="D2060" s="174">
        <v>-7.97842289761737E-3</v>
      </c>
      <c r="E2060" s="174">
        <v>-7.97842289761737E-3</v>
      </c>
      <c r="G2060" s="174">
        <v>2054</v>
      </c>
      <c r="H2060" s="174">
        <f t="shared" ca="1" si="36"/>
        <v>-5.6185475901084851E-2</v>
      </c>
    </row>
    <row r="2061" spans="2:8" x14ac:dyDescent="0.3">
      <c r="B2061" s="208">
        <v>42478</v>
      </c>
      <c r="C2061" s="209">
        <v>404.67120399999999</v>
      </c>
      <c r="D2061" s="174">
        <v>-3.424962611185486E-3</v>
      </c>
      <c r="E2061" s="174">
        <v>-3.424962611185486E-3</v>
      </c>
      <c r="G2061" s="174">
        <v>2055</v>
      </c>
      <c r="H2061" s="174">
        <f t="shared" ca="1" si="36"/>
        <v>-2.2155856476634404E-2</v>
      </c>
    </row>
    <row r="2062" spans="2:8" x14ac:dyDescent="0.3">
      <c r="B2062" s="210">
        <v>42473</v>
      </c>
      <c r="C2062" s="211">
        <v>406.06195100000002</v>
      </c>
      <c r="D2062" s="174">
        <v>3.2718465015096961E-2</v>
      </c>
      <c r="E2062" s="174">
        <v>3.2718465015096961E-2</v>
      </c>
      <c r="G2062" s="174">
        <v>2056</v>
      </c>
      <c r="H2062" s="174">
        <f t="shared" ca="1" si="36"/>
        <v>2.6586207015129142E-2</v>
      </c>
    </row>
    <row r="2063" spans="2:8" x14ac:dyDescent="0.3">
      <c r="B2063" s="208">
        <v>42472</v>
      </c>
      <c r="C2063" s="209">
        <v>393.19714399999998</v>
      </c>
      <c r="D2063" s="174">
        <v>2.3664856148268909E-2</v>
      </c>
      <c r="E2063" s="174">
        <v>2.3664856148268909E-2</v>
      </c>
      <c r="G2063" s="174">
        <v>2057</v>
      </c>
      <c r="H2063" s="174">
        <f t="shared" ca="1" si="36"/>
        <v>2.7638427812190353E-2</v>
      </c>
    </row>
    <row r="2064" spans="2:8" x14ac:dyDescent="0.3">
      <c r="B2064" s="210">
        <v>42471</v>
      </c>
      <c r="C2064" s="211">
        <v>384.10730000000001</v>
      </c>
      <c r="D2064" s="174">
        <v>4.0920616598977055E-2</v>
      </c>
      <c r="E2064" s="174">
        <v>4.0920616598977055E-2</v>
      </c>
      <c r="G2064" s="174">
        <v>2058</v>
      </c>
      <c r="H2064" s="174">
        <f t="shared" ca="1" si="36"/>
        <v>-2.0550946964920384E-2</v>
      </c>
    </row>
    <row r="2065" spans="2:8" x14ac:dyDescent="0.3">
      <c r="B2065" s="208">
        <v>42468</v>
      </c>
      <c r="C2065" s="209">
        <v>369.007294</v>
      </c>
      <c r="D2065" s="174">
        <v>-9.9946735278492963E-3</v>
      </c>
      <c r="E2065" s="174">
        <v>-9.9946735278492963E-3</v>
      </c>
      <c r="G2065" s="174">
        <v>2059</v>
      </c>
      <c r="H2065" s="174">
        <f t="shared" ca="1" si="36"/>
        <v>-1.7705332496275948E-2</v>
      </c>
    </row>
    <row r="2066" spans="2:8" x14ac:dyDescent="0.3">
      <c r="B2066" s="210">
        <v>42467</v>
      </c>
      <c r="C2066" s="211">
        <v>372.73263500000002</v>
      </c>
      <c r="D2066" s="174">
        <v>-3.9818053055287201E-3</v>
      </c>
      <c r="E2066" s="174">
        <v>-3.9818053055287201E-3</v>
      </c>
      <c r="G2066" s="174">
        <v>2060</v>
      </c>
      <c r="H2066" s="174">
        <f t="shared" ca="1" si="36"/>
        <v>-5.0441277562134137E-3</v>
      </c>
    </row>
    <row r="2067" spans="2:8" x14ac:dyDescent="0.3">
      <c r="B2067" s="208">
        <v>42466</v>
      </c>
      <c r="C2067" s="209">
        <v>374.22271699999999</v>
      </c>
      <c r="D2067" s="174">
        <v>1.6734178707984142E-2</v>
      </c>
      <c r="E2067" s="174">
        <v>1.6734178707984142E-2</v>
      </c>
      <c r="G2067" s="174">
        <v>2061</v>
      </c>
      <c r="H2067" s="174">
        <f t="shared" ca="1" si="36"/>
        <v>-1.7325354884381544E-3</v>
      </c>
    </row>
    <row r="2068" spans="2:8" x14ac:dyDescent="0.3">
      <c r="B2068" s="210">
        <v>42465</v>
      </c>
      <c r="C2068" s="211">
        <v>368.06347699999998</v>
      </c>
      <c r="D2068" s="174">
        <v>-4.6086516061894608E-2</v>
      </c>
      <c r="E2068" s="174">
        <v>-4.6086516061894608E-2</v>
      </c>
      <c r="G2068" s="174">
        <v>2062</v>
      </c>
      <c r="H2068" s="174">
        <f t="shared" ca="1" si="36"/>
        <v>-9.5000857411664929E-3</v>
      </c>
    </row>
    <row r="2069" spans="2:8" x14ac:dyDescent="0.3">
      <c r="B2069" s="208">
        <v>42464</v>
      </c>
      <c r="C2069" s="209">
        <v>385.84576399999997</v>
      </c>
      <c r="D2069" s="174">
        <v>2.3047507575963976E-2</v>
      </c>
      <c r="E2069" s="174">
        <v>2.3047507575963976E-2</v>
      </c>
      <c r="G2069" s="174">
        <v>2063</v>
      </c>
      <c r="H2069" s="174">
        <f t="shared" ca="1" si="36"/>
        <v>-5.6885540128131011E-2</v>
      </c>
    </row>
    <row r="2070" spans="2:8" x14ac:dyDescent="0.3">
      <c r="B2070" s="210">
        <v>42461</v>
      </c>
      <c r="C2070" s="211">
        <v>377.15332000000001</v>
      </c>
      <c r="D2070" s="174">
        <v>-1.7977242721890829E-2</v>
      </c>
      <c r="E2070" s="174">
        <v>-1.7977242721890829E-2</v>
      </c>
      <c r="G2070" s="174">
        <v>2064</v>
      </c>
      <c r="H2070" s="174">
        <f t="shared" ca="1" si="36"/>
        <v>-4.3643665025725462E-2</v>
      </c>
    </row>
    <row r="2071" spans="2:8" x14ac:dyDescent="0.3">
      <c r="B2071" s="208">
        <v>42460</v>
      </c>
      <c r="C2071" s="209">
        <v>384.05761699999999</v>
      </c>
      <c r="D2071" s="174">
        <v>-5.1467590542898173E-3</v>
      </c>
      <c r="E2071" s="174">
        <v>-5.1467590542898173E-3</v>
      </c>
      <c r="G2071" s="174">
        <v>2065</v>
      </c>
      <c r="H2071" s="174">
        <f t="shared" ca="1" si="36"/>
        <v>-2.0392375397517468E-2</v>
      </c>
    </row>
    <row r="2072" spans="2:8" x14ac:dyDescent="0.3">
      <c r="B2072" s="210">
        <v>42459</v>
      </c>
      <c r="C2072" s="211">
        <v>386.04449499999998</v>
      </c>
      <c r="D2072" s="174">
        <v>4.3361520433007165E-2</v>
      </c>
      <c r="E2072" s="174">
        <v>4.3361520433007165E-2</v>
      </c>
      <c r="G2072" s="174">
        <v>2066</v>
      </c>
      <c r="H2072" s="174">
        <f t="shared" ca="1" si="36"/>
        <v>3.4806828533977943E-2</v>
      </c>
    </row>
    <row r="2073" spans="2:8" x14ac:dyDescent="0.3">
      <c r="B2073" s="208">
        <v>42458</v>
      </c>
      <c r="C2073" s="209">
        <v>370.00070199999999</v>
      </c>
      <c r="D2073" s="174">
        <v>2.518592764415483E-2</v>
      </c>
      <c r="E2073" s="174">
        <v>2.518592764415483E-2</v>
      </c>
      <c r="G2073" s="174">
        <v>2067</v>
      </c>
      <c r="H2073" s="174">
        <f t="shared" ca="1" si="36"/>
        <v>-2.5808593021290297E-2</v>
      </c>
    </row>
    <row r="2074" spans="2:8" x14ac:dyDescent="0.3">
      <c r="B2074" s="210">
        <v>42457</v>
      </c>
      <c r="C2074" s="211">
        <v>360.91082799999998</v>
      </c>
      <c r="D2074" s="174">
        <v>-3.6339572446442259E-2</v>
      </c>
      <c r="E2074" s="174">
        <v>-3.6339572446442259E-2</v>
      </c>
      <c r="G2074" s="174">
        <v>2068</v>
      </c>
      <c r="H2074" s="174">
        <f t="shared" ca="1" si="36"/>
        <v>-1.2220031493750862E-2</v>
      </c>
    </row>
    <row r="2075" spans="2:8" x14ac:dyDescent="0.3">
      <c r="B2075" s="208">
        <v>42452</v>
      </c>
      <c r="C2075" s="209">
        <v>374.52075200000002</v>
      </c>
      <c r="D2075" s="174">
        <v>-5.3034338897813655E-4</v>
      </c>
      <c r="E2075" s="174">
        <v>-5.3034338897813655E-4</v>
      </c>
      <c r="G2075" s="174">
        <v>2069</v>
      </c>
      <c r="H2075" s="174">
        <f t="shared" ca="1" si="36"/>
        <v>-5.7293681830248445E-2</v>
      </c>
    </row>
    <row r="2076" spans="2:8" x14ac:dyDescent="0.3">
      <c r="B2076" s="210">
        <v>42451</v>
      </c>
      <c r="C2076" s="211">
        <v>374.71948200000003</v>
      </c>
      <c r="D2076" s="174">
        <v>6.6720619728724527E-3</v>
      </c>
      <c r="E2076" s="174">
        <v>6.6720619728724527E-3</v>
      </c>
      <c r="G2076" s="174">
        <v>2070</v>
      </c>
      <c r="H2076" s="174">
        <f t="shared" ca="1" si="36"/>
        <v>4.721617564700463E-2</v>
      </c>
    </row>
    <row r="2077" spans="2:8" x14ac:dyDescent="0.3">
      <c r="B2077" s="208">
        <v>42450</v>
      </c>
      <c r="C2077" s="209">
        <v>372.23590100000001</v>
      </c>
      <c r="D2077" s="174">
        <v>2.3630719270663566E-2</v>
      </c>
      <c r="E2077" s="174">
        <v>2.3630719270663566E-2</v>
      </c>
      <c r="G2077" s="174">
        <v>2071</v>
      </c>
      <c r="H2077" s="174">
        <f t="shared" ca="1" si="36"/>
        <v>1.3707977488001299E-2</v>
      </c>
    </row>
    <row r="2078" spans="2:8" x14ac:dyDescent="0.3">
      <c r="B2078" s="210">
        <v>42447</v>
      </c>
      <c r="C2078" s="211">
        <v>363.64276100000001</v>
      </c>
      <c r="D2078" s="174">
        <v>1.4269930998232108E-2</v>
      </c>
      <c r="E2078" s="174">
        <v>1.4269930998232108E-2</v>
      </c>
      <c r="G2078" s="174">
        <v>2072</v>
      </c>
      <c r="H2078" s="174">
        <f t="shared" ca="1" si="36"/>
        <v>8.4171897966929268E-2</v>
      </c>
    </row>
    <row r="2079" spans="2:8" x14ac:dyDescent="0.3">
      <c r="B2079" s="208">
        <v>42446</v>
      </c>
      <c r="C2079" s="209">
        <v>358.526611</v>
      </c>
      <c r="D2079" s="174">
        <v>3.7547018357850541E-3</v>
      </c>
      <c r="E2079" s="174">
        <v>3.7547018357850541E-3</v>
      </c>
      <c r="G2079" s="174">
        <v>2073</v>
      </c>
      <c r="H2079" s="174">
        <f t="shared" ca="1" si="36"/>
        <v>7.843061233448221E-3</v>
      </c>
    </row>
    <row r="2080" spans="2:8" x14ac:dyDescent="0.3">
      <c r="B2080" s="210">
        <v>42445</v>
      </c>
      <c r="C2080" s="211">
        <v>357.18548600000003</v>
      </c>
      <c r="D2080" s="174">
        <v>-2.3586072290971089E-3</v>
      </c>
      <c r="E2080" s="174">
        <v>-2.3586072290971089E-3</v>
      </c>
      <c r="G2080" s="174">
        <v>2074</v>
      </c>
      <c r="H2080" s="174">
        <f t="shared" ca="1" si="36"/>
        <v>-2.2481703930649858E-2</v>
      </c>
    </row>
    <row r="2081" spans="2:8" x14ac:dyDescent="0.3">
      <c r="B2081" s="208">
        <v>42444</v>
      </c>
      <c r="C2081" s="209">
        <v>358.02993800000002</v>
      </c>
      <c r="D2081" s="174">
        <v>-1.6509780084401172E-2</v>
      </c>
      <c r="E2081" s="174">
        <v>-1.6509780084401172E-2</v>
      </c>
      <c r="G2081" s="174">
        <v>2075</v>
      </c>
      <c r="H2081" s="174">
        <f t="shared" ca="1" si="36"/>
        <v>4.9650139030722622E-2</v>
      </c>
    </row>
    <row r="2082" spans="2:8" x14ac:dyDescent="0.3">
      <c r="B2082" s="210">
        <v>42443</v>
      </c>
      <c r="C2082" s="211">
        <v>364.04016100000001</v>
      </c>
      <c r="D2082" s="174">
        <v>3.4438985886523506E-2</v>
      </c>
      <c r="E2082" s="174">
        <v>3.4438985886523506E-2</v>
      </c>
      <c r="G2082" s="174">
        <v>2076</v>
      </c>
      <c r="H2082" s="174">
        <f t="shared" ca="1" si="36"/>
        <v>2.7652635115791642E-2</v>
      </c>
    </row>
    <row r="2083" spans="2:8" x14ac:dyDescent="0.3">
      <c r="B2083" s="208">
        <v>42440</v>
      </c>
      <c r="C2083" s="209">
        <v>351.92038000000002</v>
      </c>
      <c r="D2083" s="174">
        <v>1.6499289007289905E-2</v>
      </c>
      <c r="E2083" s="174">
        <v>1.6499289007289905E-2</v>
      </c>
      <c r="G2083" s="174">
        <v>2077</v>
      </c>
      <c r="H2083" s="174">
        <f t="shared" ca="1" si="36"/>
        <v>-4.816088311139536E-2</v>
      </c>
    </row>
    <row r="2084" spans="2:8" x14ac:dyDescent="0.3">
      <c r="B2084" s="210">
        <v>42439</v>
      </c>
      <c r="C2084" s="211">
        <v>346.208191</v>
      </c>
      <c r="D2084" s="174">
        <v>2.3007440042518961E-3</v>
      </c>
      <c r="E2084" s="174">
        <v>2.3007440042518961E-3</v>
      </c>
      <c r="G2084" s="174">
        <v>2078</v>
      </c>
      <c r="H2084" s="174">
        <f t="shared" ca="1" si="36"/>
        <v>8.0218993505171282E-3</v>
      </c>
    </row>
    <row r="2085" spans="2:8" x14ac:dyDescent="0.3">
      <c r="B2085" s="208">
        <v>42438</v>
      </c>
      <c r="C2085" s="209">
        <v>345.41348299999999</v>
      </c>
      <c r="D2085" s="174">
        <v>4.7682186776199734E-3</v>
      </c>
      <c r="E2085" s="174">
        <v>4.7682186776199734E-3</v>
      </c>
      <c r="G2085" s="174">
        <v>2079</v>
      </c>
      <c r="H2085" s="174">
        <f t="shared" ca="1" si="36"/>
        <v>9.073169862261218E-3</v>
      </c>
    </row>
    <row r="2086" spans="2:8" x14ac:dyDescent="0.3">
      <c r="B2086" s="210">
        <v>42437</v>
      </c>
      <c r="C2086" s="211">
        <v>343.774292</v>
      </c>
      <c r="D2086" s="174">
        <v>7.4235908622695482E-3</v>
      </c>
      <c r="E2086" s="174">
        <v>7.4235908622695482E-3</v>
      </c>
      <c r="G2086" s="174">
        <v>2080</v>
      </c>
      <c r="H2086" s="174">
        <f t="shared" ca="1" si="36"/>
        <v>6.7736389445023568E-3</v>
      </c>
    </row>
    <row r="2087" spans="2:8" x14ac:dyDescent="0.3">
      <c r="B2087" s="208">
        <v>42433</v>
      </c>
      <c r="C2087" s="209">
        <v>341.24105800000001</v>
      </c>
      <c r="D2087" s="174">
        <v>2.019592107717787E-2</v>
      </c>
      <c r="E2087" s="174">
        <v>2.019592107717787E-2</v>
      </c>
      <c r="G2087" s="174">
        <v>2081</v>
      </c>
      <c r="H2087" s="174">
        <f t="shared" ca="1" si="36"/>
        <v>-5.7122113223208454E-3</v>
      </c>
    </row>
    <row r="2088" spans="2:8" x14ac:dyDescent="0.3">
      <c r="B2088" s="210">
        <v>42432</v>
      </c>
      <c r="C2088" s="211">
        <v>334.48580900000002</v>
      </c>
      <c r="D2088" s="174">
        <v>6.1810230754358007E-2</v>
      </c>
      <c r="E2088" s="174">
        <v>6.1810230754358007E-2</v>
      </c>
      <c r="G2088" s="174">
        <v>2082</v>
      </c>
      <c r="H2088" s="174">
        <f t="shared" ca="1" si="36"/>
        <v>-4.867857984202921E-2</v>
      </c>
    </row>
    <row r="2089" spans="2:8" x14ac:dyDescent="0.3">
      <c r="B2089" s="208">
        <v>42431</v>
      </c>
      <c r="C2089" s="209">
        <v>315.014679</v>
      </c>
      <c r="D2089" s="174">
        <v>5.549300957942249E-3</v>
      </c>
      <c r="E2089" s="174">
        <v>5.549300957942249E-3</v>
      </c>
      <c r="G2089" s="174">
        <v>2083</v>
      </c>
      <c r="H2089" s="174">
        <f t="shared" ca="1" si="36"/>
        <v>-2.7187817681905944E-2</v>
      </c>
    </row>
    <row r="2090" spans="2:8" x14ac:dyDescent="0.3">
      <c r="B2090" s="210">
        <v>42430</v>
      </c>
      <c r="C2090" s="211">
        <v>313.27621499999998</v>
      </c>
      <c r="D2090" s="174">
        <v>5.2218799155834071E-2</v>
      </c>
      <c r="E2090" s="174">
        <v>5.2218799155834071E-2</v>
      </c>
      <c r="G2090" s="174">
        <v>2084</v>
      </c>
      <c r="H2090" s="174">
        <f t="shared" ca="1" si="36"/>
        <v>6.6711312493249663E-3</v>
      </c>
    </row>
    <row r="2091" spans="2:8" x14ac:dyDescent="0.3">
      <c r="B2091" s="208">
        <v>42429</v>
      </c>
      <c r="C2091" s="209">
        <v>297.72915599999999</v>
      </c>
      <c r="D2091" s="174">
        <v>-6.9581236992743104E-3</v>
      </c>
      <c r="E2091" s="174">
        <v>-6.9581236992743104E-3</v>
      </c>
      <c r="G2091" s="174">
        <v>2085</v>
      </c>
      <c r="H2091" s="174">
        <f t="shared" ca="1" si="36"/>
        <v>2.2616130434871446E-2</v>
      </c>
    </row>
    <row r="2092" spans="2:8" x14ac:dyDescent="0.3">
      <c r="B2092" s="210">
        <v>42426</v>
      </c>
      <c r="C2092" s="211">
        <v>299.81530800000002</v>
      </c>
      <c r="D2092" s="174">
        <v>1.207243207420813E-2</v>
      </c>
      <c r="E2092" s="174">
        <v>1.207243207420813E-2</v>
      </c>
      <c r="G2092" s="174">
        <v>2086</v>
      </c>
      <c r="H2092" s="174">
        <f t="shared" ca="1" si="36"/>
        <v>3.2624027796997425E-3</v>
      </c>
    </row>
    <row r="2093" spans="2:8" x14ac:dyDescent="0.3">
      <c r="B2093" s="208">
        <v>42425</v>
      </c>
      <c r="C2093" s="209">
        <v>296.23898300000002</v>
      </c>
      <c r="D2093" s="174">
        <v>-2.6444531113730563E-2</v>
      </c>
      <c r="E2093" s="174">
        <v>-2.6444531113730563E-2</v>
      </c>
      <c r="G2093" s="174">
        <v>2087</v>
      </c>
      <c r="H2093" s="174">
        <f t="shared" ca="1" si="36"/>
        <v>-6.7468276042193251E-3</v>
      </c>
    </row>
    <row r="2094" spans="2:8" x14ac:dyDescent="0.3">
      <c r="B2094" s="210">
        <v>42424</v>
      </c>
      <c r="C2094" s="211">
        <v>304.28567500000003</v>
      </c>
      <c r="D2094" s="174">
        <v>-3.8455482796455553E-2</v>
      </c>
      <c r="E2094" s="174">
        <v>-3.8455482796455553E-2</v>
      </c>
      <c r="G2094" s="174">
        <v>2088</v>
      </c>
      <c r="H2094" s="174">
        <f t="shared" ca="1" si="36"/>
        <v>4.2911309050341316E-2</v>
      </c>
    </row>
    <row r="2095" spans="2:8" x14ac:dyDescent="0.3">
      <c r="B2095" s="208">
        <v>42423</v>
      </c>
      <c r="C2095" s="209">
        <v>316.45510899999999</v>
      </c>
      <c r="D2095" s="174">
        <v>-9.4100083113929031E-4</v>
      </c>
      <c r="E2095" s="174">
        <v>-9.4100083113929031E-4</v>
      </c>
      <c r="G2095" s="174">
        <v>2089</v>
      </c>
      <c r="H2095" s="174">
        <f t="shared" ca="1" si="36"/>
        <v>-1.136196772234799E-3</v>
      </c>
    </row>
    <row r="2096" spans="2:8" x14ac:dyDescent="0.3">
      <c r="B2096" s="210">
        <v>42422</v>
      </c>
      <c r="C2096" s="211">
        <v>316.753174</v>
      </c>
      <c r="D2096" s="174">
        <v>2.0426311768139932E-3</v>
      </c>
      <c r="E2096" s="174">
        <v>2.0426311768139932E-3</v>
      </c>
      <c r="G2096" s="174">
        <v>2090</v>
      </c>
      <c r="H2096" s="174">
        <f t="shared" ca="1" si="36"/>
        <v>-1.3302703913610723E-2</v>
      </c>
    </row>
    <row r="2097" spans="2:8" x14ac:dyDescent="0.3">
      <c r="B2097" s="208">
        <v>42419</v>
      </c>
      <c r="C2097" s="209">
        <v>316.107483</v>
      </c>
      <c r="D2097" s="174">
        <v>1.3375937970473456E-2</v>
      </c>
      <c r="E2097" s="174">
        <v>1.3375937970473456E-2</v>
      </c>
      <c r="G2097" s="174">
        <v>2091</v>
      </c>
      <c r="H2097" s="174">
        <f t="shared" ca="1" si="36"/>
        <v>-4.4482347896740368E-3</v>
      </c>
    </row>
    <row r="2098" spans="2:8" x14ac:dyDescent="0.3">
      <c r="B2098" s="210">
        <v>42418</v>
      </c>
      <c r="C2098" s="211">
        <v>311.93505900000002</v>
      </c>
      <c r="D2098" s="174">
        <v>1.2413432314666423E-2</v>
      </c>
      <c r="E2098" s="174">
        <v>1.2413432314666423E-2</v>
      </c>
      <c r="G2098" s="174">
        <v>2092</v>
      </c>
      <c r="H2098" s="174">
        <f t="shared" ca="1" si="36"/>
        <v>4.0498161348809245E-3</v>
      </c>
    </row>
    <row r="2099" spans="2:8" x14ac:dyDescent="0.3">
      <c r="B2099" s="208">
        <v>42417</v>
      </c>
      <c r="C2099" s="209">
        <v>308.11035199999998</v>
      </c>
      <c r="D2099" s="174">
        <v>2.9885487166515224E-2</v>
      </c>
      <c r="E2099" s="174">
        <v>2.9885487166515224E-2</v>
      </c>
      <c r="G2099" s="174">
        <v>2093</v>
      </c>
      <c r="H2099" s="174">
        <f t="shared" ca="1" si="36"/>
        <v>9.8167680406737352E-3</v>
      </c>
    </row>
    <row r="2100" spans="2:8" x14ac:dyDescent="0.3">
      <c r="B2100" s="210">
        <v>42416</v>
      </c>
      <c r="C2100" s="211">
        <v>299.16952500000002</v>
      </c>
      <c r="D2100" s="174">
        <v>-5.0748683066784601E-2</v>
      </c>
      <c r="E2100" s="174">
        <v>-5.0748683066784601E-2</v>
      </c>
      <c r="G2100" s="174">
        <v>2094</v>
      </c>
      <c r="H2100" s="174">
        <f t="shared" ca="1" si="36"/>
        <v>1.9907656284440873E-2</v>
      </c>
    </row>
    <row r="2101" spans="2:8" x14ac:dyDescent="0.3">
      <c r="B2101" s="208">
        <v>42415</v>
      </c>
      <c r="C2101" s="209">
        <v>315.16366599999998</v>
      </c>
      <c r="D2101" s="174">
        <v>6.3348266461530162E-2</v>
      </c>
      <c r="E2101" s="174">
        <v>6.3348266461530162E-2</v>
      </c>
      <c r="G2101" s="174">
        <v>2095</v>
      </c>
      <c r="H2101" s="174">
        <f t="shared" ca="1" si="36"/>
        <v>5.3483197588188487E-3</v>
      </c>
    </row>
    <row r="2102" spans="2:8" x14ac:dyDescent="0.3">
      <c r="B2102" s="210">
        <v>42412</v>
      </c>
      <c r="C2102" s="211">
        <v>296.38799999999998</v>
      </c>
      <c r="D2102" s="174">
        <v>7.9609158667606802E-2</v>
      </c>
      <c r="E2102" s="174">
        <v>7.9609158667606802E-2</v>
      </c>
      <c r="G2102" s="174">
        <v>2096</v>
      </c>
      <c r="H2102" s="174">
        <f t="shared" ca="1" si="36"/>
        <v>3.4922773665208184E-2</v>
      </c>
    </row>
    <row r="2103" spans="2:8" x14ac:dyDescent="0.3">
      <c r="B2103" s="208">
        <v>42411</v>
      </c>
      <c r="C2103" s="209">
        <v>274.53268400000002</v>
      </c>
      <c r="D2103" s="174">
        <v>-5.2134921524388755E-2</v>
      </c>
      <c r="E2103" s="174">
        <v>-5.2134921524388755E-2</v>
      </c>
      <c r="G2103" s="174">
        <v>2097</v>
      </c>
      <c r="H2103" s="174">
        <f t="shared" ca="1" si="36"/>
        <v>1.3714525397708066E-3</v>
      </c>
    </row>
    <row r="2104" spans="2:8" x14ac:dyDescent="0.3">
      <c r="B2104" s="210">
        <v>42410</v>
      </c>
      <c r="C2104" s="211">
        <v>289.63265999999999</v>
      </c>
      <c r="D2104" s="174">
        <v>-6.1484184760392378E-2</v>
      </c>
      <c r="E2104" s="174">
        <v>-6.1484184760392378E-2</v>
      </c>
      <c r="G2104" s="174">
        <v>2098</v>
      </c>
      <c r="H2104" s="174">
        <f t="shared" ca="1" si="36"/>
        <v>3.5904165075441669E-2</v>
      </c>
    </row>
    <row r="2105" spans="2:8" x14ac:dyDescent="0.3">
      <c r="B2105" s="208">
        <v>42409</v>
      </c>
      <c r="C2105" s="209">
        <v>308.60711700000002</v>
      </c>
      <c r="D2105" s="174">
        <v>-3.972172001265481E-2</v>
      </c>
      <c r="E2105" s="174">
        <v>-3.972172001265481E-2</v>
      </c>
      <c r="G2105" s="174">
        <v>2099</v>
      </c>
      <c r="H2105" s="174">
        <f t="shared" ca="1" si="36"/>
        <v>-4.8001155595057382E-2</v>
      </c>
    </row>
    <row r="2106" spans="2:8" x14ac:dyDescent="0.3">
      <c r="B2106" s="210">
        <v>42408</v>
      </c>
      <c r="C2106" s="211">
        <v>321.372589</v>
      </c>
      <c r="D2106" s="174">
        <v>-4.0344099369252227E-2</v>
      </c>
      <c r="E2106" s="174">
        <v>-4.0344099369252227E-2</v>
      </c>
      <c r="G2106" s="174">
        <v>2100</v>
      </c>
      <c r="H2106" s="174">
        <f t="shared" ca="1" si="36"/>
        <v>-3.6001749893596988E-2</v>
      </c>
    </row>
    <row r="2107" spans="2:8" x14ac:dyDescent="0.3">
      <c r="B2107" s="208">
        <v>42405</v>
      </c>
      <c r="C2107" s="209">
        <v>334.88314800000001</v>
      </c>
      <c r="D2107" s="174">
        <v>3.5637469382523254E-2</v>
      </c>
      <c r="E2107" s="174">
        <v>3.5637469382523254E-2</v>
      </c>
      <c r="G2107" s="174">
        <v>2101</v>
      </c>
      <c r="H2107" s="174">
        <f t="shared" ca="1" si="36"/>
        <v>3.465606348218631E-3</v>
      </c>
    </row>
    <row r="2108" spans="2:8" x14ac:dyDescent="0.3">
      <c r="B2108" s="210">
        <v>42404</v>
      </c>
      <c r="C2108" s="211">
        <v>323.35943600000002</v>
      </c>
      <c r="D2108" s="174">
        <v>1.6234774828964814E-2</v>
      </c>
      <c r="E2108" s="174">
        <v>1.6234774828964814E-2</v>
      </c>
      <c r="G2108" s="174">
        <v>2102</v>
      </c>
      <c r="H2108" s="174">
        <f t="shared" ca="1" si="36"/>
        <v>3.6872920416133624E-2</v>
      </c>
    </row>
    <row r="2109" spans="2:8" x14ac:dyDescent="0.3">
      <c r="B2109" s="208">
        <v>42403</v>
      </c>
      <c r="C2109" s="209">
        <v>318.19363399999997</v>
      </c>
      <c r="D2109" s="174">
        <v>-2.8068605421873581E-2</v>
      </c>
      <c r="E2109" s="174">
        <v>-2.8068605421873581E-2</v>
      </c>
      <c r="G2109" s="174">
        <v>2103</v>
      </c>
      <c r="H2109" s="174">
        <f t="shared" ca="1" si="36"/>
        <v>-1.5742961519392626E-2</v>
      </c>
    </row>
    <row r="2110" spans="2:8" x14ac:dyDescent="0.3">
      <c r="B2110" s="210">
        <v>42402</v>
      </c>
      <c r="C2110" s="211">
        <v>327.382813</v>
      </c>
      <c r="D2110" s="174">
        <v>-2.6440090392259606E-2</v>
      </c>
      <c r="E2110" s="174">
        <v>-2.6440090392259606E-2</v>
      </c>
      <c r="G2110" s="174">
        <v>2104</v>
      </c>
      <c r="H2110" s="174">
        <f t="shared" ca="1" si="36"/>
        <v>3.5524851255755413E-2</v>
      </c>
    </row>
    <row r="2111" spans="2:8" x14ac:dyDescent="0.3">
      <c r="B2111" s="208">
        <v>42401</v>
      </c>
      <c r="C2111" s="209">
        <v>336.27392600000002</v>
      </c>
      <c r="D2111" s="174">
        <v>4.7490908593941904E-3</v>
      </c>
      <c r="E2111" s="174">
        <v>4.7490908593941904E-3</v>
      </c>
      <c r="G2111" s="174">
        <v>2105</v>
      </c>
      <c r="H2111" s="174">
        <f t="shared" ca="1" si="36"/>
        <v>-3.2359169602173134E-3</v>
      </c>
    </row>
    <row r="2112" spans="2:8" x14ac:dyDescent="0.3">
      <c r="B2112" s="210">
        <v>42398</v>
      </c>
      <c r="C2112" s="211">
        <v>334.68447900000001</v>
      </c>
      <c r="D2112" s="174">
        <v>8.0790150601037763E-3</v>
      </c>
      <c r="E2112" s="174">
        <v>8.0790150601037763E-3</v>
      </c>
      <c r="G2112" s="174">
        <v>2106</v>
      </c>
      <c r="H2112" s="174">
        <f t="shared" ca="1" si="36"/>
        <v>1.1764541408854825E-2</v>
      </c>
    </row>
    <row r="2113" spans="2:8" x14ac:dyDescent="0.3">
      <c r="B2113" s="208">
        <v>42397</v>
      </c>
      <c r="C2113" s="209">
        <v>332.002228</v>
      </c>
      <c r="D2113" s="174">
        <v>-8.455660163909617E-3</v>
      </c>
      <c r="E2113" s="174">
        <v>-8.455660163909617E-3</v>
      </c>
      <c r="G2113" s="174">
        <v>2107</v>
      </c>
      <c r="H2113" s="174">
        <f t="shared" ca="1" si="36"/>
        <v>7.403767475600862E-3</v>
      </c>
    </row>
    <row r="2114" spans="2:8" x14ac:dyDescent="0.3">
      <c r="B2114" s="210">
        <v>42396</v>
      </c>
      <c r="C2114" s="211">
        <v>334.83346599999999</v>
      </c>
      <c r="D2114" s="174">
        <v>1.3379374736598301E-2</v>
      </c>
      <c r="E2114" s="174">
        <v>1.3379374736598301E-2</v>
      </c>
      <c r="G2114" s="174">
        <v>2108</v>
      </c>
      <c r="H2114" s="174">
        <f t="shared" ca="1" si="36"/>
        <v>-2.2386513817686918E-2</v>
      </c>
    </row>
    <row r="2115" spans="2:8" x14ac:dyDescent="0.3">
      <c r="B2115" s="208">
        <v>42394</v>
      </c>
      <c r="C2115" s="209">
        <v>330.41275000000002</v>
      </c>
      <c r="D2115" s="174">
        <v>-2.0323979463592535E-2</v>
      </c>
      <c r="E2115" s="174">
        <v>-2.0323979463592535E-2</v>
      </c>
      <c r="G2115" s="174">
        <v>2109</v>
      </c>
      <c r="H2115" s="174">
        <f t="shared" ca="1" si="36"/>
        <v>-7.0332775553832542E-3</v>
      </c>
    </row>
    <row r="2116" spans="2:8" x14ac:dyDescent="0.3">
      <c r="B2116" s="210">
        <v>42391</v>
      </c>
      <c r="C2116" s="211">
        <v>337.26736499999998</v>
      </c>
      <c r="D2116" s="174">
        <v>3.3328263315337003E-2</v>
      </c>
      <c r="E2116" s="174">
        <v>3.3328263315337003E-2</v>
      </c>
      <c r="G2116" s="174">
        <v>2110</v>
      </c>
      <c r="H2116" s="174">
        <f t="shared" ca="1" si="36"/>
        <v>7.652773856064627E-3</v>
      </c>
    </row>
    <row r="2117" spans="2:8" x14ac:dyDescent="0.3">
      <c r="B2117" s="208">
        <v>42390</v>
      </c>
      <c r="C2117" s="209">
        <v>326.38937399999998</v>
      </c>
      <c r="D2117" s="174">
        <v>-4.0029270883965282E-2</v>
      </c>
      <c r="E2117" s="174">
        <v>-4.0029270883965282E-2</v>
      </c>
      <c r="G2117" s="174">
        <v>2111</v>
      </c>
      <c r="H2117" s="174">
        <f t="shared" ca="1" si="36"/>
        <v>3.2353779537671663E-2</v>
      </c>
    </row>
    <row r="2118" spans="2:8" x14ac:dyDescent="0.3">
      <c r="B2118" s="210">
        <v>42389</v>
      </c>
      <c r="C2118" s="211">
        <v>339.99929800000001</v>
      </c>
      <c r="D2118" s="174">
        <v>-3.3601506247719418E-2</v>
      </c>
      <c r="E2118" s="174">
        <v>-3.3601506247719418E-2</v>
      </c>
      <c r="G2118" s="174">
        <v>2112</v>
      </c>
      <c r="H2118" s="174">
        <f t="shared" ca="1" si="36"/>
        <v>4.014432464821633E-2</v>
      </c>
    </row>
    <row r="2119" spans="2:8" x14ac:dyDescent="0.3">
      <c r="B2119" s="208">
        <v>42388</v>
      </c>
      <c r="C2119" s="209">
        <v>351.82101399999999</v>
      </c>
      <c r="D2119" s="174">
        <v>4.1005149208744637E-2</v>
      </c>
      <c r="E2119" s="174">
        <v>4.1005149208744637E-2</v>
      </c>
      <c r="G2119" s="174">
        <v>2113</v>
      </c>
      <c r="H2119" s="174">
        <f t="shared" ca="1" si="36"/>
        <v>2.1963250629426626E-2</v>
      </c>
    </row>
    <row r="2120" spans="2:8" x14ac:dyDescent="0.3">
      <c r="B2120" s="210">
        <v>42387</v>
      </c>
      <c r="C2120" s="211">
        <v>337.96279900000002</v>
      </c>
      <c r="D2120" s="174">
        <v>-3.2228115000319398E-3</v>
      </c>
      <c r="E2120" s="174">
        <v>-3.2228115000319398E-3</v>
      </c>
      <c r="G2120" s="174">
        <v>2114</v>
      </c>
      <c r="H2120" s="174">
        <f t="shared" ref="H2120:H2183" ca="1" si="37">_xlfn.NORM.INV(RAND(),N$9,N$10)</f>
        <v>-5.4063970611404645E-2</v>
      </c>
    </row>
    <row r="2121" spans="2:8" x14ac:dyDescent="0.3">
      <c r="B2121" s="208">
        <v>42384</v>
      </c>
      <c r="C2121" s="209">
        <v>339.05551100000002</v>
      </c>
      <c r="D2121" s="174">
        <v>-3.6692103945940427E-2</v>
      </c>
      <c r="E2121" s="174">
        <v>-3.6692103945940427E-2</v>
      </c>
      <c r="G2121" s="174">
        <v>2115</v>
      </c>
      <c r="H2121" s="174">
        <f t="shared" ca="1" si="37"/>
        <v>-1.859096703516968E-2</v>
      </c>
    </row>
    <row r="2122" spans="2:8" x14ac:dyDescent="0.3">
      <c r="B2122" s="210">
        <v>42383</v>
      </c>
      <c r="C2122" s="211">
        <v>351.970032</v>
      </c>
      <c r="D2122" s="174">
        <v>-2.825014907898107E-2</v>
      </c>
      <c r="E2122" s="174">
        <v>-2.825014907898107E-2</v>
      </c>
      <c r="G2122" s="174">
        <v>2116</v>
      </c>
      <c r="H2122" s="174">
        <f t="shared" ca="1" si="37"/>
        <v>1.125516401395287E-2</v>
      </c>
    </row>
    <row r="2123" spans="2:8" x14ac:dyDescent="0.3">
      <c r="B2123" s="208">
        <v>42382</v>
      </c>
      <c r="C2123" s="209">
        <v>362.20230099999998</v>
      </c>
      <c r="D2123" s="174">
        <v>2.7042244650252536E-2</v>
      </c>
      <c r="E2123" s="174">
        <v>2.7042244650252536E-2</v>
      </c>
      <c r="G2123" s="174">
        <v>2117</v>
      </c>
      <c r="H2123" s="174">
        <f t="shared" ca="1" si="37"/>
        <v>1.8151281679120515E-2</v>
      </c>
    </row>
    <row r="2124" spans="2:8" x14ac:dyDescent="0.3">
      <c r="B2124" s="210">
        <v>42381</v>
      </c>
      <c r="C2124" s="211">
        <v>352.665436</v>
      </c>
      <c r="D2124" s="174">
        <v>-1.4436419885733916E-2</v>
      </c>
      <c r="E2124" s="174">
        <v>-1.4436419885733916E-2</v>
      </c>
      <c r="G2124" s="174">
        <v>2118</v>
      </c>
      <c r="H2124" s="174">
        <f t="shared" ca="1" si="37"/>
        <v>4.2761481754943285E-2</v>
      </c>
    </row>
    <row r="2125" spans="2:8" x14ac:dyDescent="0.3">
      <c r="B2125" s="208">
        <v>42380</v>
      </c>
      <c r="C2125" s="209">
        <v>357.83123799999998</v>
      </c>
      <c r="D2125" s="174">
        <v>1.9385904888783851E-2</v>
      </c>
      <c r="E2125" s="174">
        <v>1.9385904888783851E-2</v>
      </c>
      <c r="G2125" s="174">
        <v>2119</v>
      </c>
      <c r="H2125" s="174">
        <f t="shared" ca="1" si="37"/>
        <v>2.3422504229974493E-3</v>
      </c>
    </row>
    <row r="2126" spans="2:8" x14ac:dyDescent="0.3">
      <c r="B2126" s="210">
        <v>42377</v>
      </c>
      <c r="C2126" s="211">
        <v>351.026276</v>
      </c>
      <c r="D2126" s="174">
        <v>2.8525634687522828E-2</v>
      </c>
      <c r="E2126" s="174">
        <v>2.8525634687522828E-2</v>
      </c>
      <c r="G2126" s="174">
        <v>2120</v>
      </c>
      <c r="H2126" s="174">
        <f t="shared" ca="1" si="37"/>
        <v>-1.3369518480135741E-2</v>
      </c>
    </row>
    <row r="2127" spans="2:8" x14ac:dyDescent="0.3">
      <c r="B2127" s="208">
        <v>42376</v>
      </c>
      <c r="C2127" s="209">
        <v>341.29074100000003</v>
      </c>
      <c r="D2127" s="174">
        <v>-6.1082214939027858E-2</v>
      </c>
      <c r="E2127" s="174">
        <v>-6.1082214939027858E-2</v>
      </c>
      <c r="G2127" s="174">
        <v>2121</v>
      </c>
      <c r="H2127" s="174">
        <f t="shared" ca="1" si="37"/>
        <v>-1.468272644435034E-2</v>
      </c>
    </row>
    <row r="2128" spans="2:8" x14ac:dyDescent="0.3">
      <c r="B2128" s="210">
        <v>42375</v>
      </c>
      <c r="C2128" s="211">
        <v>363.49374399999999</v>
      </c>
      <c r="D2128" s="174">
        <v>-2.28335733893072E-2</v>
      </c>
      <c r="E2128" s="174">
        <v>-2.28335733893072E-2</v>
      </c>
      <c r="G2128" s="174">
        <v>2122</v>
      </c>
      <c r="H2128" s="174">
        <f t="shared" ca="1" si="37"/>
        <v>-9.1633363349799615E-3</v>
      </c>
    </row>
    <row r="2129" spans="2:8" x14ac:dyDescent="0.3">
      <c r="B2129" s="208">
        <v>42374</v>
      </c>
      <c r="C2129" s="209">
        <v>371.987549</v>
      </c>
      <c r="D2129" s="174">
        <v>-6.895594949985772E-3</v>
      </c>
      <c r="E2129" s="174">
        <v>-6.895594949985772E-3</v>
      </c>
      <c r="G2129" s="174">
        <v>2123</v>
      </c>
      <c r="H2129" s="174">
        <f t="shared" ca="1" si="37"/>
        <v>-2.9089428098351241E-2</v>
      </c>
    </row>
    <row r="2130" spans="2:8" x14ac:dyDescent="0.3">
      <c r="B2130" s="210">
        <v>42373</v>
      </c>
      <c r="C2130" s="211">
        <v>374.57043499999997</v>
      </c>
      <c r="D2130" s="174">
        <v>-6.1831308718958394E-2</v>
      </c>
      <c r="E2130" s="174">
        <v>-6.1831308718958394E-2</v>
      </c>
      <c r="G2130" s="174">
        <v>2124</v>
      </c>
      <c r="H2130" s="174">
        <f t="shared" ca="1" si="37"/>
        <v>-9.029094437571052E-3</v>
      </c>
    </row>
    <row r="2131" spans="2:8" x14ac:dyDescent="0.3">
      <c r="B2131" s="208">
        <v>42370</v>
      </c>
      <c r="C2131" s="209">
        <v>399.25701900000001</v>
      </c>
      <c r="D2131" s="174">
        <v>2.7089221279787783E-2</v>
      </c>
      <c r="E2131" s="174">
        <v>2.7089221279787783E-2</v>
      </c>
      <c r="G2131" s="174">
        <v>2125</v>
      </c>
      <c r="H2131" s="174">
        <f t="shared" ca="1" si="37"/>
        <v>6.4779426185663158E-3</v>
      </c>
    </row>
    <row r="2132" spans="2:8" x14ac:dyDescent="0.3">
      <c r="B2132" s="210">
        <v>42369</v>
      </c>
      <c r="C2132" s="211">
        <v>388.72671500000001</v>
      </c>
      <c r="D2132" s="174">
        <v>-5.4645672043176627E-3</v>
      </c>
      <c r="E2132" s="174">
        <v>-5.4645672043176627E-3</v>
      </c>
      <c r="G2132" s="174">
        <v>2126</v>
      </c>
      <c r="H2132" s="174">
        <f t="shared" ca="1" si="37"/>
        <v>-1.7479835361530202E-3</v>
      </c>
    </row>
    <row r="2133" spans="2:8" x14ac:dyDescent="0.3">
      <c r="B2133" s="208">
        <v>42368</v>
      </c>
      <c r="C2133" s="209">
        <v>390.86261000000002</v>
      </c>
      <c r="D2133" s="174">
        <v>4.0832721085363446E-3</v>
      </c>
      <c r="E2133" s="174">
        <v>4.0832721085363446E-3</v>
      </c>
      <c r="G2133" s="174">
        <v>2127</v>
      </c>
      <c r="H2133" s="174">
        <f t="shared" ca="1" si="37"/>
        <v>-3.4967743912378189E-3</v>
      </c>
    </row>
    <row r="2134" spans="2:8" x14ac:dyDescent="0.3">
      <c r="B2134" s="210">
        <v>42367</v>
      </c>
      <c r="C2134" s="211">
        <v>389.27310199999999</v>
      </c>
      <c r="D2134" s="174">
        <v>-5.4567839503796827E-3</v>
      </c>
      <c r="E2134" s="174">
        <v>-5.4567839503796827E-3</v>
      </c>
      <c r="G2134" s="174">
        <v>2128</v>
      </c>
      <c r="H2134" s="174">
        <f t="shared" ca="1" si="37"/>
        <v>2.7486966278717408E-2</v>
      </c>
    </row>
    <row r="2135" spans="2:8" x14ac:dyDescent="0.3">
      <c r="B2135" s="208">
        <v>42366</v>
      </c>
      <c r="C2135" s="209">
        <v>391.40893599999998</v>
      </c>
      <c r="D2135" s="174">
        <v>3.0334638890721483E-2</v>
      </c>
      <c r="E2135" s="174">
        <v>3.0334638890721483E-2</v>
      </c>
      <c r="G2135" s="174">
        <v>2129</v>
      </c>
      <c r="H2135" s="174">
        <f t="shared" ca="1" si="37"/>
        <v>-2.10100832720236E-2</v>
      </c>
    </row>
    <row r="2136" spans="2:8" x14ac:dyDescent="0.3">
      <c r="B2136" s="210">
        <v>42362</v>
      </c>
      <c r="C2136" s="211">
        <v>379.88525399999997</v>
      </c>
      <c r="D2136" s="174">
        <v>1.0437275312444773E-2</v>
      </c>
      <c r="E2136" s="174">
        <v>1.0437275312444773E-2</v>
      </c>
      <c r="G2136" s="174">
        <v>2130</v>
      </c>
      <c r="H2136" s="174">
        <f t="shared" ca="1" si="37"/>
        <v>3.9712326658881365E-2</v>
      </c>
    </row>
    <row r="2137" spans="2:8" x14ac:dyDescent="0.3">
      <c r="B2137" s="208">
        <v>42361</v>
      </c>
      <c r="C2137" s="209">
        <v>375.96124300000002</v>
      </c>
      <c r="D2137" s="174">
        <v>9.2573343837936361E-4</v>
      </c>
      <c r="E2137" s="174">
        <v>9.2573343837936361E-4</v>
      </c>
      <c r="G2137" s="174">
        <v>2131</v>
      </c>
      <c r="H2137" s="174">
        <f t="shared" ca="1" si="37"/>
        <v>-1.2559805215221291E-2</v>
      </c>
    </row>
    <row r="2138" spans="2:8" x14ac:dyDescent="0.3">
      <c r="B2138" s="210">
        <v>42360</v>
      </c>
      <c r="C2138" s="211">
        <v>375.61352499999998</v>
      </c>
      <c r="D2138" s="174">
        <v>-5.3926379012443869E-3</v>
      </c>
      <c r="E2138" s="174">
        <v>-5.3926379012443869E-3</v>
      </c>
      <c r="G2138" s="174">
        <v>2132</v>
      </c>
      <c r="H2138" s="174">
        <f t="shared" ca="1" si="37"/>
        <v>-9.4470916864720696E-3</v>
      </c>
    </row>
    <row r="2139" spans="2:8" x14ac:dyDescent="0.3">
      <c r="B2139" s="208">
        <v>42359</v>
      </c>
      <c r="C2139" s="209">
        <v>377.65005500000001</v>
      </c>
      <c r="D2139" s="174">
        <v>5.0231510169442706E-3</v>
      </c>
      <c r="E2139" s="174">
        <v>5.0231510169442706E-3</v>
      </c>
      <c r="G2139" s="174">
        <v>2133</v>
      </c>
      <c r="H2139" s="174">
        <f t="shared" ca="1" si="37"/>
        <v>-4.8903516342410872E-2</v>
      </c>
    </row>
    <row r="2140" spans="2:8" x14ac:dyDescent="0.3">
      <c r="B2140" s="210">
        <v>42356</v>
      </c>
      <c r="C2140" s="211">
        <v>375.76254299999999</v>
      </c>
      <c r="D2140" s="174">
        <v>-1.2273158951045346E-2</v>
      </c>
      <c r="E2140" s="174">
        <v>-1.2273158951045346E-2</v>
      </c>
      <c r="G2140" s="174">
        <v>2134</v>
      </c>
      <c r="H2140" s="174">
        <f t="shared" ca="1" si="37"/>
        <v>2.7034472749755324E-2</v>
      </c>
    </row>
    <row r="2141" spans="2:8" x14ac:dyDescent="0.3">
      <c r="B2141" s="208">
        <v>42355</v>
      </c>
      <c r="C2141" s="209">
        <v>380.43164100000001</v>
      </c>
      <c r="D2141" s="174">
        <v>6.5711431429645115E-3</v>
      </c>
      <c r="E2141" s="174">
        <v>6.5711431429645115E-3</v>
      </c>
      <c r="G2141" s="174">
        <v>2135</v>
      </c>
      <c r="H2141" s="174">
        <f t="shared" ca="1" si="37"/>
        <v>5.4925233528139557E-2</v>
      </c>
    </row>
    <row r="2142" spans="2:8" x14ac:dyDescent="0.3">
      <c r="B2142" s="210">
        <v>42354</v>
      </c>
      <c r="C2142" s="211">
        <v>377.94808999999998</v>
      </c>
      <c r="D2142" s="174">
        <v>2.5033852199824527E-3</v>
      </c>
      <c r="E2142" s="174">
        <v>2.5033852199824527E-3</v>
      </c>
      <c r="G2142" s="174">
        <v>2136</v>
      </c>
      <c r="H2142" s="174">
        <f t="shared" ca="1" si="37"/>
        <v>1.6682550220141826E-2</v>
      </c>
    </row>
    <row r="2143" spans="2:8" x14ac:dyDescent="0.3">
      <c r="B2143" s="208">
        <v>42353</v>
      </c>
      <c r="C2143" s="209">
        <v>377.00430299999999</v>
      </c>
      <c r="D2143" s="174">
        <v>2.1259265428080345E-2</v>
      </c>
      <c r="E2143" s="174">
        <v>2.1259265428080345E-2</v>
      </c>
      <c r="G2143" s="174">
        <v>2137</v>
      </c>
      <c r="H2143" s="174">
        <f t="shared" ca="1" si="37"/>
        <v>-6.6904698615461791E-3</v>
      </c>
    </row>
    <row r="2144" spans="2:8" x14ac:dyDescent="0.3">
      <c r="B2144" s="210">
        <v>42352</v>
      </c>
      <c r="C2144" s="211">
        <v>369.15631100000002</v>
      </c>
      <c r="D2144" s="174">
        <v>-1.6801128588071496E-2</v>
      </c>
      <c r="E2144" s="174">
        <v>-1.6801128588071496E-2</v>
      </c>
      <c r="G2144" s="174">
        <v>2138</v>
      </c>
      <c r="H2144" s="174">
        <f t="shared" ca="1" si="37"/>
        <v>-8.3885958128323852E-3</v>
      </c>
    </row>
    <row r="2145" spans="2:8" x14ac:dyDescent="0.3">
      <c r="B2145" s="208">
        <v>42349</v>
      </c>
      <c r="C2145" s="209">
        <v>375.464539</v>
      </c>
      <c r="D2145" s="174">
        <v>-2.9902479868814325E-2</v>
      </c>
      <c r="E2145" s="174">
        <v>-2.9902479868814325E-2</v>
      </c>
      <c r="G2145" s="174">
        <v>2139</v>
      </c>
      <c r="H2145" s="174">
        <f t="shared" ca="1" si="37"/>
        <v>4.1760236857901313E-3</v>
      </c>
    </row>
    <row r="2146" spans="2:8" x14ac:dyDescent="0.3">
      <c r="B2146" s="210">
        <v>42348</v>
      </c>
      <c r="C2146" s="211">
        <v>387.03793300000001</v>
      </c>
      <c r="D2146" s="174">
        <v>-1.1041899828909884E-2</v>
      </c>
      <c r="E2146" s="174">
        <v>-1.1041899828909884E-2</v>
      </c>
      <c r="G2146" s="174">
        <v>2140</v>
      </c>
      <c r="H2146" s="174">
        <f t="shared" ca="1" si="37"/>
        <v>3.5703097684514712E-2</v>
      </c>
    </row>
    <row r="2147" spans="2:8" x14ac:dyDescent="0.3">
      <c r="B2147" s="208">
        <v>42347</v>
      </c>
      <c r="C2147" s="209">
        <v>391.359283</v>
      </c>
      <c r="D2147" s="174">
        <v>-2.0999028944628427E-2</v>
      </c>
      <c r="E2147" s="174">
        <v>-2.0999028944628427E-2</v>
      </c>
      <c r="G2147" s="174">
        <v>2141</v>
      </c>
      <c r="H2147" s="174">
        <f t="shared" ca="1" si="37"/>
        <v>-4.0470268730065269E-2</v>
      </c>
    </row>
    <row r="2148" spans="2:8" x14ac:dyDescent="0.3">
      <c r="B2148" s="210">
        <v>42346</v>
      </c>
      <c r="C2148" s="211">
        <v>399.75372299999998</v>
      </c>
      <c r="D2148" s="174">
        <v>8.1423297595409113E-3</v>
      </c>
      <c r="E2148" s="174">
        <v>8.1423297595409113E-3</v>
      </c>
      <c r="G2148" s="174">
        <v>2142</v>
      </c>
      <c r="H2148" s="174">
        <f t="shared" ca="1" si="37"/>
        <v>-2.8717803261631029E-2</v>
      </c>
    </row>
    <row r="2149" spans="2:8" x14ac:dyDescent="0.3">
      <c r="B2149" s="208">
        <v>42345</v>
      </c>
      <c r="C2149" s="209">
        <v>396.52508499999999</v>
      </c>
      <c r="D2149" s="174">
        <v>-2.0004032770723503E-3</v>
      </c>
      <c r="E2149" s="174">
        <v>-2.0004032770723503E-3</v>
      </c>
      <c r="G2149" s="174">
        <v>2143</v>
      </c>
      <c r="H2149" s="174">
        <f t="shared" ca="1" si="37"/>
        <v>5.3239891569395372E-4</v>
      </c>
    </row>
    <row r="2150" spans="2:8" x14ac:dyDescent="0.3">
      <c r="B2150" s="210">
        <v>42342</v>
      </c>
      <c r="C2150" s="211">
        <v>397.319885</v>
      </c>
      <c r="D2150" s="174">
        <v>-1.3929853065925844E-2</v>
      </c>
      <c r="E2150" s="174">
        <v>-1.3929853065925844E-2</v>
      </c>
      <c r="G2150" s="174">
        <v>2144</v>
      </c>
      <c r="H2150" s="174">
        <f t="shared" ca="1" si="37"/>
        <v>6.2387803028600732E-2</v>
      </c>
    </row>
    <row r="2151" spans="2:8" x14ac:dyDescent="0.3">
      <c r="B2151" s="208">
        <v>42341</v>
      </c>
      <c r="C2151" s="209">
        <v>402.93267800000001</v>
      </c>
      <c r="D2151" s="174">
        <v>-1.827420247436529E-2</v>
      </c>
      <c r="E2151" s="174">
        <v>-1.827420247436529E-2</v>
      </c>
      <c r="G2151" s="174">
        <v>2145</v>
      </c>
      <c r="H2151" s="174">
        <f t="shared" ca="1" si="37"/>
        <v>-3.9587805399053308E-2</v>
      </c>
    </row>
    <row r="2152" spans="2:8" x14ac:dyDescent="0.3">
      <c r="B2152" s="210">
        <v>42340</v>
      </c>
      <c r="C2152" s="211">
        <v>410.43301400000001</v>
      </c>
      <c r="D2152" s="174">
        <v>-1.0063601722464571E-2</v>
      </c>
      <c r="E2152" s="174">
        <v>-1.0063601722464571E-2</v>
      </c>
      <c r="G2152" s="174">
        <v>2146</v>
      </c>
      <c r="H2152" s="174">
        <f t="shared" ca="1" si="37"/>
        <v>-1.732428994892914E-2</v>
      </c>
    </row>
    <row r="2153" spans="2:8" x14ac:dyDescent="0.3">
      <c r="B2153" s="208">
        <v>42339</v>
      </c>
      <c r="C2153" s="209">
        <v>414.60543799999999</v>
      </c>
      <c r="D2153" s="174">
        <v>-1.4521774820817788E-2</v>
      </c>
      <c r="E2153" s="174">
        <v>-1.4521774820817788E-2</v>
      </c>
      <c r="G2153" s="174">
        <v>2147</v>
      </c>
      <c r="H2153" s="174">
        <f t="shared" ca="1" si="37"/>
        <v>4.8052278451179854E-2</v>
      </c>
    </row>
    <row r="2154" spans="2:8" x14ac:dyDescent="0.3">
      <c r="B2154" s="210">
        <v>42338</v>
      </c>
      <c r="C2154" s="211">
        <v>420.714966</v>
      </c>
      <c r="D2154" s="174">
        <v>1.4006931280170051E-2</v>
      </c>
      <c r="E2154" s="174">
        <v>1.4006931280170051E-2</v>
      </c>
      <c r="G2154" s="174">
        <v>2148</v>
      </c>
      <c r="H2154" s="174">
        <f t="shared" ca="1" si="37"/>
        <v>2.548024827882113E-2</v>
      </c>
    </row>
    <row r="2155" spans="2:8" x14ac:dyDescent="0.3">
      <c r="B2155" s="208">
        <v>42335</v>
      </c>
      <c r="C2155" s="209">
        <v>414.90344199999998</v>
      </c>
      <c r="D2155" s="174">
        <v>-1.5904775229451405E-2</v>
      </c>
      <c r="E2155" s="174">
        <v>-1.5904775229451405E-2</v>
      </c>
      <c r="G2155" s="174">
        <v>2149</v>
      </c>
      <c r="H2155" s="174">
        <f t="shared" ca="1" si="37"/>
        <v>-4.1134824267227447E-3</v>
      </c>
    </row>
    <row r="2156" spans="2:8" x14ac:dyDescent="0.3">
      <c r="B2156" s="210">
        <v>42334</v>
      </c>
      <c r="C2156" s="211">
        <v>421.609039</v>
      </c>
      <c r="D2156" s="174">
        <v>5.8485986808379027E-2</v>
      </c>
      <c r="E2156" s="174">
        <v>5.8485986808379027E-2</v>
      </c>
      <c r="G2156" s="174">
        <v>2150</v>
      </c>
      <c r="H2156" s="174">
        <f t="shared" ca="1" si="37"/>
        <v>2.6269637031851381E-2</v>
      </c>
    </row>
    <row r="2157" spans="2:8" x14ac:dyDescent="0.3">
      <c r="B2157" s="208">
        <v>42332</v>
      </c>
      <c r="C2157" s="209">
        <v>398.31329299999999</v>
      </c>
      <c r="D2157" s="174">
        <v>-2.8598791663720703E-3</v>
      </c>
      <c r="E2157" s="174">
        <v>-2.8598791663720703E-3</v>
      </c>
      <c r="G2157" s="174">
        <v>2151</v>
      </c>
      <c r="H2157" s="174">
        <f t="shared" ca="1" si="37"/>
        <v>1.8452381387943431E-2</v>
      </c>
    </row>
    <row r="2158" spans="2:8" x14ac:dyDescent="0.3">
      <c r="B2158" s="210">
        <v>42331</v>
      </c>
      <c r="C2158" s="211">
        <v>399.45568800000001</v>
      </c>
      <c r="D2158" s="174">
        <v>-1.8617081784792139E-3</v>
      </c>
      <c r="E2158" s="174">
        <v>-1.8617081784792139E-3</v>
      </c>
      <c r="G2158" s="174">
        <v>2152</v>
      </c>
      <c r="H2158" s="174">
        <f t="shared" ca="1" si="37"/>
        <v>-3.2280195061393162E-3</v>
      </c>
    </row>
    <row r="2159" spans="2:8" x14ac:dyDescent="0.3">
      <c r="B2159" s="208">
        <v>42328</v>
      </c>
      <c r="C2159" s="209">
        <v>400.20074499999998</v>
      </c>
      <c r="D2159" s="174">
        <v>-1.007500105052565E-2</v>
      </c>
      <c r="E2159" s="174">
        <v>-1.007500105052565E-2</v>
      </c>
      <c r="G2159" s="174">
        <v>2153</v>
      </c>
      <c r="H2159" s="174">
        <f t="shared" ca="1" si="37"/>
        <v>-1.0246458078677856E-2</v>
      </c>
    </row>
    <row r="2160" spans="2:8" x14ac:dyDescent="0.3">
      <c r="B2160" s="210">
        <v>42327</v>
      </c>
      <c r="C2160" s="211">
        <v>404.27380399999998</v>
      </c>
      <c r="D2160" s="174">
        <v>1.7230951904264361E-3</v>
      </c>
      <c r="E2160" s="174">
        <v>1.7230951904264361E-3</v>
      </c>
      <c r="G2160" s="174">
        <v>2154</v>
      </c>
      <c r="H2160" s="174">
        <f t="shared" ca="1" si="37"/>
        <v>-2.6686393820425001E-2</v>
      </c>
    </row>
    <row r="2161" spans="2:8" x14ac:dyDescent="0.3">
      <c r="B2161" s="208">
        <v>42326</v>
      </c>
      <c r="C2161" s="209">
        <v>403.57839999999999</v>
      </c>
      <c r="D2161" s="174">
        <v>-3.0675100468680605E-3</v>
      </c>
      <c r="E2161" s="174">
        <v>-3.0675100468680605E-3</v>
      </c>
      <c r="G2161" s="174">
        <v>2155</v>
      </c>
      <c r="H2161" s="174">
        <f t="shared" ca="1" si="37"/>
        <v>6.2551041065666738E-2</v>
      </c>
    </row>
    <row r="2162" spans="2:8" x14ac:dyDescent="0.3">
      <c r="B2162" s="210">
        <v>42325</v>
      </c>
      <c r="C2162" s="211">
        <v>404.82019000000003</v>
      </c>
      <c r="D2162" s="174">
        <v>1.8113700974382075E-2</v>
      </c>
      <c r="E2162" s="174">
        <v>1.8113700974382075E-2</v>
      </c>
      <c r="G2162" s="174">
        <v>2156</v>
      </c>
      <c r="H2162" s="174">
        <f t="shared" ca="1" si="37"/>
        <v>-1.6649776046704399E-2</v>
      </c>
    </row>
    <row r="2163" spans="2:8" x14ac:dyDescent="0.3">
      <c r="B2163" s="208">
        <v>42324</v>
      </c>
      <c r="C2163" s="209">
        <v>397.61785900000001</v>
      </c>
      <c r="D2163" s="174">
        <v>-9.1596040084860036E-3</v>
      </c>
      <c r="E2163" s="174">
        <v>-9.1596040084860036E-3</v>
      </c>
      <c r="G2163" s="174">
        <v>2157</v>
      </c>
      <c r="H2163" s="174">
        <f t="shared" ca="1" si="37"/>
        <v>-2.4018337603366191E-2</v>
      </c>
    </row>
    <row r="2164" spans="2:8" x14ac:dyDescent="0.3">
      <c r="B2164" s="210">
        <v>42321</v>
      </c>
      <c r="C2164" s="211">
        <v>401.29354899999998</v>
      </c>
      <c r="D2164" s="174">
        <v>-8.5901008282053201E-3</v>
      </c>
      <c r="E2164" s="174">
        <v>-8.5901008282053201E-3</v>
      </c>
      <c r="G2164" s="174">
        <v>2158</v>
      </c>
      <c r="H2164" s="174">
        <f t="shared" ca="1" si="37"/>
        <v>4.7032634735646875E-3</v>
      </c>
    </row>
    <row r="2165" spans="2:8" x14ac:dyDescent="0.3">
      <c r="B2165" s="208">
        <v>42318</v>
      </c>
      <c r="C2165" s="209">
        <v>404.77056900000002</v>
      </c>
      <c r="D2165" s="174">
        <v>-1.0443095172206079E-2</v>
      </c>
      <c r="E2165" s="174">
        <v>-1.0443095172206079E-2</v>
      </c>
      <c r="G2165" s="174">
        <v>2159</v>
      </c>
      <c r="H2165" s="174">
        <f t="shared" ca="1" si="37"/>
        <v>-1.0793887077385315E-2</v>
      </c>
    </row>
    <row r="2166" spans="2:8" x14ac:dyDescent="0.3">
      <c r="B2166" s="210">
        <v>42317</v>
      </c>
      <c r="C2166" s="211">
        <v>409.042236</v>
      </c>
      <c r="D2166" s="174">
        <v>3.9379010518318873E-2</v>
      </c>
      <c r="E2166" s="174">
        <v>3.9379010518318873E-2</v>
      </c>
      <c r="G2166" s="174">
        <v>2160</v>
      </c>
      <c r="H2166" s="174">
        <f t="shared" ca="1" si="37"/>
        <v>-1.747130258815378E-2</v>
      </c>
    </row>
    <row r="2167" spans="2:8" x14ac:dyDescent="0.3">
      <c r="B2167" s="208">
        <v>42314</v>
      </c>
      <c r="C2167" s="209">
        <v>393.54482999999999</v>
      </c>
      <c r="D2167" s="174">
        <v>-1.9430679230567134E-2</v>
      </c>
      <c r="E2167" s="174">
        <v>-1.9430679230567134E-2</v>
      </c>
      <c r="G2167" s="174">
        <v>2161</v>
      </c>
      <c r="H2167" s="174">
        <f t="shared" ca="1" si="37"/>
        <v>-1.7471777025608464E-2</v>
      </c>
    </row>
    <row r="2168" spans="2:8" x14ac:dyDescent="0.3">
      <c r="B2168" s="210">
        <v>42313</v>
      </c>
      <c r="C2168" s="211">
        <v>401.34320100000002</v>
      </c>
      <c r="D2168" s="174">
        <v>-2.0995698370845296E-3</v>
      </c>
      <c r="E2168" s="174">
        <v>-2.0995698370845296E-3</v>
      </c>
      <c r="G2168" s="174">
        <v>2162</v>
      </c>
      <c r="H2168" s="174">
        <f t="shared" ca="1" si="37"/>
        <v>8.3317288073509344E-3</v>
      </c>
    </row>
    <row r="2169" spans="2:8" x14ac:dyDescent="0.3">
      <c r="B2169" s="208">
        <v>42312</v>
      </c>
      <c r="C2169" s="209">
        <v>402.18762199999998</v>
      </c>
      <c r="D2169" s="174">
        <v>5.9678115579909007E-2</v>
      </c>
      <c r="E2169" s="174">
        <v>5.9678115579909007E-2</v>
      </c>
      <c r="G2169" s="174">
        <v>2163</v>
      </c>
      <c r="H2169" s="174">
        <f t="shared" ca="1" si="37"/>
        <v>-3.5070511316226662E-2</v>
      </c>
    </row>
    <row r="2170" spans="2:8" x14ac:dyDescent="0.3">
      <c r="B2170" s="210">
        <v>42311</v>
      </c>
      <c r="C2170" s="211">
        <v>379.53753699999999</v>
      </c>
      <c r="D2170" s="174">
        <v>-1.5208160655573384E-2</v>
      </c>
      <c r="E2170" s="174">
        <v>-1.5208160655573384E-2</v>
      </c>
      <c r="G2170" s="174">
        <v>2164</v>
      </c>
      <c r="H2170" s="174">
        <f t="shared" ca="1" si="37"/>
        <v>2.2526514158662161E-3</v>
      </c>
    </row>
    <row r="2171" spans="2:8" x14ac:dyDescent="0.3">
      <c r="B2171" s="208">
        <v>42310</v>
      </c>
      <c r="C2171" s="209">
        <v>385.39874300000002</v>
      </c>
      <c r="D2171" s="174">
        <v>7.793177091375351E-3</v>
      </c>
      <c r="E2171" s="174">
        <v>7.793177091375351E-3</v>
      </c>
      <c r="G2171" s="174">
        <v>2165</v>
      </c>
      <c r="H2171" s="174">
        <f t="shared" ca="1" si="37"/>
        <v>-3.3710472450075156E-2</v>
      </c>
    </row>
    <row r="2172" spans="2:8" x14ac:dyDescent="0.3">
      <c r="B2172" s="210">
        <v>42307</v>
      </c>
      <c r="C2172" s="211">
        <v>382.41848800000002</v>
      </c>
      <c r="D2172" s="174">
        <v>-1.5976465682886243E-2</v>
      </c>
      <c r="E2172" s="174">
        <v>-1.5976465682886243E-2</v>
      </c>
      <c r="G2172" s="174">
        <v>2166</v>
      </c>
      <c r="H2172" s="174">
        <f t="shared" ca="1" si="37"/>
        <v>-1.15413598091421E-2</v>
      </c>
    </row>
    <row r="2173" spans="2:8" x14ac:dyDescent="0.3">
      <c r="B2173" s="208">
        <v>42306</v>
      </c>
      <c r="C2173" s="209">
        <v>388.62738000000002</v>
      </c>
      <c r="D2173" s="174">
        <v>1.268449627224031E-2</v>
      </c>
      <c r="E2173" s="174">
        <v>1.268449627224031E-2</v>
      </c>
      <c r="G2173" s="174">
        <v>2167</v>
      </c>
      <c r="H2173" s="174">
        <f t="shared" ca="1" si="37"/>
        <v>3.4585010175999034E-2</v>
      </c>
    </row>
    <row r="2174" spans="2:8" x14ac:dyDescent="0.3">
      <c r="B2174" s="210">
        <v>42305</v>
      </c>
      <c r="C2174" s="211">
        <v>383.75958300000002</v>
      </c>
      <c r="D2174" s="174">
        <v>7.6952462208696708E-3</v>
      </c>
      <c r="E2174" s="174">
        <v>7.6952462208696708E-3</v>
      </c>
      <c r="G2174" s="174">
        <v>2168</v>
      </c>
      <c r="H2174" s="174">
        <f t="shared" ca="1" si="37"/>
        <v>3.9262377083803056E-2</v>
      </c>
    </row>
    <row r="2175" spans="2:8" x14ac:dyDescent="0.3">
      <c r="B2175" s="208">
        <v>42304</v>
      </c>
      <c r="C2175" s="209">
        <v>380.82900999999998</v>
      </c>
      <c r="D2175" s="174">
        <v>-3.2501593860349322E-3</v>
      </c>
      <c r="E2175" s="174">
        <v>-3.2501593860349322E-3</v>
      </c>
      <c r="G2175" s="174">
        <v>2169</v>
      </c>
      <c r="H2175" s="174">
        <f t="shared" ca="1" si="37"/>
        <v>-2.95591096749157E-2</v>
      </c>
    </row>
    <row r="2176" spans="2:8" x14ac:dyDescent="0.3">
      <c r="B2176" s="210">
        <v>42303</v>
      </c>
      <c r="C2176" s="211">
        <v>382.07080100000002</v>
      </c>
      <c r="D2176" s="174">
        <v>4.1776245750931662E-3</v>
      </c>
      <c r="E2176" s="174">
        <v>4.1776245750931662E-3</v>
      </c>
      <c r="G2176" s="174">
        <v>2170</v>
      </c>
      <c r="H2176" s="174">
        <f t="shared" ca="1" si="37"/>
        <v>1.1621218608459521E-2</v>
      </c>
    </row>
    <row r="2177" spans="2:8" x14ac:dyDescent="0.3">
      <c r="B2177" s="208">
        <v>42300</v>
      </c>
      <c r="C2177" s="209">
        <v>380.48129299999999</v>
      </c>
      <c r="D2177" s="174">
        <v>4.0633313749660832E-3</v>
      </c>
      <c r="E2177" s="174">
        <v>4.0633313749660832E-3</v>
      </c>
      <c r="G2177" s="174">
        <v>2171</v>
      </c>
      <c r="H2177" s="174">
        <f t="shared" ca="1" si="37"/>
        <v>6.7120237731782398E-2</v>
      </c>
    </row>
    <row r="2178" spans="2:8" x14ac:dyDescent="0.3">
      <c r="B2178" s="210">
        <v>42298</v>
      </c>
      <c r="C2178" s="211">
        <v>378.94152800000001</v>
      </c>
      <c r="D2178" s="174">
        <v>-4.4368037847537763E-3</v>
      </c>
      <c r="E2178" s="174">
        <v>-4.4368037847537763E-3</v>
      </c>
      <c r="G2178" s="174">
        <v>2172</v>
      </c>
      <c r="H2178" s="174">
        <f t="shared" ca="1" si="37"/>
        <v>-4.8663108051097907E-2</v>
      </c>
    </row>
    <row r="2179" spans="2:8" x14ac:dyDescent="0.3">
      <c r="B2179" s="208">
        <v>42297</v>
      </c>
      <c r="C2179" s="209">
        <v>380.63031000000001</v>
      </c>
      <c r="D2179" s="174">
        <v>1.1750589847349046E-2</v>
      </c>
      <c r="E2179" s="174">
        <v>1.1750589847349046E-2</v>
      </c>
      <c r="G2179" s="174">
        <v>2173</v>
      </c>
      <c r="H2179" s="174">
        <f t="shared" ca="1" si="37"/>
        <v>2.850006386511705E-2</v>
      </c>
    </row>
    <row r="2180" spans="2:8" x14ac:dyDescent="0.3">
      <c r="B2180" s="210">
        <v>42296</v>
      </c>
      <c r="C2180" s="211">
        <v>376.20962500000002</v>
      </c>
      <c r="D2180" s="174">
        <v>-2.0814346425849697E-2</v>
      </c>
      <c r="E2180" s="174">
        <v>-2.0814346425849697E-2</v>
      </c>
      <c r="G2180" s="174">
        <v>2174</v>
      </c>
      <c r="H2180" s="174">
        <f t="shared" ca="1" si="37"/>
        <v>9.7456970401249357E-3</v>
      </c>
    </row>
    <row r="2181" spans="2:8" x14ac:dyDescent="0.3">
      <c r="B2181" s="208">
        <v>42293</v>
      </c>
      <c r="C2181" s="209">
        <v>384.20663500000001</v>
      </c>
      <c r="D2181" s="174">
        <v>1.4293195577694661E-2</v>
      </c>
      <c r="E2181" s="174">
        <v>1.4293195577694661E-2</v>
      </c>
      <c r="G2181" s="174">
        <v>2175</v>
      </c>
      <c r="H2181" s="174">
        <f t="shared" ca="1" si="37"/>
        <v>1.4825390475381589E-2</v>
      </c>
    </row>
    <row r="2182" spans="2:8" x14ac:dyDescent="0.3">
      <c r="B2182" s="210">
        <v>42292</v>
      </c>
      <c r="C2182" s="211">
        <v>378.79248000000001</v>
      </c>
      <c r="D2182" s="174">
        <v>8.2316226135264237E-2</v>
      </c>
      <c r="E2182" s="174">
        <v>8.2316226135264237E-2</v>
      </c>
      <c r="G2182" s="174">
        <v>2176</v>
      </c>
      <c r="H2182" s="174">
        <f t="shared" ca="1" si="37"/>
        <v>2.0958393460391467E-2</v>
      </c>
    </row>
    <row r="2183" spans="2:8" x14ac:dyDescent="0.3">
      <c r="B2183" s="208">
        <v>42291</v>
      </c>
      <c r="C2183" s="209">
        <v>349.98318499999999</v>
      </c>
      <c r="D2183" s="174">
        <v>-2.4370056911117308E-2</v>
      </c>
      <c r="E2183" s="174">
        <v>-2.4370056911117308E-2</v>
      </c>
      <c r="G2183" s="174">
        <v>2177</v>
      </c>
      <c r="H2183" s="174">
        <f t="shared" ca="1" si="37"/>
        <v>-4.2060938558444186E-2</v>
      </c>
    </row>
    <row r="2184" spans="2:8" x14ac:dyDescent="0.3">
      <c r="B2184" s="210">
        <v>42290</v>
      </c>
      <c r="C2184" s="211">
        <v>358.72534200000001</v>
      </c>
      <c r="D2184" s="174">
        <v>-3.4496485737188264E-3</v>
      </c>
      <c r="E2184" s="174">
        <v>-3.4496485737188264E-3</v>
      </c>
      <c r="G2184" s="174">
        <v>2178</v>
      </c>
      <c r="H2184" s="174">
        <f t="shared" ref="H2184:H2247" ca="1" si="38">_xlfn.NORM.INV(RAND(),N$9,N$10)</f>
        <v>-1.3311416056904769E-2</v>
      </c>
    </row>
    <row r="2185" spans="2:8" x14ac:dyDescent="0.3">
      <c r="B2185" s="208">
        <v>42289</v>
      </c>
      <c r="C2185" s="209">
        <v>359.96710200000001</v>
      </c>
      <c r="D2185" s="174">
        <v>1.6552038678527971E-2</v>
      </c>
      <c r="E2185" s="174">
        <v>1.6552038678527971E-2</v>
      </c>
      <c r="G2185" s="174">
        <v>2179</v>
      </c>
      <c r="H2185" s="174">
        <f t="shared" ca="1" si="38"/>
        <v>-8.0672545426056144E-3</v>
      </c>
    </row>
    <row r="2186" spans="2:8" x14ac:dyDescent="0.3">
      <c r="B2186" s="210">
        <v>42286</v>
      </c>
      <c r="C2186" s="211">
        <v>354.10592700000001</v>
      </c>
      <c r="D2186" s="174">
        <v>3.8456016123699754E-2</v>
      </c>
      <c r="E2186" s="174">
        <v>3.8456016123699754E-2</v>
      </c>
      <c r="G2186" s="174">
        <v>2180</v>
      </c>
      <c r="H2186" s="174">
        <f t="shared" ca="1" si="38"/>
        <v>3.7292044333200852E-2</v>
      </c>
    </row>
    <row r="2187" spans="2:8" x14ac:dyDescent="0.3">
      <c r="B2187" s="208">
        <v>42285</v>
      </c>
      <c r="C2187" s="209">
        <v>340.992706</v>
      </c>
      <c r="D2187" s="174">
        <v>5.5660628644102423E-3</v>
      </c>
      <c r="E2187" s="174">
        <v>5.5660628644102423E-3</v>
      </c>
      <c r="G2187" s="174">
        <v>2181</v>
      </c>
      <c r="H2187" s="174">
        <f t="shared" ca="1" si="38"/>
        <v>-2.4165815054013454E-2</v>
      </c>
    </row>
    <row r="2188" spans="2:8" x14ac:dyDescent="0.3">
      <c r="B2188" s="210">
        <v>42284</v>
      </c>
      <c r="C2188" s="211">
        <v>339.10522500000002</v>
      </c>
      <c r="D2188" s="174">
        <v>2.292480954254035E-2</v>
      </c>
      <c r="E2188" s="174">
        <v>2.292480954254035E-2</v>
      </c>
      <c r="G2188" s="174">
        <v>2182</v>
      </c>
      <c r="H2188" s="174">
        <f t="shared" ca="1" si="38"/>
        <v>4.3293834616328221E-2</v>
      </c>
    </row>
    <row r="2189" spans="2:8" x14ac:dyDescent="0.3">
      <c r="B2189" s="208">
        <v>42283</v>
      </c>
      <c r="C2189" s="209">
        <v>331.50552399999998</v>
      </c>
      <c r="D2189" s="174">
        <v>5.8860955967053673E-2</v>
      </c>
      <c r="E2189" s="174">
        <v>5.8860955967053673E-2</v>
      </c>
      <c r="G2189" s="174">
        <v>2183</v>
      </c>
      <c r="H2189" s="174">
        <f t="shared" ca="1" si="38"/>
        <v>-3.593184088222999E-2</v>
      </c>
    </row>
    <row r="2190" spans="2:8" x14ac:dyDescent="0.3">
      <c r="B2190" s="210">
        <v>42282</v>
      </c>
      <c r="C2190" s="211">
        <v>313.07748400000003</v>
      </c>
      <c r="D2190" s="174">
        <v>5.8438324178456902E-2</v>
      </c>
      <c r="E2190" s="174">
        <v>5.8438324178456902E-2</v>
      </c>
      <c r="G2190" s="174">
        <v>2184</v>
      </c>
      <c r="H2190" s="174">
        <f t="shared" ca="1" si="38"/>
        <v>-4.8919914386673447E-3</v>
      </c>
    </row>
    <row r="2191" spans="2:8" x14ac:dyDescent="0.3">
      <c r="B2191" s="208">
        <v>42278</v>
      </c>
      <c r="C2191" s="209">
        <v>295.791901</v>
      </c>
      <c r="D2191" s="174">
        <v>-2.846758300052286E-3</v>
      </c>
      <c r="E2191" s="174">
        <v>-2.846758300052286E-3</v>
      </c>
      <c r="G2191" s="174">
        <v>2185</v>
      </c>
      <c r="H2191" s="174">
        <f t="shared" ca="1" si="38"/>
        <v>-4.3754468539823517E-3</v>
      </c>
    </row>
    <row r="2192" spans="2:8" x14ac:dyDescent="0.3">
      <c r="B2192" s="210">
        <v>42277</v>
      </c>
      <c r="C2192" s="211">
        <v>296.63635299999999</v>
      </c>
      <c r="D2192" s="174">
        <v>3.4112530180506299E-2</v>
      </c>
      <c r="E2192" s="174">
        <v>3.4112530180506299E-2</v>
      </c>
      <c r="G2192" s="174">
        <v>2186</v>
      </c>
      <c r="H2192" s="174">
        <f t="shared" ca="1" si="38"/>
        <v>-5.3567977775178979E-2</v>
      </c>
    </row>
    <row r="2193" spans="2:8" x14ac:dyDescent="0.3">
      <c r="B2193" s="208">
        <v>42276</v>
      </c>
      <c r="C2193" s="209">
        <v>286.851135</v>
      </c>
      <c r="D2193" s="174">
        <v>1.3157903985102522E-2</v>
      </c>
      <c r="E2193" s="174">
        <v>1.3157903985102522E-2</v>
      </c>
      <c r="G2193" s="174">
        <v>2187</v>
      </c>
      <c r="H2193" s="174">
        <f t="shared" ca="1" si="38"/>
        <v>-6.5689381764666238E-2</v>
      </c>
    </row>
    <row r="2194" spans="2:8" x14ac:dyDescent="0.3">
      <c r="B2194" s="210">
        <v>42275</v>
      </c>
      <c r="C2194" s="211">
        <v>283.12579299999999</v>
      </c>
      <c r="D2194" s="174">
        <v>-6.0645991403222139E-2</v>
      </c>
      <c r="E2194" s="174">
        <v>-6.0645991403222139E-2</v>
      </c>
      <c r="G2194" s="174">
        <v>2188</v>
      </c>
      <c r="H2194" s="174">
        <f t="shared" ca="1" si="38"/>
        <v>-7.9091946093580497E-3</v>
      </c>
    </row>
    <row r="2195" spans="2:8" x14ac:dyDescent="0.3">
      <c r="B2195" s="208">
        <v>42271</v>
      </c>
      <c r="C2195" s="209">
        <v>301.404785</v>
      </c>
      <c r="D2195" s="174">
        <v>-2.2236417411209287E-2</v>
      </c>
      <c r="E2195" s="174">
        <v>-2.2236417411209287E-2</v>
      </c>
      <c r="G2195" s="174">
        <v>2189</v>
      </c>
      <c r="H2195" s="174">
        <f t="shared" ca="1" si="38"/>
        <v>2.9580869000901167E-2</v>
      </c>
    </row>
    <row r="2196" spans="2:8" x14ac:dyDescent="0.3">
      <c r="B2196" s="210">
        <v>42270</v>
      </c>
      <c r="C2196" s="211">
        <v>308.25936899999999</v>
      </c>
      <c r="D2196" s="174">
        <v>-1.7416201202259667E-2</v>
      </c>
      <c r="E2196" s="174">
        <v>-1.7416201202259667E-2</v>
      </c>
      <c r="G2196" s="174">
        <v>2190</v>
      </c>
      <c r="H2196" s="174">
        <f t="shared" ca="1" si="38"/>
        <v>2.6569852923818025E-3</v>
      </c>
    </row>
    <row r="2197" spans="2:8" x14ac:dyDescent="0.3">
      <c r="B2197" s="208">
        <v>42269</v>
      </c>
      <c r="C2197" s="209">
        <v>313.72323599999999</v>
      </c>
      <c r="D2197" s="174">
        <v>-4.7934888376600392E-2</v>
      </c>
      <c r="E2197" s="174">
        <v>-4.7934888376600392E-2</v>
      </c>
      <c r="G2197" s="174">
        <v>2191</v>
      </c>
      <c r="H2197" s="174">
        <f t="shared" ca="1" si="38"/>
        <v>1.7188599862082928E-2</v>
      </c>
    </row>
    <row r="2198" spans="2:8" x14ac:dyDescent="0.3">
      <c r="B2198" s="210">
        <v>42268</v>
      </c>
      <c r="C2198" s="211">
        <v>329.51867700000003</v>
      </c>
      <c r="D2198" s="174">
        <v>4.3905993307688275E-3</v>
      </c>
      <c r="E2198" s="174">
        <v>4.3905993307688275E-3</v>
      </c>
      <c r="G2198" s="174">
        <v>2192</v>
      </c>
      <c r="H2198" s="174">
        <f t="shared" ca="1" si="38"/>
        <v>4.6452087267020832E-2</v>
      </c>
    </row>
    <row r="2199" spans="2:8" x14ac:dyDescent="0.3">
      <c r="B2199" s="208">
        <v>42265</v>
      </c>
      <c r="C2199" s="209">
        <v>328.078217</v>
      </c>
      <c r="D2199" s="174">
        <v>-2.3073455127347445E-2</v>
      </c>
      <c r="E2199" s="174">
        <v>-2.3073455127347445E-2</v>
      </c>
      <c r="G2199" s="174">
        <v>2193</v>
      </c>
      <c r="H2199" s="174">
        <f t="shared" ca="1" si="38"/>
        <v>5.0431620020211641E-2</v>
      </c>
    </row>
    <row r="2200" spans="2:8" x14ac:dyDescent="0.3">
      <c r="B2200" s="210">
        <v>42263</v>
      </c>
      <c r="C2200" s="211">
        <v>335.82690400000001</v>
      </c>
      <c r="D2200" s="174">
        <v>1.1066220751332713E-2</v>
      </c>
      <c r="E2200" s="174">
        <v>1.1066220751332713E-2</v>
      </c>
      <c r="G2200" s="174">
        <v>2194</v>
      </c>
      <c r="H2200" s="174">
        <f t="shared" ca="1" si="38"/>
        <v>2.052548402900705E-2</v>
      </c>
    </row>
    <row r="2201" spans="2:8" x14ac:dyDescent="0.3">
      <c r="B2201" s="208">
        <v>42262</v>
      </c>
      <c r="C2201" s="209">
        <v>332.15124500000002</v>
      </c>
      <c r="D2201" s="174">
        <v>-3.5899675762506231E-2</v>
      </c>
      <c r="E2201" s="174">
        <v>-3.5899675762506231E-2</v>
      </c>
      <c r="G2201" s="174">
        <v>2195</v>
      </c>
      <c r="H2201" s="174">
        <f t="shared" ca="1" si="38"/>
        <v>-6.8961342856871354E-3</v>
      </c>
    </row>
    <row r="2202" spans="2:8" x14ac:dyDescent="0.3">
      <c r="B2202" s="210">
        <v>42261</v>
      </c>
      <c r="C2202" s="211">
        <v>344.51937900000001</v>
      </c>
      <c r="D2202" s="174">
        <v>6.3842565230305447E-3</v>
      </c>
      <c r="E2202" s="174">
        <v>6.3842565230305447E-3</v>
      </c>
      <c r="G2202" s="174">
        <v>2196</v>
      </c>
      <c r="H2202" s="174">
        <f t="shared" ca="1" si="38"/>
        <v>-9.7930756048613208E-3</v>
      </c>
    </row>
    <row r="2203" spans="2:8" x14ac:dyDescent="0.3">
      <c r="B2203" s="208">
        <v>42258</v>
      </c>
      <c r="C2203" s="209">
        <v>342.33383199999997</v>
      </c>
      <c r="D2203" s="174">
        <v>-2.6828591009634372E-2</v>
      </c>
      <c r="E2203" s="174">
        <v>-2.6828591009634372E-2</v>
      </c>
      <c r="G2203" s="174">
        <v>2197</v>
      </c>
      <c r="H2203" s="174">
        <f t="shared" ca="1" si="38"/>
        <v>-2.9267740756889894E-3</v>
      </c>
    </row>
    <row r="2204" spans="2:8" x14ac:dyDescent="0.3">
      <c r="B2204" s="210">
        <v>42257</v>
      </c>
      <c r="C2204" s="211">
        <v>351.77136200000001</v>
      </c>
      <c r="D2204" s="174">
        <v>2.6674389941302213E-2</v>
      </c>
      <c r="E2204" s="174">
        <v>2.6674389941302213E-2</v>
      </c>
      <c r="G2204" s="174">
        <v>2198</v>
      </c>
      <c r="H2204" s="174">
        <f t="shared" ca="1" si="38"/>
        <v>-1.5219538706892095E-2</v>
      </c>
    </row>
    <row r="2205" spans="2:8" x14ac:dyDescent="0.3">
      <c r="B2205" s="208">
        <v>42256</v>
      </c>
      <c r="C2205" s="209">
        <v>342.631866</v>
      </c>
      <c r="D2205" s="174">
        <v>4.2308936782015083E-2</v>
      </c>
      <c r="E2205" s="174">
        <v>4.2308936782015083E-2</v>
      </c>
      <c r="G2205" s="174">
        <v>2199</v>
      </c>
      <c r="H2205" s="174">
        <f t="shared" ca="1" si="38"/>
        <v>-1.5567233488285497E-3</v>
      </c>
    </row>
    <row r="2206" spans="2:8" x14ac:dyDescent="0.3">
      <c r="B2206" s="210">
        <v>42255</v>
      </c>
      <c r="C2206" s="211">
        <v>328.723907</v>
      </c>
      <c r="D2206" s="174">
        <v>2.4934109979211257E-2</v>
      </c>
      <c r="E2206" s="174">
        <v>2.4934109979211257E-2</v>
      </c>
      <c r="G2206" s="174">
        <v>2200</v>
      </c>
      <c r="H2206" s="174">
        <f t="shared" ca="1" si="38"/>
        <v>-5.9073639409612999E-3</v>
      </c>
    </row>
    <row r="2207" spans="2:8" x14ac:dyDescent="0.3">
      <c r="B2207" s="208">
        <v>42254</v>
      </c>
      <c r="C2207" s="209">
        <v>320.72686800000002</v>
      </c>
      <c r="D2207" s="174">
        <v>-1.5488039883202682E-4</v>
      </c>
      <c r="E2207" s="174">
        <v>-1.5488039883202682E-4</v>
      </c>
      <c r="G2207" s="174">
        <v>2201</v>
      </c>
      <c r="H2207" s="174">
        <f t="shared" ca="1" si="38"/>
        <v>-1.8339733482968671E-3</v>
      </c>
    </row>
    <row r="2208" spans="2:8" x14ac:dyDescent="0.3">
      <c r="B2208" s="210">
        <v>42251</v>
      </c>
      <c r="C2208" s="211">
        <v>320.77654999999999</v>
      </c>
      <c r="D2208" s="174">
        <v>-3.192913604018411E-2</v>
      </c>
      <c r="E2208" s="174">
        <v>-3.192913604018411E-2</v>
      </c>
      <c r="G2208" s="174">
        <v>2202</v>
      </c>
      <c r="H2208" s="174">
        <f t="shared" ca="1" si="38"/>
        <v>-3.7675140899242787E-2</v>
      </c>
    </row>
    <row r="2209" spans="2:8" x14ac:dyDescent="0.3">
      <c r="B2209" s="208">
        <v>42250</v>
      </c>
      <c r="C2209" s="209">
        <v>331.35647599999999</v>
      </c>
      <c r="D2209" s="174">
        <v>2.8047287302584947E-2</v>
      </c>
      <c r="E2209" s="174">
        <v>2.8047287302584947E-2</v>
      </c>
      <c r="G2209" s="174">
        <v>2203</v>
      </c>
      <c r="H2209" s="174">
        <f t="shared" ca="1" si="38"/>
        <v>-5.964095293123005E-3</v>
      </c>
    </row>
    <row r="2210" spans="2:8" x14ac:dyDescent="0.3">
      <c r="B2210" s="210">
        <v>42249</v>
      </c>
      <c r="C2210" s="211">
        <v>322.31637599999999</v>
      </c>
      <c r="D2210" s="174">
        <v>-1.6520046246901232E-2</v>
      </c>
      <c r="E2210" s="174">
        <v>-1.6520046246901232E-2</v>
      </c>
      <c r="G2210" s="174">
        <v>2204</v>
      </c>
      <c r="H2210" s="174">
        <f t="shared" ca="1" si="38"/>
        <v>-2.2277657519663074E-3</v>
      </c>
    </row>
    <row r="2211" spans="2:8" x14ac:dyDescent="0.3">
      <c r="B2211" s="208">
        <v>42248</v>
      </c>
      <c r="C2211" s="209">
        <v>327.73049900000001</v>
      </c>
      <c r="D2211" s="174">
        <v>-3.0133831798348998E-2</v>
      </c>
      <c r="E2211" s="174">
        <v>-3.0133831798348998E-2</v>
      </c>
      <c r="G2211" s="174">
        <v>2205</v>
      </c>
      <c r="H2211" s="174">
        <f t="shared" ca="1" si="38"/>
        <v>-1.5300952283878674E-2</v>
      </c>
    </row>
    <row r="2212" spans="2:8" x14ac:dyDescent="0.3">
      <c r="B2212" s="210">
        <v>42247</v>
      </c>
      <c r="C2212" s="211">
        <v>337.913116</v>
      </c>
      <c r="D2212" s="174">
        <v>2.9414137140905638E-4</v>
      </c>
      <c r="E2212" s="174">
        <v>2.9414137140905638E-4</v>
      </c>
      <c r="G2212" s="174">
        <v>2206</v>
      </c>
      <c r="H2212" s="174">
        <f t="shared" ca="1" si="38"/>
        <v>2.142088659571556E-2</v>
      </c>
    </row>
    <row r="2213" spans="2:8" x14ac:dyDescent="0.3">
      <c r="B2213" s="208">
        <v>42244</v>
      </c>
      <c r="C2213" s="209">
        <v>337.81375100000002</v>
      </c>
      <c r="D2213" s="174">
        <v>1.7961378164761566E-2</v>
      </c>
      <c r="E2213" s="174">
        <v>1.7961378164761566E-2</v>
      </c>
      <c r="G2213" s="174">
        <v>2207</v>
      </c>
      <c r="H2213" s="174">
        <f t="shared" ca="1" si="38"/>
        <v>7.3918525184675146E-3</v>
      </c>
    </row>
    <row r="2214" spans="2:8" x14ac:dyDescent="0.3">
      <c r="B2214" s="210">
        <v>42243</v>
      </c>
      <c r="C2214" s="211">
        <v>331.85320999999999</v>
      </c>
      <c r="D2214" s="174">
        <v>-3.1333811666474599E-3</v>
      </c>
      <c r="E2214" s="174">
        <v>-3.1333811666474599E-3</v>
      </c>
      <c r="G2214" s="174">
        <v>2208</v>
      </c>
      <c r="H2214" s="174">
        <f t="shared" ca="1" si="38"/>
        <v>-3.0660358252455953E-3</v>
      </c>
    </row>
    <row r="2215" spans="2:8" x14ac:dyDescent="0.3">
      <c r="B2215" s="208">
        <v>42242</v>
      </c>
      <c r="C2215" s="209">
        <v>332.89630099999999</v>
      </c>
      <c r="D2215" s="174">
        <v>1.9005608566339323E-2</v>
      </c>
      <c r="E2215" s="174">
        <v>1.9005608566339323E-2</v>
      </c>
      <c r="G2215" s="174">
        <v>2209</v>
      </c>
      <c r="H2215" s="174">
        <f t="shared" ca="1" si="38"/>
        <v>1.1601165459073484E-2</v>
      </c>
    </row>
    <row r="2216" spans="2:8" x14ac:dyDescent="0.3">
      <c r="B2216" s="210">
        <v>42241</v>
      </c>
      <c r="C2216" s="211">
        <v>326.687408</v>
      </c>
      <c r="D2216" s="174">
        <v>6.6828901446844918E-2</v>
      </c>
      <c r="E2216" s="174">
        <v>6.6828901446844918E-2</v>
      </c>
      <c r="G2216" s="174">
        <v>2210</v>
      </c>
      <c r="H2216" s="174">
        <f t="shared" ca="1" si="38"/>
        <v>-4.7028906992516786E-2</v>
      </c>
    </row>
    <row r="2217" spans="2:8" x14ac:dyDescent="0.3">
      <c r="B2217" s="208">
        <v>42240</v>
      </c>
      <c r="C2217" s="209">
        <v>306.22287</v>
      </c>
      <c r="D2217" s="174">
        <v>-7.2653419804517672E-2</v>
      </c>
      <c r="E2217" s="174">
        <v>-7.2653419804517672E-2</v>
      </c>
      <c r="G2217" s="174">
        <v>2211</v>
      </c>
      <c r="H2217" s="174">
        <f t="shared" ca="1" si="38"/>
        <v>8.5262912288710949E-5</v>
      </c>
    </row>
    <row r="2218" spans="2:8" x14ac:dyDescent="0.3">
      <c r="B2218" s="210">
        <v>42237</v>
      </c>
      <c r="C2218" s="211">
        <v>330.21404999999999</v>
      </c>
      <c r="D2218" s="174">
        <v>-2.863825864312277E-2</v>
      </c>
      <c r="E2218" s="174">
        <v>-2.863825864312277E-2</v>
      </c>
      <c r="G2218" s="174">
        <v>2212</v>
      </c>
      <c r="H2218" s="174">
        <f t="shared" ca="1" si="38"/>
        <v>1.7276349170815305E-3</v>
      </c>
    </row>
    <row r="2219" spans="2:8" x14ac:dyDescent="0.3">
      <c r="B2219" s="208">
        <v>42236</v>
      </c>
      <c r="C2219" s="209">
        <v>339.94961499999999</v>
      </c>
      <c r="D2219" s="174">
        <v>-2.5765107405513549E-2</v>
      </c>
      <c r="E2219" s="174">
        <v>-2.5765107405513549E-2</v>
      </c>
      <c r="G2219" s="174">
        <v>2213</v>
      </c>
      <c r="H2219" s="174">
        <f t="shared" ca="1" si="38"/>
        <v>3.1546990837520279E-2</v>
      </c>
    </row>
    <row r="2220" spans="2:8" x14ac:dyDescent="0.3">
      <c r="B2220" s="210">
        <v>42235</v>
      </c>
      <c r="C2220" s="211">
        <v>348.94009399999999</v>
      </c>
      <c r="D2220" s="174">
        <v>7.6018215093598398E-3</v>
      </c>
      <c r="E2220" s="174">
        <v>7.6018215093598398E-3</v>
      </c>
      <c r="G2220" s="174">
        <v>2214</v>
      </c>
      <c r="H2220" s="174">
        <f t="shared" ca="1" si="38"/>
        <v>5.8282217337060106E-2</v>
      </c>
    </row>
    <row r="2221" spans="2:8" x14ac:dyDescent="0.3">
      <c r="B2221" s="208">
        <v>42234</v>
      </c>
      <c r="C2221" s="209">
        <v>346.307526</v>
      </c>
      <c r="D2221" s="174">
        <v>-2.1061512667258066E-2</v>
      </c>
      <c r="E2221" s="174">
        <v>-2.1061512667258066E-2</v>
      </c>
      <c r="G2221" s="174">
        <v>2215</v>
      </c>
      <c r="H2221" s="174">
        <f t="shared" ca="1" si="38"/>
        <v>1.5026278072735278E-2</v>
      </c>
    </row>
    <row r="2222" spans="2:8" x14ac:dyDescent="0.3">
      <c r="B2222" s="210">
        <v>42233</v>
      </c>
      <c r="C2222" s="211">
        <v>353.75820900000002</v>
      </c>
      <c r="D2222" s="174">
        <v>2.3926266327152714E-3</v>
      </c>
      <c r="E2222" s="174">
        <v>2.3926266327152714E-3</v>
      </c>
      <c r="G2222" s="174">
        <v>2216</v>
      </c>
      <c r="H2222" s="174">
        <f t="shared" ca="1" si="38"/>
        <v>3.7948895908680429E-3</v>
      </c>
    </row>
    <row r="2223" spans="2:8" x14ac:dyDescent="0.3">
      <c r="B2223" s="208">
        <v>42230</v>
      </c>
      <c r="C2223" s="209">
        <v>352.91381799999999</v>
      </c>
      <c r="D2223" s="174">
        <v>1.6743147783946508E-2</v>
      </c>
      <c r="E2223" s="174">
        <v>1.6743147783946508E-2</v>
      </c>
      <c r="G2223" s="174">
        <v>2217</v>
      </c>
      <c r="H2223" s="174">
        <f t="shared" ca="1" si="38"/>
        <v>1.6126225103723919E-2</v>
      </c>
    </row>
    <row r="2224" spans="2:8" x14ac:dyDescent="0.3">
      <c r="B2224" s="210">
        <v>42229</v>
      </c>
      <c r="C2224" s="211">
        <v>347.10223400000001</v>
      </c>
      <c r="D2224" s="174">
        <v>-1.6329036935986301E-2</v>
      </c>
      <c r="E2224" s="174">
        <v>-1.6329036935986301E-2</v>
      </c>
      <c r="G2224" s="174">
        <v>2218</v>
      </c>
      <c r="H2224" s="174">
        <f t="shared" ca="1" si="38"/>
        <v>4.1323389764575724E-2</v>
      </c>
    </row>
    <row r="2225" spans="2:8" x14ac:dyDescent="0.3">
      <c r="B2225" s="208">
        <v>42228</v>
      </c>
      <c r="C2225" s="209">
        <v>352.86416600000001</v>
      </c>
      <c r="D2225" s="174">
        <v>-3.7789392412923332E-2</v>
      </c>
      <c r="E2225" s="174">
        <v>-3.7789392412923332E-2</v>
      </c>
      <c r="G2225" s="174">
        <v>2219</v>
      </c>
      <c r="H2225" s="174">
        <f t="shared" ca="1" si="38"/>
        <v>-5.9964677137545137E-4</v>
      </c>
    </row>
    <row r="2226" spans="2:8" x14ac:dyDescent="0.3">
      <c r="B2226" s="210">
        <v>42227</v>
      </c>
      <c r="C2226" s="211">
        <v>366.72238199999998</v>
      </c>
      <c r="D2226" s="174">
        <v>-4.2908993450587823E-2</v>
      </c>
      <c r="E2226" s="174">
        <v>-4.2908993450587823E-2</v>
      </c>
      <c r="G2226" s="174">
        <v>2220</v>
      </c>
      <c r="H2226" s="174">
        <f t="shared" ca="1" si="38"/>
        <v>-2.8638066011009949E-3</v>
      </c>
    </row>
    <row r="2227" spans="2:8" x14ac:dyDescent="0.3">
      <c r="B2227" s="208">
        <v>42226</v>
      </c>
      <c r="C2227" s="209">
        <v>383.163544</v>
      </c>
      <c r="D2227" s="174">
        <v>-1.9572928781825791E-2</v>
      </c>
      <c r="E2227" s="174">
        <v>-1.9572928781825791E-2</v>
      </c>
      <c r="G2227" s="174">
        <v>2221</v>
      </c>
      <c r="H2227" s="174">
        <f t="shared" ca="1" si="38"/>
        <v>4.4503457936502441E-2</v>
      </c>
    </row>
    <row r="2228" spans="2:8" x14ac:dyDescent="0.3">
      <c r="B2228" s="210">
        <v>42223</v>
      </c>
      <c r="C2228" s="211">
        <v>390.81289700000002</v>
      </c>
      <c r="D2228" s="174">
        <v>2.6885861866369445E-2</v>
      </c>
      <c r="E2228" s="174">
        <v>2.6885861866369445E-2</v>
      </c>
      <c r="G2228" s="174">
        <v>2222</v>
      </c>
      <c r="H2228" s="174">
        <f t="shared" ca="1" si="38"/>
        <v>3.4997606876682665E-2</v>
      </c>
    </row>
    <row r="2229" spans="2:8" x14ac:dyDescent="0.3">
      <c r="B2229" s="208">
        <v>42222</v>
      </c>
      <c r="C2229" s="209">
        <v>380.58065800000003</v>
      </c>
      <c r="D2229" s="174">
        <v>1.780022760891985E-2</v>
      </c>
      <c r="E2229" s="174">
        <v>1.780022760891985E-2</v>
      </c>
      <c r="G2229" s="174">
        <v>2223</v>
      </c>
      <c r="H2229" s="174">
        <f t="shared" ca="1" si="38"/>
        <v>-6.4249756216427012E-3</v>
      </c>
    </row>
    <row r="2230" spans="2:8" x14ac:dyDescent="0.3">
      <c r="B2230" s="210">
        <v>42221</v>
      </c>
      <c r="C2230" s="211">
        <v>373.924713</v>
      </c>
      <c r="D2230" s="174">
        <v>-1.1424865255195614E-2</v>
      </c>
      <c r="E2230" s="174">
        <v>-1.1424865255195614E-2</v>
      </c>
      <c r="G2230" s="174">
        <v>2224</v>
      </c>
      <c r="H2230" s="174">
        <f t="shared" ca="1" si="38"/>
        <v>5.2060319366196012E-2</v>
      </c>
    </row>
    <row r="2231" spans="2:8" x14ac:dyDescent="0.3">
      <c r="B2231" s="208">
        <v>42220</v>
      </c>
      <c r="C2231" s="209">
        <v>378.24612400000001</v>
      </c>
      <c r="D2231" s="174">
        <v>-1.9191121935629645E-2</v>
      </c>
      <c r="E2231" s="174">
        <v>-1.9191121935629645E-2</v>
      </c>
      <c r="G2231" s="174">
        <v>2225</v>
      </c>
      <c r="H2231" s="174">
        <f t="shared" ca="1" si="38"/>
        <v>-2.2563485566421414E-2</v>
      </c>
    </row>
    <row r="2232" spans="2:8" x14ac:dyDescent="0.3">
      <c r="B2232" s="210">
        <v>42219</v>
      </c>
      <c r="C2232" s="211">
        <v>385.64712500000002</v>
      </c>
      <c r="D2232" s="174">
        <v>1.1332515720909517E-2</v>
      </c>
      <c r="E2232" s="174">
        <v>1.1332515720909517E-2</v>
      </c>
      <c r="G2232" s="174">
        <v>2226</v>
      </c>
      <c r="H2232" s="174">
        <f t="shared" ca="1" si="38"/>
        <v>5.3366012812078874E-2</v>
      </c>
    </row>
    <row r="2233" spans="2:8" x14ac:dyDescent="0.3">
      <c r="B2233" s="208">
        <v>42216</v>
      </c>
      <c r="C2233" s="209">
        <v>381.32574499999998</v>
      </c>
      <c r="D2233" s="174">
        <v>1.6955965104673315E-2</v>
      </c>
      <c r="E2233" s="174">
        <v>1.6955965104673315E-2</v>
      </c>
      <c r="G2233" s="174">
        <v>2227</v>
      </c>
      <c r="H2233" s="174">
        <f t="shared" ca="1" si="38"/>
        <v>-1.799075431857013E-2</v>
      </c>
    </row>
    <row r="2234" spans="2:8" x14ac:dyDescent="0.3">
      <c r="B2234" s="210">
        <v>42215</v>
      </c>
      <c r="C2234" s="211">
        <v>374.967804</v>
      </c>
      <c r="D2234" s="174">
        <v>2.6562725441552173E-3</v>
      </c>
      <c r="E2234" s="174">
        <v>2.6562725441552173E-3</v>
      </c>
      <c r="G2234" s="174">
        <v>2228</v>
      </c>
      <c r="H2234" s="174">
        <f t="shared" ca="1" si="38"/>
        <v>2.4189582385559495E-2</v>
      </c>
    </row>
    <row r="2235" spans="2:8" x14ac:dyDescent="0.3">
      <c r="B2235" s="208">
        <v>42214</v>
      </c>
      <c r="C2235" s="209">
        <v>373.97442599999999</v>
      </c>
      <c r="D2235" s="174">
        <v>1.7157652957423032E-2</v>
      </c>
      <c r="E2235" s="174">
        <v>1.7157652957423032E-2</v>
      </c>
      <c r="G2235" s="174">
        <v>2229</v>
      </c>
      <c r="H2235" s="174">
        <f t="shared" ca="1" si="38"/>
        <v>5.0443645099935597E-2</v>
      </c>
    </row>
    <row r="2236" spans="2:8" x14ac:dyDescent="0.3">
      <c r="B2236" s="210">
        <v>42213</v>
      </c>
      <c r="C2236" s="211">
        <v>367.66613799999999</v>
      </c>
      <c r="D2236" s="174">
        <v>-1.9472781188435078E-2</v>
      </c>
      <c r="E2236" s="174">
        <v>-1.9472781188435078E-2</v>
      </c>
      <c r="G2236" s="174">
        <v>2230</v>
      </c>
      <c r="H2236" s="174">
        <f t="shared" ca="1" si="38"/>
        <v>2.8407602853393575E-2</v>
      </c>
    </row>
    <row r="2237" spans="2:8" x14ac:dyDescent="0.3">
      <c r="B2237" s="208">
        <v>42212</v>
      </c>
      <c r="C2237" s="209">
        <v>374.967804</v>
      </c>
      <c r="D2237" s="174">
        <v>-3.279947671970794E-2</v>
      </c>
      <c r="E2237" s="174">
        <v>-3.279947671970794E-2</v>
      </c>
      <c r="G2237" s="174">
        <v>2231</v>
      </c>
      <c r="H2237" s="174">
        <f t="shared" ca="1" si="38"/>
        <v>6.6991889422282963E-3</v>
      </c>
    </row>
    <row r="2238" spans="2:8" x14ac:dyDescent="0.3">
      <c r="B2238" s="210">
        <v>42209</v>
      </c>
      <c r="C2238" s="211">
        <v>387.68362400000001</v>
      </c>
      <c r="D2238" s="174">
        <v>-2.7656669060181889E-2</v>
      </c>
      <c r="E2238" s="174">
        <v>-2.7656669060181889E-2</v>
      </c>
      <c r="G2238" s="174">
        <v>2232</v>
      </c>
      <c r="H2238" s="174">
        <f t="shared" ca="1" si="38"/>
        <v>-2.4849815800347511E-2</v>
      </c>
    </row>
    <row r="2239" spans="2:8" x14ac:dyDescent="0.3">
      <c r="B2239" s="208">
        <v>42208</v>
      </c>
      <c r="C2239" s="209">
        <v>398.71063199999998</v>
      </c>
      <c r="D2239" s="174">
        <v>3.0291392332303973E-2</v>
      </c>
      <c r="E2239" s="174">
        <v>3.0291392332303973E-2</v>
      </c>
      <c r="G2239" s="174">
        <v>2233</v>
      </c>
      <c r="H2239" s="174">
        <f t="shared" ca="1" si="38"/>
        <v>-4.5645964790445484E-2</v>
      </c>
    </row>
    <row r="2240" spans="2:8" x14ac:dyDescent="0.3">
      <c r="B2240" s="210">
        <v>42207</v>
      </c>
      <c r="C2240" s="211">
        <v>386.98822000000001</v>
      </c>
      <c r="D2240" s="174">
        <v>1.1565443399291044E-3</v>
      </c>
      <c r="E2240" s="174">
        <v>1.1565443399291044E-3</v>
      </c>
      <c r="G2240" s="174">
        <v>2234</v>
      </c>
      <c r="H2240" s="174">
        <f t="shared" ca="1" si="38"/>
        <v>-2.2459379941021936E-2</v>
      </c>
    </row>
    <row r="2241" spans="2:8" x14ac:dyDescent="0.3">
      <c r="B2241" s="208">
        <v>42206</v>
      </c>
      <c r="C2241" s="209">
        <v>386.54116800000003</v>
      </c>
      <c r="D2241" s="174">
        <v>-4.222676631876995E-3</v>
      </c>
      <c r="E2241" s="174">
        <v>-4.222676631876995E-3</v>
      </c>
      <c r="G2241" s="174">
        <v>2235</v>
      </c>
      <c r="H2241" s="174">
        <f t="shared" ca="1" si="38"/>
        <v>3.6838234163782672E-2</v>
      </c>
    </row>
    <row r="2242" spans="2:8" x14ac:dyDescent="0.3">
      <c r="B2242" s="210">
        <v>42205</v>
      </c>
      <c r="C2242" s="211">
        <v>388.18032799999997</v>
      </c>
      <c r="D2242" s="174">
        <v>-1.8339381431227222E-2</v>
      </c>
      <c r="E2242" s="174">
        <v>-1.8339381431227222E-2</v>
      </c>
      <c r="G2242" s="174">
        <v>2236</v>
      </c>
      <c r="H2242" s="174">
        <f t="shared" ca="1" si="38"/>
        <v>-8.4914480639994655E-2</v>
      </c>
    </row>
    <row r="2243" spans="2:8" x14ac:dyDescent="0.3">
      <c r="B2243" s="208">
        <v>42202</v>
      </c>
      <c r="C2243" s="209">
        <v>395.43231200000002</v>
      </c>
      <c r="D2243" s="174">
        <v>7.0841229006157608E-3</v>
      </c>
      <c r="E2243" s="174">
        <v>7.0841229006157608E-3</v>
      </c>
      <c r="G2243" s="174">
        <v>2237</v>
      </c>
      <c r="H2243" s="174">
        <f t="shared" ca="1" si="38"/>
        <v>-1.7255063342073999E-2</v>
      </c>
    </row>
    <row r="2244" spans="2:8" x14ac:dyDescent="0.3">
      <c r="B2244" s="210">
        <v>42201</v>
      </c>
      <c r="C2244" s="211">
        <v>392.65072600000002</v>
      </c>
      <c r="D2244" s="174">
        <v>2.409341860830323E-3</v>
      </c>
      <c r="E2244" s="174">
        <v>2.409341860830323E-3</v>
      </c>
      <c r="G2244" s="174">
        <v>2238</v>
      </c>
      <c r="H2244" s="174">
        <f t="shared" ca="1" si="38"/>
        <v>-6.9112440310263434E-3</v>
      </c>
    </row>
    <row r="2245" spans="2:8" x14ac:dyDescent="0.3">
      <c r="B2245" s="208">
        <v>42200</v>
      </c>
      <c r="C2245" s="209">
        <v>391.70697000000001</v>
      </c>
      <c r="D2245" s="174">
        <v>2.1634809554672063E-2</v>
      </c>
      <c r="E2245" s="174">
        <v>2.1634809554672063E-2</v>
      </c>
      <c r="G2245" s="174">
        <v>2239</v>
      </c>
      <c r="H2245" s="174">
        <f t="shared" ca="1" si="38"/>
        <v>-5.8767615874359856E-3</v>
      </c>
    </row>
    <row r="2246" spans="2:8" x14ac:dyDescent="0.3">
      <c r="B2246" s="210">
        <v>42199</v>
      </c>
      <c r="C2246" s="211">
        <v>383.41192599999999</v>
      </c>
      <c r="D2246" s="174">
        <v>-4.0164059448816798E-2</v>
      </c>
      <c r="E2246" s="174">
        <v>-4.0164059448816798E-2</v>
      </c>
      <c r="G2246" s="174">
        <v>2240</v>
      </c>
      <c r="H2246" s="174">
        <f t="shared" ca="1" si="38"/>
        <v>-1.9829582274639927E-2</v>
      </c>
    </row>
    <row r="2247" spans="2:8" x14ac:dyDescent="0.3">
      <c r="B2247" s="208">
        <v>42198</v>
      </c>
      <c r="C2247" s="209">
        <v>399.45568800000001</v>
      </c>
      <c r="D2247" s="174">
        <v>4.9759676235020759E-4</v>
      </c>
      <c r="E2247" s="174">
        <v>4.9759676235020759E-4</v>
      </c>
      <c r="G2247" s="174">
        <v>2241</v>
      </c>
      <c r="H2247" s="174">
        <f t="shared" ca="1" si="38"/>
        <v>2.9165958298062431E-2</v>
      </c>
    </row>
    <row r="2248" spans="2:8" x14ac:dyDescent="0.3">
      <c r="B2248" s="210">
        <v>42195</v>
      </c>
      <c r="C2248" s="211">
        <v>399.25701900000001</v>
      </c>
      <c r="D2248" s="174">
        <v>1.0306741700751215E-2</v>
      </c>
      <c r="E2248" s="174">
        <v>1.0306741700751215E-2</v>
      </c>
      <c r="G2248" s="174">
        <v>2242</v>
      </c>
      <c r="H2248" s="174">
        <f t="shared" ref="H2248:H2311" ca="1" si="39">_xlfn.NORM.INV(RAND(),N$9,N$10)</f>
        <v>2.0999998787388115E-2</v>
      </c>
    </row>
    <row r="2249" spans="2:8" x14ac:dyDescent="0.3">
      <c r="B2249" s="208">
        <v>42194</v>
      </c>
      <c r="C2249" s="209">
        <v>395.18396000000001</v>
      </c>
      <c r="D2249" s="174">
        <v>-1.7656616369746001E-2</v>
      </c>
      <c r="E2249" s="174">
        <v>-1.7656616369746001E-2</v>
      </c>
      <c r="G2249" s="174">
        <v>2243</v>
      </c>
      <c r="H2249" s="174">
        <f t="shared" ca="1" si="39"/>
        <v>2.3372644624950482E-2</v>
      </c>
    </row>
    <row r="2250" spans="2:8" x14ac:dyDescent="0.3">
      <c r="B2250" s="210">
        <v>42193</v>
      </c>
      <c r="C2250" s="211">
        <v>402.28698700000001</v>
      </c>
      <c r="D2250" s="174">
        <v>-6.1638225151206157E-2</v>
      </c>
      <c r="E2250" s="174">
        <v>-6.1638225151206157E-2</v>
      </c>
      <c r="G2250" s="174">
        <v>2244</v>
      </c>
      <c r="H2250" s="174">
        <f t="shared" ca="1" si="39"/>
        <v>2.7879131362760774E-4</v>
      </c>
    </row>
    <row r="2251" spans="2:8" x14ac:dyDescent="0.3">
      <c r="B2251" s="208">
        <v>42192</v>
      </c>
      <c r="C2251" s="209">
        <v>428.71203600000001</v>
      </c>
      <c r="D2251" s="174">
        <v>1.0438677377368427E-3</v>
      </c>
      <c r="E2251" s="174">
        <v>1.0438677377368427E-3</v>
      </c>
      <c r="G2251" s="174">
        <v>2245</v>
      </c>
      <c r="H2251" s="174">
        <f t="shared" ca="1" si="39"/>
        <v>3.1582280128695857E-2</v>
      </c>
    </row>
    <row r="2252" spans="2:8" x14ac:dyDescent="0.3">
      <c r="B2252" s="210">
        <v>42191</v>
      </c>
      <c r="C2252" s="211">
        <v>428.26498400000003</v>
      </c>
      <c r="D2252" s="174">
        <v>-4.7327976633611624E-3</v>
      </c>
      <c r="E2252" s="174">
        <v>-4.7327976633611624E-3</v>
      </c>
      <c r="G2252" s="174">
        <v>2246</v>
      </c>
      <c r="H2252" s="174">
        <f t="shared" ca="1" si="39"/>
        <v>7.9929618375023902E-3</v>
      </c>
    </row>
    <row r="2253" spans="2:8" x14ac:dyDescent="0.3">
      <c r="B2253" s="208">
        <v>42188</v>
      </c>
      <c r="C2253" s="209">
        <v>430.301514</v>
      </c>
      <c r="D2253" s="174">
        <v>-7.4472495533938017E-3</v>
      </c>
      <c r="E2253" s="174">
        <v>-7.4472495533938017E-3</v>
      </c>
      <c r="G2253" s="174">
        <v>2247</v>
      </c>
      <c r="H2253" s="174">
        <f t="shared" ca="1" si="39"/>
        <v>1.5296098691584214E-3</v>
      </c>
    </row>
    <row r="2254" spans="2:8" x14ac:dyDescent="0.3">
      <c r="B2254" s="210">
        <v>42187</v>
      </c>
      <c r="C2254" s="211">
        <v>433.53012100000001</v>
      </c>
      <c r="D2254" s="174">
        <v>-1.8222834860946453E-2</v>
      </c>
      <c r="E2254" s="174">
        <v>-1.8222834860946453E-2</v>
      </c>
      <c r="G2254" s="174">
        <v>2248</v>
      </c>
      <c r="H2254" s="174">
        <f t="shared" ca="1" si="39"/>
        <v>-4.7940839455386616E-2</v>
      </c>
    </row>
    <row r="2255" spans="2:8" x14ac:dyDescent="0.3">
      <c r="B2255" s="208">
        <v>42186</v>
      </c>
      <c r="C2255" s="209">
        <v>441.57690400000001</v>
      </c>
      <c r="D2255" s="174">
        <v>2.3839793782686892E-2</v>
      </c>
      <c r="E2255" s="174">
        <v>2.3839793782686892E-2</v>
      </c>
      <c r="G2255" s="174">
        <v>2249</v>
      </c>
      <c r="H2255" s="174">
        <f t="shared" ca="1" si="39"/>
        <v>-6.3383169530256939E-2</v>
      </c>
    </row>
    <row r="2256" spans="2:8" x14ac:dyDescent="0.3">
      <c r="B2256" s="210">
        <v>42185</v>
      </c>
      <c r="C2256" s="211">
        <v>431.29492199999999</v>
      </c>
      <c r="D2256" s="174">
        <v>1.3777013385558708E-2</v>
      </c>
      <c r="E2256" s="174">
        <v>1.3777013385558708E-2</v>
      </c>
      <c r="G2256" s="174">
        <v>2250</v>
      </c>
      <c r="H2256" s="174">
        <f t="shared" ca="1" si="39"/>
        <v>-4.4784389148193188E-2</v>
      </c>
    </row>
    <row r="2257" spans="2:8" x14ac:dyDescent="0.3">
      <c r="B2257" s="208">
        <v>42184</v>
      </c>
      <c r="C2257" s="209">
        <v>425.433716</v>
      </c>
      <c r="D2257" s="174">
        <v>-2.1366616929163005E-2</v>
      </c>
      <c r="E2257" s="174">
        <v>-2.1366616929163005E-2</v>
      </c>
      <c r="G2257" s="174">
        <v>2251</v>
      </c>
      <c r="H2257" s="174">
        <f t="shared" ca="1" si="39"/>
        <v>5.559415091126927E-3</v>
      </c>
    </row>
    <row r="2258" spans="2:8" x14ac:dyDescent="0.3">
      <c r="B2258" s="210">
        <v>42181</v>
      </c>
      <c r="C2258" s="211">
        <v>434.72226000000001</v>
      </c>
      <c r="D2258" s="174">
        <v>1.2025970688130388E-2</v>
      </c>
      <c r="E2258" s="174">
        <v>1.2025970688130388E-2</v>
      </c>
      <c r="G2258" s="174">
        <v>2252</v>
      </c>
      <c r="H2258" s="174">
        <f t="shared" ca="1" si="39"/>
        <v>1.5884757409351569E-2</v>
      </c>
    </row>
    <row r="2259" spans="2:8" x14ac:dyDescent="0.3">
      <c r="B2259" s="208">
        <v>42180</v>
      </c>
      <c r="C2259" s="209">
        <v>429.55642699999999</v>
      </c>
      <c r="D2259" s="174">
        <v>4.1801767068843461E-3</v>
      </c>
      <c r="E2259" s="174">
        <v>4.1801767068843461E-3</v>
      </c>
      <c r="G2259" s="174">
        <v>2253</v>
      </c>
      <c r="H2259" s="174">
        <f t="shared" ca="1" si="39"/>
        <v>5.8599081539097972E-2</v>
      </c>
    </row>
    <row r="2260" spans="2:8" x14ac:dyDescent="0.3">
      <c r="B2260" s="210">
        <v>42179</v>
      </c>
      <c r="C2260" s="211">
        <v>427.76828</v>
      </c>
      <c r="D2260" s="174">
        <v>-1.2385281389169254E-2</v>
      </c>
      <c r="E2260" s="174">
        <v>-1.2385281389169254E-2</v>
      </c>
      <c r="G2260" s="174">
        <v>2254</v>
      </c>
      <c r="H2260" s="174">
        <f t="shared" ca="1" si="39"/>
        <v>-1.8705793804298144E-2</v>
      </c>
    </row>
    <row r="2261" spans="2:8" x14ac:dyDescent="0.3">
      <c r="B2261" s="208">
        <v>42178</v>
      </c>
      <c r="C2261" s="209">
        <v>433.13275099999998</v>
      </c>
      <c r="D2261" s="174">
        <v>-1.0215714154545275E-2</v>
      </c>
      <c r="E2261" s="174">
        <v>-1.0215714154545275E-2</v>
      </c>
      <c r="G2261" s="174">
        <v>2255</v>
      </c>
      <c r="H2261" s="174">
        <f t="shared" ca="1" si="39"/>
        <v>1.0379835110150702E-2</v>
      </c>
    </row>
    <row r="2262" spans="2:8" x14ac:dyDescent="0.3">
      <c r="B2262" s="210">
        <v>42177</v>
      </c>
      <c r="C2262" s="211">
        <v>437.60318000000001</v>
      </c>
      <c r="D2262" s="174">
        <v>1.7203614706265916E-2</v>
      </c>
      <c r="E2262" s="174">
        <v>1.7203614706265916E-2</v>
      </c>
      <c r="G2262" s="174">
        <v>2256</v>
      </c>
      <c r="H2262" s="174">
        <f t="shared" ca="1" si="39"/>
        <v>3.4873452679050489E-2</v>
      </c>
    </row>
    <row r="2263" spans="2:8" x14ac:dyDescent="0.3">
      <c r="B2263" s="208">
        <v>42174</v>
      </c>
      <c r="C2263" s="209">
        <v>430.20214800000002</v>
      </c>
      <c r="D2263" s="174">
        <v>-2.7837079595588482E-2</v>
      </c>
      <c r="E2263" s="174">
        <v>-2.7837079595588482E-2</v>
      </c>
      <c r="G2263" s="174">
        <v>2257</v>
      </c>
      <c r="H2263" s="174">
        <f t="shared" ca="1" si="39"/>
        <v>5.8845253615589385E-2</v>
      </c>
    </row>
    <row r="2264" spans="2:8" x14ac:dyDescent="0.3">
      <c r="B2264" s="210">
        <v>42173</v>
      </c>
      <c r="C2264" s="211">
        <v>442.52062999999998</v>
      </c>
      <c r="D2264" s="174">
        <v>2.7092532684448417E-2</v>
      </c>
      <c r="E2264" s="174">
        <v>2.7092532684448417E-2</v>
      </c>
      <c r="G2264" s="174">
        <v>2258</v>
      </c>
      <c r="H2264" s="174">
        <f t="shared" ca="1" si="39"/>
        <v>3.6691948336307803E-2</v>
      </c>
    </row>
    <row r="2265" spans="2:8" x14ac:dyDescent="0.3">
      <c r="B2265" s="208">
        <v>42172</v>
      </c>
      <c r="C2265" s="209">
        <v>430.84787</v>
      </c>
      <c r="D2265" s="174">
        <v>2.0794653014297127E-3</v>
      </c>
      <c r="E2265" s="174">
        <v>2.0794653014297127E-3</v>
      </c>
      <c r="G2265" s="174">
        <v>2259</v>
      </c>
      <c r="H2265" s="174">
        <f t="shared" ca="1" si="39"/>
        <v>-1.0631952798816317E-2</v>
      </c>
    </row>
    <row r="2266" spans="2:8" x14ac:dyDescent="0.3">
      <c r="B2266" s="210">
        <v>42171</v>
      </c>
      <c r="C2266" s="211">
        <v>429.95379600000001</v>
      </c>
      <c r="D2266" s="174">
        <v>1.512836494728456E-2</v>
      </c>
      <c r="E2266" s="174">
        <v>1.512836494728456E-2</v>
      </c>
      <c r="G2266" s="174">
        <v>2260</v>
      </c>
      <c r="H2266" s="174">
        <f t="shared" ca="1" si="39"/>
        <v>1.375129840972731E-2</v>
      </c>
    </row>
    <row r="2267" spans="2:8" x14ac:dyDescent="0.3">
      <c r="B2267" s="208">
        <v>42170</v>
      </c>
      <c r="C2267" s="209">
        <v>423.54623400000003</v>
      </c>
      <c r="D2267" s="174">
        <v>1.0787107097854343E-2</v>
      </c>
      <c r="E2267" s="174">
        <v>1.0787107097854343E-2</v>
      </c>
      <c r="G2267" s="174">
        <v>2261</v>
      </c>
      <c r="H2267" s="174">
        <f t="shared" ca="1" si="39"/>
        <v>-1.5595916215331455E-2</v>
      </c>
    </row>
    <row r="2268" spans="2:8" x14ac:dyDescent="0.3">
      <c r="B2268" s="210">
        <v>42167</v>
      </c>
      <c r="C2268" s="211">
        <v>419.02615400000002</v>
      </c>
      <c r="D2268" s="174">
        <v>-1.9525864300633383E-2</v>
      </c>
      <c r="E2268" s="174">
        <v>-1.9525864300633383E-2</v>
      </c>
      <c r="G2268" s="174">
        <v>2262</v>
      </c>
      <c r="H2268" s="174">
        <f t="shared" ca="1" si="39"/>
        <v>2.7273680619140865E-2</v>
      </c>
    </row>
    <row r="2269" spans="2:8" x14ac:dyDescent="0.3">
      <c r="B2269" s="208">
        <v>42166</v>
      </c>
      <c r="C2269" s="209">
        <v>427.37094100000002</v>
      </c>
      <c r="D2269" s="174">
        <v>-3.6721885399318539E-2</v>
      </c>
      <c r="E2269" s="174">
        <v>-3.6721885399318539E-2</v>
      </c>
      <c r="G2269" s="174">
        <v>2263</v>
      </c>
      <c r="H2269" s="174">
        <f t="shared" ca="1" si="39"/>
        <v>1.587699761692336E-2</v>
      </c>
    </row>
    <row r="2270" spans="2:8" x14ac:dyDescent="0.3">
      <c r="B2270" s="210">
        <v>42165</v>
      </c>
      <c r="C2270" s="211">
        <v>443.66308600000002</v>
      </c>
      <c r="D2270" s="174">
        <v>1.4884818133967449E-2</v>
      </c>
      <c r="E2270" s="174">
        <v>1.4884818133967449E-2</v>
      </c>
      <c r="G2270" s="174">
        <v>2264</v>
      </c>
      <c r="H2270" s="174">
        <f t="shared" ca="1" si="39"/>
        <v>4.1622762094132106E-2</v>
      </c>
    </row>
    <row r="2271" spans="2:8" x14ac:dyDescent="0.3">
      <c r="B2271" s="208">
        <v>42164</v>
      </c>
      <c r="C2271" s="209">
        <v>437.15609699999999</v>
      </c>
      <c r="D2271" s="174">
        <v>1.0215674213841137E-2</v>
      </c>
      <c r="E2271" s="174">
        <v>1.0215674213841137E-2</v>
      </c>
      <c r="G2271" s="174">
        <v>2265</v>
      </c>
      <c r="H2271" s="174">
        <f t="shared" ca="1" si="39"/>
        <v>-5.6853650639772137E-3</v>
      </c>
    </row>
    <row r="2272" spans="2:8" x14ac:dyDescent="0.3">
      <c r="B2272" s="210">
        <v>42163</v>
      </c>
      <c r="C2272" s="211">
        <v>432.73541299999999</v>
      </c>
      <c r="D2272" s="174">
        <v>-1.4702531786636868E-2</v>
      </c>
      <c r="E2272" s="174">
        <v>-1.4702531786636868E-2</v>
      </c>
      <c r="G2272" s="174">
        <v>2266</v>
      </c>
      <c r="H2272" s="174">
        <f t="shared" ca="1" si="39"/>
        <v>3.5740474695581358E-2</v>
      </c>
    </row>
    <row r="2273" spans="2:8" x14ac:dyDescent="0.3">
      <c r="B2273" s="208">
        <v>42160</v>
      </c>
      <c r="C2273" s="209">
        <v>439.192657</v>
      </c>
      <c r="D2273" s="174">
        <v>-2.0168451788444366E-2</v>
      </c>
      <c r="E2273" s="174">
        <v>-2.0168451788444366E-2</v>
      </c>
      <c r="G2273" s="174">
        <v>2267</v>
      </c>
      <c r="H2273" s="174">
        <f t="shared" ca="1" si="39"/>
        <v>-2.8403138440005599E-2</v>
      </c>
    </row>
    <row r="2274" spans="2:8" x14ac:dyDescent="0.3">
      <c r="B2274" s="210">
        <v>42159</v>
      </c>
      <c r="C2274" s="211">
        <v>448.23281900000001</v>
      </c>
      <c r="D2274" s="174">
        <v>-1.236731852679792E-2</v>
      </c>
      <c r="E2274" s="174">
        <v>-1.236731852679792E-2</v>
      </c>
      <c r="G2274" s="174">
        <v>2268</v>
      </c>
      <c r="H2274" s="174">
        <f t="shared" ca="1" si="39"/>
        <v>-1.6625855264298883E-2</v>
      </c>
    </row>
    <row r="2275" spans="2:8" x14ac:dyDescent="0.3">
      <c r="B2275" s="208">
        <v>42158</v>
      </c>
      <c r="C2275" s="209">
        <v>453.84567299999998</v>
      </c>
      <c r="D2275" s="174">
        <v>-2.1629700343435504E-2</v>
      </c>
      <c r="E2275" s="174">
        <v>-2.1629700343435504E-2</v>
      </c>
      <c r="G2275" s="174">
        <v>2269</v>
      </c>
      <c r="H2275" s="174">
        <f t="shared" ca="1" si="39"/>
        <v>-1.7680209233887838E-2</v>
      </c>
    </row>
    <row r="2276" spans="2:8" x14ac:dyDescent="0.3">
      <c r="B2276" s="210">
        <v>42157</v>
      </c>
      <c r="C2276" s="211">
        <v>463.87924199999998</v>
      </c>
      <c r="D2276" s="174">
        <v>-1.0803888865772037E-2</v>
      </c>
      <c r="E2276" s="174">
        <v>-1.0803888865772037E-2</v>
      </c>
      <c r="G2276" s="174">
        <v>2270</v>
      </c>
      <c r="H2276" s="174">
        <f t="shared" ca="1" si="39"/>
        <v>6.5573054057212216E-3</v>
      </c>
    </row>
    <row r="2277" spans="2:8" x14ac:dyDescent="0.3">
      <c r="B2277" s="208">
        <v>42156</v>
      </c>
      <c r="C2277" s="209">
        <v>468.94567899999998</v>
      </c>
      <c r="D2277" s="174">
        <v>-1.9931540913337452E-2</v>
      </c>
      <c r="E2277" s="174">
        <v>-1.9931540913337452E-2</v>
      </c>
      <c r="G2277" s="174">
        <v>2271</v>
      </c>
      <c r="H2277" s="174">
        <f t="shared" ca="1" si="39"/>
        <v>6.0163902205804072E-3</v>
      </c>
    </row>
    <row r="2278" spans="2:8" x14ac:dyDescent="0.3">
      <c r="B2278" s="210">
        <v>42153</v>
      </c>
      <c r="C2278" s="211">
        <v>478.482574</v>
      </c>
      <c r="D2278" s="174">
        <v>-5.5744951846802351E-3</v>
      </c>
      <c r="E2278" s="174">
        <v>-5.5744951846802351E-3</v>
      </c>
      <c r="G2278" s="174">
        <v>2272</v>
      </c>
      <c r="H2278" s="174">
        <f t="shared" ca="1" si="39"/>
        <v>1.7632450975471711E-2</v>
      </c>
    </row>
    <row r="2279" spans="2:8" x14ac:dyDescent="0.3">
      <c r="B2279" s="208">
        <v>42152</v>
      </c>
      <c r="C2279" s="209">
        <v>481.16482500000001</v>
      </c>
      <c r="D2279" s="174">
        <v>2.6709083748255053E-2</v>
      </c>
      <c r="E2279" s="174">
        <v>2.6709083748255053E-2</v>
      </c>
      <c r="G2279" s="174">
        <v>2273</v>
      </c>
      <c r="H2279" s="174">
        <f t="shared" ca="1" si="39"/>
        <v>-4.2506777865256813E-2</v>
      </c>
    </row>
    <row r="2280" spans="2:8" x14ac:dyDescent="0.3">
      <c r="B2280" s="210">
        <v>42151</v>
      </c>
      <c r="C2280" s="211">
        <v>468.64767499999999</v>
      </c>
      <c r="D2280" s="174">
        <v>-5.1949331818403006E-2</v>
      </c>
      <c r="E2280" s="174">
        <v>-5.1949331818403006E-2</v>
      </c>
      <c r="G2280" s="174">
        <v>2274</v>
      </c>
      <c r="H2280" s="174">
        <f t="shared" ca="1" si="39"/>
        <v>-1.6249546461173429E-2</v>
      </c>
    </row>
    <row r="2281" spans="2:8" x14ac:dyDescent="0.3">
      <c r="B2281" s="208">
        <v>42150</v>
      </c>
      <c r="C2281" s="209">
        <v>494.32766700000002</v>
      </c>
      <c r="D2281" s="174">
        <v>-1.5238452549082749E-2</v>
      </c>
      <c r="E2281" s="174">
        <v>-1.5238452549082749E-2</v>
      </c>
      <c r="G2281" s="174">
        <v>2275</v>
      </c>
      <c r="H2281" s="174">
        <f t="shared" ca="1" si="39"/>
        <v>-2.4243181023055189E-2</v>
      </c>
    </row>
    <row r="2282" spans="2:8" x14ac:dyDescent="0.3">
      <c r="B2282" s="210">
        <v>42149</v>
      </c>
      <c r="C2282" s="211">
        <v>501.97701999999998</v>
      </c>
      <c r="D2282" s="174">
        <v>-1.8167748141159772E-2</v>
      </c>
      <c r="E2282" s="174">
        <v>-1.8167748141159772E-2</v>
      </c>
      <c r="G2282" s="174">
        <v>2276</v>
      </c>
      <c r="H2282" s="174">
        <f t="shared" ca="1" si="39"/>
        <v>-7.9491767838795867E-3</v>
      </c>
    </row>
    <row r="2283" spans="2:8" x14ac:dyDescent="0.3">
      <c r="B2283" s="208">
        <v>42146</v>
      </c>
      <c r="C2283" s="209">
        <v>511.26556399999998</v>
      </c>
      <c r="D2283" s="174">
        <v>6.7488160900803992E-3</v>
      </c>
      <c r="E2283" s="174">
        <v>6.7488160900803992E-3</v>
      </c>
      <c r="G2283" s="174">
        <v>2277</v>
      </c>
      <c r="H2283" s="174">
        <f t="shared" ca="1" si="39"/>
        <v>-6.7820640637541271E-2</v>
      </c>
    </row>
    <row r="2284" spans="2:8" x14ac:dyDescent="0.3">
      <c r="B2284" s="210">
        <v>42145</v>
      </c>
      <c r="C2284" s="211">
        <v>507.838257</v>
      </c>
      <c r="D2284" s="174">
        <v>1.1776443625391805E-2</v>
      </c>
      <c r="E2284" s="174">
        <v>1.1776443625391805E-2</v>
      </c>
      <c r="G2284" s="174">
        <v>2278</v>
      </c>
      <c r="H2284" s="174">
        <f t="shared" ca="1" si="39"/>
        <v>1.445814858670041E-3</v>
      </c>
    </row>
    <row r="2285" spans="2:8" x14ac:dyDescent="0.3">
      <c r="B2285" s="208">
        <v>42144</v>
      </c>
      <c r="C2285" s="209">
        <v>501.92733800000002</v>
      </c>
      <c r="D2285" s="174">
        <v>-8.9251333162505189E-3</v>
      </c>
      <c r="E2285" s="174">
        <v>-8.9251333162505189E-3</v>
      </c>
      <c r="G2285" s="174">
        <v>2279</v>
      </c>
      <c r="H2285" s="174">
        <f t="shared" ca="1" si="39"/>
        <v>-2.017823859775365E-2</v>
      </c>
    </row>
    <row r="2286" spans="2:8" x14ac:dyDescent="0.3">
      <c r="B2286" s="210">
        <v>42143</v>
      </c>
      <c r="C2286" s="211">
        <v>506.44744900000001</v>
      </c>
      <c r="D2286" s="174">
        <v>-2.0933337496425515E-2</v>
      </c>
      <c r="E2286" s="174">
        <v>-2.0933337496425515E-2</v>
      </c>
      <c r="G2286" s="174">
        <v>2280</v>
      </c>
      <c r="H2286" s="174">
        <f t="shared" ca="1" si="39"/>
        <v>4.1417626436331581E-2</v>
      </c>
    </row>
    <row r="2287" spans="2:8" x14ac:dyDescent="0.3">
      <c r="B2287" s="208">
        <v>42142</v>
      </c>
      <c r="C2287" s="209">
        <v>517.275757</v>
      </c>
      <c r="D2287" s="174">
        <v>1.5387574224461618E-3</v>
      </c>
      <c r="E2287" s="174">
        <v>1.5387574224461618E-3</v>
      </c>
      <c r="G2287" s="174">
        <v>2281</v>
      </c>
      <c r="H2287" s="174">
        <f t="shared" ca="1" si="39"/>
        <v>2.3097571384968957E-2</v>
      </c>
    </row>
    <row r="2288" spans="2:8" x14ac:dyDescent="0.3">
      <c r="B2288" s="210">
        <v>42139</v>
      </c>
      <c r="C2288" s="211">
        <v>516.48101799999995</v>
      </c>
      <c r="D2288" s="174">
        <v>6.3879632994444891E-3</v>
      </c>
      <c r="E2288" s="174">
        <v>6.3879632994444891E-3</v>
      </c>
      <c r="G2288" s="174">
        <v>2282</v>
      </c>
      <c r="H2288" s="174">
        <f t="shared" ca="1" si="39"/>
        <v>-1.3879945086062813E-2</v>
      </c>
    </row>
    <row r="2289" spans="2:8" x14ac:dyDescent="0.3">
      <c r="B2289" s="208">
        <v>42138</v>
      </c>
      <c r="C2289" s="209">
        <v>513.20269800000005</v>
      </c>
      <c r="D2289" s="174">
        <v>-7.3976108650288782E-3</v>
      </c>
      <c r="E2289" s="174">
        <v>-7.3976108650288782E-3</v>
      </c>
      <c r="G2289" s="174">
        <v>2283</v>
      </c>
      <c r="H2289" s="174">
        <f t="shared" ca="1" si="39"/>
        <v>-4.7632126735924762E-3</v>
      </c>
    </row>
    <row r="2290" spans="2:8" x14ac:dyDescent="0.3">
      <c r="B2290" s="210">
        <v>42137</v>
      </c>
      <c r="C2290" s="211">
        <v>517.027466</v>
      </c>
      <c r="D2290" s="174">
        <v>1.3436048604398286E-2</v>
      </c>
      <c r="E2290" s="174">
        <v>1.3436048604398286E-2</v>
      </c>
      <c r="G2290" s="174">
        <v>2284</v>
      </c>
      <c r="H2290" s="174">
        <f t="shared" ca="1" si="39"/>
        <v>2.2606133868185382E-2</v>
      </c>
    </row>
    <row r="2291" spans="2:8" x14ac:dyDescent="0.3">
      <c r="B2291" s="208">
        <v>42136</v>
      </c>
      <c r="C2291" s="209">
        <v>510.17275999999998</v>
      </c>
      <c r="D2291" s="174">
        <v>-3.048895537119296E-2</v>
      </c>
      <c r="E2291" s="174">
        <v>-3.048895537119296E-2</v>
      </c>
      <c r="G2291" s="174">
        <v>2285</v>
      </c>
      <c r="H2291" s="174">
        <f t="shared" ca="1" si="39"/>
        <v>-5.8375805812581713E-2</v>
      </c>
    </row>
    <row r="2292" spans="2:8" x14ac:dyDescent="0.3">
      <c r="B2292" s="210">
        <v>42135</v>
      </c>
      <c r="C2292" s="211">
        <v>526.21655299999998</v>
      </c>
      <c r="D2292" s="174">
        <v>3.1146575976905604E-2</v>
      </c>
      <c r="E2292" s="174">
        <v>3.1146575976905604E-2</v>
      </c>
      <c r="G2292" s="174">
        <v>2286</v>
      </c>
      <c r="H2292" s="174">
        <f t="shared" ca="1" si="39"/>
        <v>1.2148102694033835E-2</v>
      </c>
    </row>
    <row r="2293" spans="2:8" x14ac:dyDescent="0.3">
      <c r="B2293" s="208">
        <v>42132</v>
      </c>
      <c r="C2293" s="209">
        <v>510.321777</v>
      </c>
      <c r="D2293" s="174">
        <v>5.2448251798530639E-2</v>
      </c>
      <c r="E2293" s="174">
        <v>5.2448251798530639E-2</v>
      </c>
      <c r="G2293" s="174">
        <v>2287</v>
      </c>
      <c r="H2293" s="174">
        <f t="shared" ca="1" si="39"/>
        <v>3.9968145942343623E-2</v>
      </c>
    </row>
    <row r="2294" spans="2:8" x14ac:dyDescent="0.3">
      <c r="B2294" s="210">
        <v>42131</v>
      </c>
      <c r="C2294" s="211">
        <v>484.89013699999998</v>
      </c>
      <c r="D2294" s="174">
        <v>-1.9584212796213221E-2</v>
      </c>
      <c r="E2294" s="174">
        <v>-1.9584212796213221E-2</v>
      </c>
      <c r="G2294" s="174">
        <v>2288</v>
      </c>
      <c r="H2294" s="174">
        <f t="shared" ca="1" si="39"/>
        <v>-1.7967668393914355E-2</v>
      </c>
    </row>
    <row r="2295" spans="2:8" x14ac:dyDescent="0.3">
      <c r="B2295" s="208">
        <v>42130</v>
      </c>
      <c r="C2295" s="209">
        <v>494.57601899999997</v>
      </c>
      <c r="D2295" s="174">
        <v>-2.4684124615600746E-2</v>
      </c>
      <c r="E2295" s="174">
        <v>-2.4684124615600746E-2</v>
      </c>
      <c r="G2295" s="174">
        <v>2289</v>
      </c>
      <c r="H2295" s="174">
        <f t="shared" ca="1" si="39"/>
        <v>1.005765075015745E-2</v>
      </c>
    </row>
    <row r="2296" spans="2:8" x14ac:dyDescent="0.3">
      <c r="B2296" s="210">
        <v>42129</v>
      </c>
      <c r="C2296" s="211">
        <v>507.09316999999999</v>
      </c>
      <c r="D2296" s="174">
        <v>7.8981721569156057E-3</v>
      </c>
      <c r="E2296" s="174">
        <v>7.8981721569156057E-3</v>
      </c>
      <c r="G2296" s="174">
        <v>2290</v>
      </c>
      <c r="H2296" s="174">
        <f t="shared" ca="1" si="39"/>
        <v>2.55228851358223E-2</v>
      </c>
    </row>
    <row r="2297" spans="2:8" x14ac:dyDescent="0.3">
      <c r="B2297" s="208">
        <v>42128</v>
      </c>
      <c r="C2297" s="209">
        <v>503.11944599999998</v>
      </c>
      <c r="D2297" s="174">
        <v>-3.5415923993685054E-3</v>
      </c>
      <c r="E2297" s="174">
        <v>-3.5415923993685054E-3</v>
      </c>
      <c r="G2297" s="174">
        <v>2291</v>
      </c>
      <c r="H2297" s="174">
        <f t="shared" ca="1" si="39"/>
        <v>2.2326489953763469E-2</v>
      </c>
    </row>
    <row r="2298" spans="2:8" x14ac:dyDescent="0.3">
      <c r="B2298" s="210">
        <v>42124</v>
      </c>
      <c r="C2298" s="211">
        <v>504.907623</v>
      </c>
      <c r="D2298" s="174">
        <v>-2.4284992430940761E-2</v>
      </c>
      <c r="E2298" s="174">
        <v>-2.4284992430940761E-2</v>
      </c>
      <c r="G2298" s="174">
        <v>2292</v>
      </c>
      <c r="H2298" s="174">
        <f t="shared" ca="1" si="39"/>
        <v>-3.167447189021086E-3</v>
      </c>
    </row>
    <row r="2299" spans="2:8" x14ac:dyDescent="0.3">
      <c r="B2299" s="208">
        <v>42123</v>
      </c>
      <c r="C2299" s="209">
        <v>517.47448699999995</v>
      </c>
      <c r="D2299" s="174">
        <v>-1.6891404023143416E-2</v>
      </c>
      <c r="E2299" s="174">
        <v>-1.6891404023143416E-2</v>
      </c>
      <c r="G2299" s="174">
        <v>2293</v>
      </c>
      <c r="H2299" s="174">
        <f t="shared" ca="1" si="39"/>
        <v>2.3618648491747214E-3</v>
      </c>
    </row>
    <row r="2300" spans="2:8" x14ac:dyDescent="0.3">
      <c r="B2300" s="210">
        <v>42122</v>
      </c>
      <c r="C2300" s="211">
        <v>526.36554000000001</v>
      </c>
      <c r="D2300" s="174">
        <v>2.5152329516124273E-2</v>
      </c>
      <c r="E2300" s="174">
        <v>2.5152329516124273E-2</v>
      </c>
      <c r="G2300" s="174">
        <v>2294</v>
      </c>
      <c r="H2300" s="174">
        <f t="shared" ca="1" si="39"/>
        <v>-4.38910553724659E-3</v>
      </c>
    </row>
    <row r="2301" spans="2:8" x14ac:dyDescent="0.3">
      <c r="B2301" s="208">
        <v>42121</v>
      </c>
      <c r="C2301" s="209">
        <v>513.45105000000001</v>
      </c>
      <c r="D2301" s="174">
        <v>1.259134657366278E-3</v>
      </c>
      <c r="E2301" s="174">
        <v>1.259134657366278E-3</v>
      </c>
      <c r="G2301" s="174">
        <v>2295</v>
      </c>
      <c r="H2301" s="174">
        <f t="shared" ca="1" si="39"/>
        <v>-5.8042230595353453E-3</v>
      </c>
    </row>
    <row r="2302" spans="2:8" x14ac:dyDescent="0.3">
      <c r="B2302" s="210">
        <v>42118</v>
      </c>
      <c r="C2302" s="211">
        <v>512.80535899999995</v>
      </c>
      <c r="D2302" s="174">
        <v>8.2031529356339297E-3</v>
      </c>
      <c r="E2302" s="174">
        <v>8.2031529356339297E-3</v>
      </c>
      <c r="G2302" s="174">
        <v>2296</v>
      </c>
      <c r="H2302" s="174">
        <f t="shared" ca="1" si="39"/>
        <v>-4.1098355075178103E-2</v>
      </c>
    </row>
    <row r="2303" spans="2:8" x14ac:dyDescent="0.3">
      <c r="B2303" s="208">
        <v>42117</v>
      </c>
      <c r="C2303" s="209">
        <v>508.63296500000001</v>
      </c>
      <c r="D2303" s="174">
        <v>-2.1967476923004998E-2</v>
      </c>
      <c r="E2303" s="174">
        <v>-2.1967476923004998E-2</v>
      </c>
      <c r="G2303" s="174">
        <v>2297</v>
      </c>
      <c r="H2303" s="174">
        <f t="shared" ca="1" si="39"/>
        <v>2.7106379219952663E-3</v>
      </c>
    </row>
    <row r="2304" spans="2:8" x14ac:dyDescent="0.3">
      <c r="B2304" s="210">
        <v>42116</v>
      </c>
      <c r="C2304" s="211">
        <v>520.05731200000002</v>
      </c>
      <c r="D2304" s="174">
        <v>-7.3949534531274862E-3</v>
      </c>
      <c r="E2304" s="174">
        <v>-7.3949534531274862E-3</v>
      </c>
      <c r="G2304" s="174">
        <v>2298</v>
      </c>
      <c r="H2304" s="174">
        <f t="shared" ca="1" si="39"/>
        <v>-2.7775330282332495E-2</v>
      </c>
    </row>
    <row r="2305" spans="2:8" x14ac:dyDescent="0.3">
      <c r="B2305" s="208">
        <v>42115</v>
      </c>
      <c r="C2305" s="209">
        <v>523.93176300000005</v>
      </c>
      <c r="D2305" s="174">
        <v>-1.0877570789790625E-2</v>
      </c>
      <c r="E2305" s="174">
        <v>-1.0877570789790625E-2</v>
      </c>
      <c r="G2305" s="174">
        <v>2299</v>
      </c>
      <c r="H2305" s="174">
        <f t="shared" ca="1" si="39"/>
        <v>1.2105812769269466E-2</v>
      </c>
    </row>
    <row r="2306" spans="2:8" x14ac:dyDescent="0.3">
      <c r="B2306" s="210">
        <v>42114</v>
      </c>
      <c r="C2306" s="211">
        <v>529.69354199999998</v>
      </c>
      <c r="D2306" s="174">
        <v>-4.0160716423113607E-3</v>
      </c>
      <c r="E2306" s="174">
        <v>-4.0160716423113607E-3</v>
      </c>
      <c r="G2306" s="174">
        <v>2300</v>
      </c>
      <c r="H2306" s="174">
        <f t="shared" ca="1" si="39"/>
        <v>2.9117698728782559E-2</v>
      </c>
    </row>
    <row r="2307" spans="2:8" x14ac:dyDescent="0.3">
      <c r="B2307" s="208">
        <v>42111</v>
      </c>
      <c r="C2307" s="209">
        <v>531.82940699999995</v>
      </c>
      <c r="D2307" s="174">
        <v>-1.090070359848376E-2</v>
      </c>
      <c r="E2307" s="174">
        <v>-1.090070359848376E-2</v>
      </c>
      <c r="G2307" s="174">
        <v>2301</v>
      </c>
      <c r="H2307" s="174">
        <f t="shared" ca="1" si="39"/>
        <v>-1.9405589087025402E-2</v>
      </c>
    </row>
    <row r="2308" spans="2:8" x14ac:dyDescent="0.3">
      <c r="B2308" s="210">
        <v>42110</v>
      </c>
      <c r="C2308" s="211">
        <v>537.69061299999998</v>
      </c>
      <c r="D2308" s="174">
        <v>1.4802479186121216E-3</v>
      </c>
      <c r="E2308" s="174">
        <v>1.4802479186121216E-3</v>
      </c>
      <c r="G2308" s="174">
        <v>2302</v>
      </c>
      <c r="H2308" s="174">
        <f t="shared" ca="1" si="39"/>
        <v>-2.4967903938460084E-2</v>
      </c>
    </row>
    <row r="2309" spans="2:8" x14ac:dyDescent="0.3">
      <c r="B2309" s="208">
        <v>42109</v>
      </c>
      <c r="C2309" s="209">
        <v>536.89587400000005</v>
      </c>
      <c r="D2309" s="174">
        <v>-2.8404512855941168E-2</v>
      </c>
      <c r="E2309" s="174">
        <v>-2.8404512855941168E-2</v>
      </c>
      <c r="G2309" s="174">
        <v>2303</v>
      </c>
      <c r="H2309" s="174">
        <f t="shared" ca="1" si="39"/>
        <v>3.1325126970073301E-2</v>
      </c>
    </row>
    <row r="2310" spans="2:8" x14ac:dyDescent="0.3">
      <c r="B2310" s="210">
        <v>42107</v>
      </c>
      <c r="C2310" s="211">
        <v>552.59198000000004</v>
      </c>
      <c r="D2310" s="174">
        <v>-1.1374848479054648E-2</v>
      </c>
      <c r="E2310" s="174">
        <v>-1.1374848479054648E-2</v>
      </c>
      <c r="G2310" s="174">
        <v>2304</v>
      </c>
      <c r="H2310" s="174">
        <f t="shared" ca="1" si="39"/>
        <v>2.8601021094090049E-2</v>
      </c>
    </row>
    <row r="2311" spans="2:8" x14ac:dyDescent="0.3">
      <c r="B2311" s="208">
        <v>42104</v>
      </c>
      <c r="C2311" s="209">
        <v>558.94995100000006</v>
      </c>
      <c r="D2311" s="174">
        <v>4.9116226220489428E-3</v>
      </c>
      <c r="E2311" s="174">
        <v>4.9116226220489428E-3</v>
      </c>
      <c r="G2311" s="174">
        <v>2305</v>
      </c>
      <c r="H2311" s="174">
        <f t="shared" ca="1" si="39"/>
        <v>-2.8150502034026005E-2</v>
      </c>
    </row>
    <row r="2312" spans="2:8" x14ac:dyDescent="0.3">
      <c r="B2312" s="210">
        <v>42103</v>
      </c>
      <c r="C2312" s="211">
        <v>556.21801800000003</v>
      </c>
      <c r="D2312" s="174">
        <v>-2.8493990992596108E-3</v>
      </c>
      <c r="E2312" s="174">
        <v>-2.8493990992596108E-3</v>
      </c>
      <c r="G2312" s="174">
        <v>2306</v>
      </c>
      <c r="H2312" s="174">
        <f t="shared" ref="H2312:H2375" ca="1" si="40">_xlfn.NORM.INV(RAND(),N$9,N$10)</f>
        <v>2.3224126127771749E-2</v>
      </c>
    </row>
    <row r="2313" spans="2:8" x14ac:dyDescent="0.3">
      <c r="B2313" s="208">
        <v>42102</v>
      </c>
      <c r="C2313" s="209">
        <v>557.80743399999994</v>
      </c>
      <c r="D2313" s="174">
        <v>2.0523223934521074E-3</v>
      </c>
      <c r="E2313" s="174">
        <v>2.0523223934521074E-3</v>
      </c>
      <c r="G2313" s="174">
        <v>2307</v>
      </c>
      <c r="H2313" s="174">
        <f t="shared" ca="1" si="40"/>
        <v>3.9768384447199434E-2</v>
      </c>
    </row>
    <row r="2314" spans="2:8" x14ac:dyDescent="0.3">
      <c r="B2314" s="210">
        <v>42101</v>
      </c>
      <c r="C2314" s="211">
        <v>556.66497800000002</v>
      </c>
      <c r="D2314" s="174">
        <v>-1.37288981777955E-2</v>
      </c>
      <c r="E2314" s="174">
        <v>-1.37288981777955E-2</v>
      </c>
      <c r="G2314" s="174">
        <v>2308</v>
      </c>
      <c r="H2314" s="174">
        <f t="shared" ca="1" si="40"/>
        <v>3.1012368122906173E-2</v>
      </c>
    </row>
    <row r="2315" spans="2:8" x14ac:dyDescent="0.3">
      <c r="B2315" s="208">
        <v>42100</v>
      </c>
      <c r="C2315" s="209">
        <v>564.41375700000003</v>
      </c>
      <c r="D2315" s="174">
        <v>1.6540938650303177E-2</v>
      </c>
      <c r="E2315" s="174">
        <v>1.6540938650303177E-2</v>
      </c>
      <c r="G2315" s="174">
        <v>2309</v>
      </c>
      <c r="H2315" s="174">
        <f t="shared" ca="1" si="40"/>
        <v>-1.175207382026618E-2</v>
      </c>
    </row>
    <row r="2316" spans="2:8" x14ac:dyDescent="0.3">
      <c r="B2316" s="210">
        <v>42095</v>
      </c>
      <c r="C2316" s="211">
        <v>555.229736</v>
      </c>
      <c r="D2316" s="174">
        <v>2.67175697020865E-2</v>
      </c>
      <c r="E2316" s="174">
        <v>2.67175697020865E-2</v>
      </c>
      <c r="G2316" s="174">
        <v>2310</v>
      </c>
      <c r="H2316" s="174">
        <f t="shared" ca="1" si="40"/>
        <v>-1.6507954512732584E-2</v>
      </c>
    </row>
    <row r="2317" spans="2:8" x14ac:dyDescent="0.3">
      <c r="B2317" s="208">
        <v>42094</v>
      </c>
      <c r="C2317" s="209">
        <v>540.78137200000003</v>
      </c>
      <c r="D2317" s="174">
        <v>1.8888889355728265E-2</v>
      </c>
      <c r="E2317" s="174">
        <v>1.8888889355728265E-2</v>
      </c>
      <c r="G2317" s="174">
        <v>2311</v>
      </c>
      <c r="H2317" s="174">
        <f t="shared" ca="1" si="40"/>
        <v>5.6883315991619063E-3</v>
      </c>
    </row>
    <row r="2318" spans="2:8" x14ac:dyDescent="0.3">
      <c r="B2318" s="210">
        <v>42093</v>
      </c>
      <c r="C2318" s="211">
        <v>530.75598100000002</v>
      </c>
      <c r="D2318" s="174">
        <v>8.6859740372153878E-3</v>
      </c>
      <c r="E2318" s="174">
        <v>8.6859740372153878E-3</v>
      </c>
      <c r="G2318" s="174">
        <v>2312</v>
      </c>
      <c r="H2318" s="174">
        <f t="shared" ca="1" si="40"/>
        <v>-2.8462013765414865E-2</v>
      </c>
    </row>
    <row r="2319" spans="2:8" x14ac:dyDescent="0.3">
      <c r="B2319" s="208">
        <v>42090</v>
      </c>
      <c r="C2319" s="209">
        <v>526.18554700000004</v>
      </c>
      <c r="D2319" s="174">
        <v>2.1173083977778531E-2</v>
      </c>
      <c r="E2319" s="174">
        <v>2.1173083977778531E-2</v>
      </c>
      <c r="G2319" s="174">
        <v>2313</v>
      </c>
      <c r="H2319" s="174">
        <f t="shared" ca="1" si="40"/>
        <v>7.7605581586714005E-3</v>
      </c>
    </row>
    <row r="2320" spans="2:8" x14ac:dyDescent="0.3">
      <c r="B2320" s="210">
        <v>42089</v>
      </c>
      <c r="C2320" s="211">
        <v>515.27557400000001</v>
      </c>
      <c r="D2320" s="174">
        <v>-3.2481301950969238E-2</v>
      </c>
      <c r="E2320" s="174">
        <v>-3.2481301950969238E-2</v>
      </c>
      <c r="G2320" s="174">
        <v>2314</v>
      </c>
      <c r="H2320" s="174">
        <f t="shared" ca="1" si="40"/>
        <v>1.7428417181856951E-2</v>
      </c>
    </row>
    <row r="2321" spans="2:8" x14ac:dyDescent="0.3">
      <c r="B2321" s="208">
        <v>42088</v>
      </c>
      <c r="C2321" s="209">
        <v>532.57428000000004</v>
      </c>
      <c r="D2321" s="174">
        <v>1.803665185783826E-2</v>
      </c>
      <c r="E2321" s="174">
        <v>1.803665185783826E-2</v>
      </c>
      <c r="G2321" s="174">
        <v>2315</v>
      </c>
      <c r="H2321" s="174">
        <f t="shared" ca="1" si="40"/>
        <v>3.553450722471152E-2</v>
      </c>
    </row>
    <row r="2322" spans="2:8" x14ac:dyDescent="0.3">
      <c r="B2322" s="210">
        <v>42087</v>
      </c>
      <c r="C2322" s="211">
        <v>523.13861099999997</v>
      </c>
      <c r="D2322" s="174">
        <v>-3.4817327679717625E-2</v>
      </c>
      <c r="E2322" s="174">
        <v>-3.4817327679717625E-2</v>
      </c>
      <c r="G2322" s="174">
        <v>2316</v>
      </c>
      <c r="H2322" s="174">
        <f t="shared" ca="1" si="40"/>
        <v>3.652147795539303E-3</v>
      </c>
    </row>
    <row r="2323" spans="2:8" x14ac:dyDescent="0.3">
      <c r="B2323" s="208">
        <v>42086</v>
      </c>
      <c r="C2323" s="209">
        <v>542.00994900000001</v>
      </c>
      <c r="D2323" s="174">
        <v>7.0307272320988988E-3</v>
      </c>
      <c r="E2323" s="174">
        <v>7.0307272320988988E-3</v>
      </c>
      <c r="G2323" s="174">
        <v>2317</v>
      </c>
      <c r="H2323" s="174">
        <f t="shared" ca="1" si="40"/>
        <v>-4.397789770782902E-2</v>
      </c>
    </row>
    <row r="2324" spans="2:8" x14ac:dyDescent="0.3">
      <c r="B2324" s="210">
        <v>42083</v>
      </c>
      <c r="C2324" s="211">
        <v>538.22582999999997</v>
      </c>
      <c r="D2324" s="174">
        <v>-1.1195391196771402E-2</v>
      </c>
      <c r="E2324" s="174">
        <v>-1.1195391196771402E-2</v>
      </c>
      <c r="G2324" s="174">
        <v>2318</v>
      </c>
      <c r="H2324" s="174">
        <f t="shared" ca="1" si="40"/>
        <v>5.6726282705215634E-3</v>
      </c>
    </row>
    <row r="2325" spans="2:8" x14ac:dyDescent="0.3">
      <c r="B2325" s="208">
        <v>42082</v>
      </c>
      <c r="C2325" s="209">
        <v>544.31970200000001</v>
      </c>
      <c r="D2325" s="174">
        <v>-1.1424536569764249E-2</v>
      </c>
      <c r="E2325" s="174">
        <v>-1.1424536569764249E-2</v>
      </c>
      <c r="G2325" s="174">
        <v>2319</v>
      </c>
      <c r="H2325" s="174">
        <f t="shared" ca="1" si="40"/>
        <v>-2.314999122116641E-2</v>
      </c>
    </row>
    <row r="2326" spans="2:8" x14ac:dyDescent="0.3">
      <c r="B2326" s="210">
        <v>42081</v>
      </c>
      <c r="C2326" s="211">
        <v>550.61016800000004</v>
      </c>
      <c r="D2326" s="174">
        <v>-1.9858274800244068E-2</v>
      </c>
      <c r="E2326" s="174">
        <v>-1.9858274800244068E-2</v>
      </c>
      <c r="G2326" s="174">
        <v>2320</v>
      </c>
      <c r="H2326" s="174">
        <f t="shared" ca="1" si="40"/>
        <v>-2.8439541949723131E-3</v>
      </c>
    </row>
    <row r="2327" spans="2:8" x14ac:dyDescent="0.3">
      <c r="B2327" s="208">
        <v>42080</v>
      </c>
      <c r="C2327" s="209">
        <v>561.76586899999995</v>
      </c>
      <c r="D2327" s="174">
        <v>2.6306373096856493E-2</v>
      </c>
      <c r="E2327" s="174">
        <v>2.6306373096856493E-2</v>
      </c>
      <c r="G2327" s="174">
        <v>2321</v>
      </c>
      <c r="H2327" s="174">
        <f t="shared" ca="1" si="40"/>
        <v>1.566661017574629E-2</v>
      </c>
    </row>
    <row r="2328" spans="2:8" x14ac:dyDescent="0.3">
      <c r="B2328" s="210">
        <v>42079</v>
      </c>
      <c r="C2328" s="211">
        <v>547.36663799999997</v>
      </c>
      <c r="D2328" s="174">
        <v>-2.5969246928027267E-3</v>
      </c>
      <c r="E2328" s="174">
        <v>-2.5969246928027267E-3</v>
      </c>
      <c r="G2328" s="174">
        <v>2322</v>
      </c>
      <c r="H2328" s="174">
        <f t="shared" ca="1" si="40"/>
        <v>1.0115559181592949E-2</v>
      </c>
    </row>
    <row r="2329" spans="2:8" x14ac:dyDescent="0.3">
      <c r="B2329" s="208">
        <v>42076</v>
      </c>
      <c r="C2329" s="209">
        <v>548.79180899999994</v>
      </c>
      <c r="D2329" s="174">
        <v>-9.8422160382387307E-3</v>
      </c>
      <c r="E2329" s="174">
        <v>-9.8422160382387307E-3</v>
      </c>
      <c r="G2329" s="174">
        <v>2323</v>
      </c>
      <c r="H2329" s="174">
        <f t="shared" ca="1" si="40"/>
        <v>2.8106925814801443E-2</v>
      </c>
    </row>
    <row r="2330" spans="2:8" x14ac:dyDescent="0.3">
      <c r="B2330" s="210">
        <v>42075</v>
      </c>
      <c r="C2330" s="211">
        <v>554.24682600000006</v>
      </c>
      <c r="D2330" s="174">
        <v>2.3597763685095686E-2</v>
      </c>
      <c r="E2330" s="174">
        <v>2.3597763685095686E-2</v>
      </c>
      <c r="G2330" s="174">
        <v>2324</v>
      </c>
      <c r="H2330" s="174">
        <f t="shared" ca="1" si="40"/>
        <v>2.4964697100766046E-2</v>
      </c>
    </row>
    <row r="2331" spans="2:8" x14ac:dyDescent="0.3">
      <c r="B2331" s="208">
        <v>42074</v>
      </c>
      <c r="C2331" s="209">
        <v>541.46936000000005</v>
      </c>
      <c r="D2331" s="174">
        <v>-1.6601233560946501E-2</v>
      </c>
      <c r="E2331" s="174">
        <v>-1.6601233560946501E-2</v>
      </c>
      <c r="G2331" s="174">
        <v>2325</v>
      </c>
      <c r="H2331" s="174">
        <f t="shared" ca="1" si="40"/>
        <v>-8.1276667720669635E-4</v>
      </c>
    </row>
    <row r="2332" spans="2:8" x14ac:dyDescent="0.3">
      <c r="B2332" s="210">
        <v>42073</v>
      </c>
      <c r="C2332" s="211">
        <v>550.61016800000004</v>
      </c>
      <c r="D2332" s="174">
        <v>-8.6711103366829047E-3</v>
      </c>
      <c r="E2332" s="174">
        <v>-8.6711103366829047E-3</v>
      </c>
      <c r="G2332" s="174">
        <v>2326</v>
      </c>
      <c r="H2332" s="174">
        <f t="shared" ca="1" si="40"/>
        <v>-1.8600789830522175E-2</v>
      </c>
    </row>
    <row r="2333" spans="2:8" x14ac:dyDescent="0.3">
      <c r="B2333" s="208">
        <v>42072</v>
      </c>
      <c r="C2333" s="209">
        <v>555.426331</v>
      </c>
      <c r="D2333" s="174">
        <v>-9.8124273595288723E-3</v>
      </c>
      <c r="E2333" s="174">
        <v>-9.8124273595288723E-3</v>
      </c>
      <c r="G2333" s="174">
        <v>2327</v>
      </c>
      <c r="H2333" s="174">
        <f t="shared" ca="1" si="40"/>
        <v>3.6311242729851423E-2</v>
      </c>
    </row>
    <row r="2334" spans="2:8" x14ac:dyDescent="0.3">
      <c r="B2334" s="210">
        <v>42068</v>
      </c>
      <c r="C2334" s="211">
        <v>560.93042000000003</v>
      </c>
      <c r="D2334" s="174">
        <v>-5.9223135559763503E-3</v>
      </c>
      <c r="E2334" s="174">
        <v>-5.9223135559763503E-3</v>
      </c>
      <c r="G2334" s="174">
        <v>2328</v>
      </c>
      <c r="H2334" s="174">
        <f t="shared" ca="1" si="40"/>
        <v>-3.1573938629594601E-2</v>
      </c>
    </row>
    <row r="2335" spans="2:8" x14ac:dyDescent="0.3">
      <c r="B2335" s="208">
        <v>42067</v>
      </c>
      <c r="C2335" s="209">
        <v>564.27221699999996</v>
      </c>
      <c r="D2335" s="174">
        <v>0</v>
      </c>
      <c r="E2335" s="174">
        <v>0</v>
      </c>
      <c r="G2335" s="174">
        <v>2329</v>
      </c>
      <c r="H2335" s="174">
        <f t="shared" ca="1" si="40"/>
        <v>2.2062679859859016E-2</v>
      </c>
    </row>
    <row r="2336" spans="2:8" x14ac:dyDescent="0.3">
      <c r="B2336" s="210">
        <v>42066</v>
      </c>
      <c r="C2336" s="211">
        <v>564.27221699999996</v>
      </c>
      <c r="D2336" s="174">
        <v>-1.863243022873921E-2</v>
      </c>
      <c r="E2336" s="174">
        <v>-1.863243022873921E-2</v>
      </c>
      <c r="G2336" s="174">
        <v>2330</v>
      </c>
      <c r="H2336" s="174">
        <f t="shared" ca="1" si="40"/>
        <v>2.2376494356421275E-2</v>
      </c>
    </row>
    <row r="2337" spans="2:8" x14ac:dyDescent="0.3">
      <c r="B2337" s="208">
        <v>42065</v>
      </c>
      <c r="C2337" s="209">
        <v>574.98559599999999</v>
      </c>
      <c r="D2337" s="174">
        <v>1.7125995202451956E-2</v>
      </c>
      <c r="E2337" s="174">
        <v>1.7125995202451956E-2</v>
      </c>
      <c r="G2337" s="174">
        <v>2331</v>
      </c>
      <c r="H2337" s="174">
        <f t="shared" ca="1" si="40"/>
        <v>3.9903510202995957E-2</v>
      </c>
    </row>
    <row r="2338" spans="2:8" x14ac:dyDescent="0.3">
      <c r="B2338" s="210">
        <v>42062</v>
      </c>
      <c r="C2338" s="211">
        <v>565.30419900000004</v>
      </c>
      <c r="D2338" s="174">
        <v>2.5862820395988272E-2</v>
      </c>
      <c r="E2338" s="174">
        <v>2.5862820395988272E-2</v>
      </c>
      <c r="G2338" s="174">
        <v>2332</v>
      </c>
      <c r="H2338" s="174">
        <f t="shared" ca="1" si="40"/>
        <v>-3.1574281611016122E-2</v>
      </c>
    </row>
    <row r="2339" spans="2:8" x14ac:dyDescent="0.3">
      <c r="B2339" s="208">
        <v>42061</v>
      </c>
      <c r="C2339" s="209">
        <v>551.05242899999996</v>
      </c>
      <c r="D2339" s="174">
        <v>-1.3287615091063194E-2</v>
      </c>
      <c r="E2339" s="174">
        <v>-1.3287615091063194E-2</v>
      </c>
      <c r="G2339" s="174">
        <v>2333</v>
      </c>
      <c r="H2339" s="174">
        <f t="shared" ca="1" si="40"/>
        <v>8.2808245227850449E-2</v>
      </c>
    </row>
    <row r="2340" spans="2:8" x14ac:dyDescent="0.3">
      <c r="B2340" s="210">
        <v>42060</v>
      </c>
      <c r="C2340" s="211">
        <v>558.473206</v>
      </c>
      <c r="D2340" s="174">
        <v>6.7327695382175647E-3</v>
      </c>
      <c r="E2340" s="174">
        <v>6.7327695382175647E-3</v>
      </c>
      <c r="G2340" s="174">
        <v>2334</v>
      </c>
      <c r="H2340" s="174">
        <f t="shared" ca="1" si="40"/>
        <v>-2.3674380271730758E-2</v>
      </c>
    </row>
    <row r="2341" spans="2:8" x14ac:dyDescent="0.3">
      <c r="B2341" s="208">
        <v>42059</v>
      </c>
      <c r="C2341" s="209">
        <v>554.73828100000003</v>
      </c>
      <c r="D2341" s="174">
        <v>-1.7067161182488712E-2</v>
      </c>
      <c r="E2341" s="174">
        <v>-1.7067161182488712E-2</v>
      </c>
      <c r="G2341" s="174">
        <v>2335</v>
      </c>
      <c r="H2341" s="174">
        <f t="shared" ca="1" si="40"/>
        <v>3.0229556657799746E-2</v>
      </c>
    </row>
    <row r="2342" spans="2:8" x14ac:dyDescent="0.3">
      <c r="B2342" s="210">
        <v>42058</v>
      </c>
      <c r="C2342" s="211">
        <v>564.37048300000004</v>
      </c>
      <c r="D2342" s="174">
        <v>-9.8292690757752627E-3</v>
      </c>
      <c r="E2342" s="174">
        <v>-9.8292690757752627E-3</v>
      </c>
      <c r="G2342" s="174">
        <v>2336</v>
      </c>
      <c r="H2342" s="174">
        <f t="shared" ca="1" si="40"/>
        <v>3.4366963234477672E-3</v>
      </c>
    </row>
    <row r="2343" spans="2:8" x14ac:dyDescent="0.3">
      <c r="B2343" s="208">
        <v>42055</v>
      </c>
      <c r="C2343" s="209">
        <v>569.97289999999998</v>
      </c>
      <c r="D2343" s="174">
        <v>5.8103343483453668E-3</v>
      </c>
      <c r="E2343" s="174">
        <v>5.8103343483453668E-3</v>
      </c>
      <c r="G2343" s="174">
        <v>2337</v>
      </c>
      <c r="H2343" s="174">
        <f t="shared" ca="1" si="40"/>
        <v>8.7891729234432243E-3</v>
      </c>
    </row>
    <row r="2344" spans="2:8" x14ac:dyDescent="0.3">
      <c r="B2344" s="210">
        <v>42054</v>
      </c>
      <c r="C2344" s="211">
        <v>566.68029799999999</v>
      </c>
      <c r="D2344" s="174">
        <v>-1.3263591413639817E-2</v>
      </c>
      <c r="E2344" s="174">
        <v>-1.3263591413639817E-2</v>
      </c>
      <c r="G2344" s="174">
        <v>2338</v>
      </c>
      <c r="H2344" s="174">
        <f t="shared" ca="1" si="40"/>
        <v>-3.7983090055596744E-3</v>
      </c>
    </row>
    <row r="2345" spans="2:8" x14ac:dyDescent="0.3">
      <c r="B2345" s="208">
        <v>42053</v>
      </c>
      <c r="C2345" s="209">
        <v>574.29754600000001</v>
      </c>
      <c r="D2345" s="174">
        <v>1.7678218270494209E-2</v>
      </c>
      <c r="E2345" s="174">
        <v>1.7678218270494209E-2</v>
      </c>
      <c r="G2345" s="174">
        <v>2339</v>
      </c>
      <c r="H2345" s="174">
        <f t="shared" ca="1" si="40"/>
        <v>3.9013267281183353E-3</v>
      </c>
    </row>
    <row r="2346" spans="2:8" x14ac:dyDescent="0.3">
      <c r="B2346" s="210">
        <v>42051</v>
      </c>
      <c r="C2346" s="211">
        <v>564.32135000000005</v>
      </c>
      <c r="D2346" s="174">
        <v>1.5206509352130599E-2</v>
      </c>
      <c r="E2346" s="174">
        <v>1.5206509352130599E-2</v>
      </c>
      <c r="G2346" s="174">
        <v>2340</v>
      </c>
      <c r="H2346" s="174">
        <f t="shared" ca="1" si="40"/>
        <v>-1.1311395774641761E-2</v>
      </c>
    </row>
    <row r="2347" spans="2:8" x14ac:dyDescent="0.3">
      <c r="B2347" s="208">
        <v>42048</v>
      </c>
      <c r="C2347" s="209">
        <v>555.86852999999996</v>
      </c>
      <c r="D2347" s="174">
        <v>6.6749478744571817E-3</v>
      </c>
      <c r="E2347" s="174">
        <v>6.6749478744571817E-3</v>
      </c>
      <c r="G2347" s="174">
        <v>2341</v>
      </c>
      <c r="H2347" s="174">
        <f t="shared" ca="1" si="40"/>
        <v>2.759138843004098E-2</v>
      </c>
    </row>
    <row r="2348" spans="2:8" x14ac:dyDescent="0.3">
      <c r="B2348" s="210">
        <v>42047</v>
      </c>
      <c r="C2348" s="211">
        <v>552.18273899999997</v>
      </c>
      <c r="D2348" s="174">
        <v>5.1886265930421241E-3</v>
      </c>
      <c r="E2348" s="174">
        <v>5.1886265930421241E-3</v>
      </c>
      <c r="G2348" s="174">
        <v>2342</v>
      </c>
      <c r="H2348" s="174">
        <f t="shared" ca="1" si="40"/>
        <v>-7.8131817145683582E-3</v>
      </c>
    </row>
    <row r="2349" spans="2:8" x14ac:dyDescent="0.3">
      <c r="B2349" s="208">
        <v>42046</v>
      </c>
      <c r="C2349" s="209">
        <v>549.33245799999997</v>
      </c>
      <c r="D2349" s="174">
        <v>-9.2181849682695712E-3</v>
      </c>
      <c r="E2349" s="174">
        <v>-9.2181849682695712E-3</v>
      </c>
      <c r="G2349" s="174">
        <v>2343</v>
      </c>
      <c r="H2349" s="174">
        <f t="shared" ca="1" si="40"/>
        <v>4.9685274441216419E-2</v>
      </c>
    </row>
    <row r="2350" spans="2:8" x14ac:dyDescent="0.3">
      <c r="B2350" s="210">
        <v>42045</v>
      </c>
      <c r="C2350" s="211">
        <v>554.44341999999995</v>
      </c>
      <c r="D2350" s="174">
        <v>3.9528274413432596E-2</v>
      </c>
      <c r="E2350" s="174">
        <v>3.9528274413432596E-2</v>
      </c>
      <c r="G2350" s="174">
        <v>2344</v>
      </c>
      <c r="H2350" s="174">
        <f t="shared" ca="1" si="40"/>
        <v>-1.2591949576879487E-2</v>
      </c>
    </row>
    <row r="2351" spans="2:8" x14ac:dyDescent="0.3">
      <c r="B2351" s="208">
        <v>42044</v>
      </c>
      <c r="C2351" s="209">
        <v>533.36059599999999</v>
      </c>
      <c r="D2351" s="174">
        <v>-3.0289512127900955E-2</v>
      </c>
      <c r="E2351" s="174">
        <v>-3.0289512127900955E-2</v>
      </c>
      <c r="G2351" s="174">
        <v>2345</v>
      </c>
      <c r="H2351" s="174">
        <f t="shared" ca="1" si="40"/>
        <v>5.6714984875092633E-2</v>
      </c>
    </row>
    <row r="2352" spans="2:8" x14ac:dyDescent="0.3">
      <c r="B2352" s="210">
        <v>42041</v>
      </c>
      <c r="C2352" s="211">
        <v>550.02044699999999</v>
      </c>
      <c r="D2352" s="174">
        <v>-5.0237562326878968E-2</v>
      </c>
      <c r="E2352" s="174">
        <v>-5.0237562326878968E-2</v>
      </c>
      <c r="G2352" s="174">
        <v>2346</v>
      </c>
      <c r="H2352" s="174">
        <f t="shared" ca="1" si="40"/>
        <v>-1.6176984658821572E-2</v>
      </c>
    </row>
    <row r="2353" spans="2:8" x14ac:dyDescent="0.3">
      <c r="B2353" s="208">
        <v>42040</v>
      </c>
      <c r="C2353" s="209">
        <v>579.11370799999997</v>
      </c>
      <c r="D2353" s="174">
        <v>-3.7200121273875033E-3</v>
      </c>
      <c r="E2353" s="174">
        <v>-3.7200121273875033E-3</v>
      </c>
      <c r="G2353" s="174">
        <v>2347</v>
      </c>
      <c r="H2353" s="174">
        <f t="shared" ca="1" si="40"/>
        <v>-2.1986321952845372E-2</v>
      </c>
    </row>
    <row r="2354" spans="2:8" x14ac:dyDescent="0.3">
      <c r="B2354" s="210">
        <v>42039</v>
      </c>
      <c r="C2354" s="211">
        <v>581.27606200000002</v>
      </c>
      <c r="D2354" s="174">
        <v>-1.9724948013264298E-2</v>
      </c>
      <c r="E2354" s="174">
        <v>-1.9724948013264298E-2</v>
      </c>
      <c r="G2354" s="174">
        <v>2348</v>
      </c>
      <c r="H2354" s="174">
        <f t="shared" ca="1" si="40"/>
        <v>-3.8929706441426103E-3</v>
      </c>
    </row>
    <row r="2355" spans="2:8" x14ac:dyDescent="0.3">
      <c r="B2355" s="208">
        <v>42038</v>
      </c>
      <c r="C2355" s="209">
        <v>592.97241199999996</v>
      </c>
      <c r="D2355" s="174">
        <v>1.8227940324443897E-2</v>
      </c>
      <c r="E2355" s="174">
        <v>1.8227940324443897E-2</v>
      </c>
      <c r="G2355" s="174">
        <v>2349</v>
      </c>
      <c r="H2355" s="174">
        <f t="shared" ca="1" si="40"/>
        <v>1.7878058649239168E-2</v>
      </c>
    </row>
    <row r="2356" spans="2:8" x14ac:dyDescent="0.3">
      <c r="B2356" s="210">
        <v>42037</v>
      </c>
      <c r="C2356" s="211">
        <v>582.35723900000005</v>
      </c>
      <c r="D2356" s="174">
        <v>1.2560888149400951E-2</v>
      </c>
      <c r="E2356" s="174">
        <v>1.2560888149400951E-2</v>
      </c>
      <c r="G2356" s="174">
        <v>2350</v>
      </c>
      <c r="H2356" s="174">
        <f t="shared" ca="1" si="40"/>
        <v>1.3339059038767302E-2</v>
      </c>
    </row>
    <row r="2357" spans="2:8" x14ac:dyDescent="0.3">
      <c r="B2357" s="208">
        <v>42034</v>
      </c>
      <c r="C2357" s="209">
        <v>575.13305700000001</v>
      </c>
      <c r="D2357" s="174">
        <v>-2.2469046432640118E-2</v>
      </c>
      <c r="E2357" s="174">
        <v>-2.2469046432640118E-2</v>
      </c>
      <c r="G2357" s="174">
        <v>2351</v>
      </c>
      <c r="H2357" s="174">
        <f t="shared" ca="1" si="40"/>
        <v>1.4285396747653457E-2</v>
      </c>
    </row>
    <row r="2358" spans="2:8" x14ac:dyDescent="0.3">
      <c r="B2358" s="210">
        <v>42033</v>
      </c>
      <c r="C2358" s="211">
        <v>588.35278300000004</v>
      </c>
      <c r="D2358" s="174">
        <v>1.5953818520213773E-2</v>
      </c>
      <c r="E2358" s="174">
        <v>1.5953818520213773E-2</v>
      </c>
      <c r="G2358" s="174">
        <v>2352</v>
      </c>
      <c r="H2358" s="174">
        <f t="shared" ca="1" si="40"/>
        <v>-1.1190627084713176E-2</v>
      </c>
    </row>
    <row r="2359" spans="2:8" x14ac:dyDescent="0.3">
      <c r="B2359" s="208">
        <v>42032</v>
      </c>
      <c r="C2359" s="209">
        <v>579.11370799999997</v>
      </c>
      <c r="D2359" s="174">
        <v>-2.5390771520302981E-2</v>
      </c>
      <c r="E2359" s="174">
        <v>-2.5390771520302981E-2</v>
      </c>
      <c r="G2359" s="174">
        <v>2353</v>
      </c>
      <c r="H2359" s="174">
        <f t="shared" ca="1" si="40"/>
        <v>4.0308572871321495E-2</v>
      </c>
    </row>
    <row r="2360" spans="2:8" x14ac:dyDescent="0.3">
      <c r="B2360" s="210">
        <v>42031</v>
      </c>
      <c r="C2360" s="211">
        <v>594.20092799999998</v>
      </c>
      <c r="D2360" s="174">
        <v>2.7360035009442903E-2</v>
      </c>
      <c r="E2360" s="174">
        <v>2.7360035009442903E-2</v>
      </c>
      <c r="G2360" s="174">
        <v>2354</v>
      </c>
      <c r="H2360" s="174">
        <f t="shared" ca="1" si="40"/>
        <v>1.1247745758555501E-3</v>
      </c>
    </row>
    <row r="2361" spans="2:8" x14ac:dyDescent="0.3">
      <c r="B2361" s="208">
        <v>42027</v>
      </c>
      <c r="C2361" s="209">
        <v>578.37652600000001</v>
      </c>
      <c r="D2361" s="174">
        <v>3.8746640825250693E-2</v>
      </c>
      <c r="E2361" s="174">
        <v>3.8746640825250693E-2</v>
      </c>
      <c r="G2361" s="174">
        <v>2355</v>
      </c>
      <c r="H2361" s="174">
        <f t="shared" ca="1" si="40"/>
        <v>6.8880149782444989E-3</v>
      </c>
    </row>
    <row r="2362" spans="2:8" x14ac:dyDescent="0.3">
      <c r="B2362" s="210">
        <v>42026</v>
      </c>
      <c r="C2362" s="211">
        <v>556.80230700000004</v>
      </c>
      <c r="D2362" s="174">
        <v>2.7198557296748794E-2</v>
      </c>
      <c r="E2362" s="174">
        <v>2.7198557296748794E-2</v>
      </c>
      <c r="G2362" s="174">
        <v>2356</v>
      </c>
      <c r="H2362" s="174">
        <f t="shared" ca="1" si="40"/>
        <v>-3.2824004616790484E-2</v>
      </c>
    </row>
    <row r="2363" spans="2:8" x14ac:dyDescent="0.3">
      <c r="B2363" s="208">
        <v>42025</v>
      </c>
      <c r="C2363" s="209">
        <v>542.05908199999999</v>
      </c>
      <c r="D2363" s="174">
        <v>-1.3769761324400373E-2</v>
      </c>
      <c r="E2363" s="174">
        <v>-1.3769761324400373E-2</v>
      </c>
      <c r="G2363" s="174">
        <v>2357</v>
      </c>
      <c r="H2363" s="174">
        <f t="shared" ca="1" si="40"/>
        <v>7.8828301289374913E-3</v>
      </c>
    </row>
    <row r="2364" spans="2:8" x14ac:dyDescent="0.3">
      <c r="B2364" s="210">
        <v>42024</v>
      </c>
      <c r="C2364" s="211">
        <v>549.62731900000006</v>
      </c>
      <c r="D2364" s="174">
        <v>3.8440222340917415E-2</v>
      </c>
      <c r="E2364" s="174">
        <v>3.8440222340917415E-2</v>
      </c>
      <c r="G2364" s="174">
        <v>2358</v>
      </c>
      <c r="H2364" s="174">
        <f t="shared" ca="1" si="40"/>
        <v>2.5022084389653577E-2</v>
      </c>
    </row>
    <row r="2365" spans="2:8" x14ac:dyDescent="0.3">
      <c r="B2365" s="208">
        <v>42023</v>
      </c>
      <c r="C2365" s="209">
        <v>529.28161599999999</v>
      </c>
      <c r="D2365" s="174">
        <v>2.4251071037504957E-2</v>
      </c>
      <c r="E2365" s="174">
        <v>2.4251071037504957E-2</v>
      </c>
      <c r="G2365" s="174">
        <v>2359</v>
      </c>
      <c r="H2365" s="174">
        <f t="shared" ca="1" si="40"/>
        <v>-1.7757895748097902E-2</v>
      </c>
    </row>
    <row r="2366" spans="2:8" x14ac:dyDescent="0.3">
      <c r="B2366" s="210">
        <v>42020</v>
      </c>
      <c r="C2366" s="211">
        <v>516.74987799999997</v>
      </c>
      <c r="D2366" s="174">
        <v>-1.3509663338039123E-2</v>
      </c>
      <c r="E2366" s="174">
        <v>-1.3509663338039123E-2</v>
      </c>
      <c r="G2366" s="174">
        <v>2360</v>
      </c>
      <c r="H2366" s="174">
        <f t="shared" ca="1" si="40"/>
        <v>2.0986835914353772E-2</v>
      </c>
    </row>
    <row r="2367" spans="2:8" x14ac:dyDescent="0.3">
      <c r="B2367" s="208">
        <v>42019</v>
      </c>
      <c r="C2367" s="209">
        <v>523.82659899999999</v>
      </c>
      <c r="D2367" s="174">
        <v>2.4214477797261345E-2</v>
      </c>
      <c r="E2367" s="174">
        <v>2.4214477797261345E-2</v>
      </c>
      <c r="G2367" s="174">
        <v>2361</v>
      </c>
      <c r="H2367" s="174">
        <f t="shared" ca="1" si="40"/>
        <v>-3.3840425464986162E-3</v>
      </c>
    </row>
    <row r="2368" spans="2:8" x14ac:dyDescent="0.3">
      <c r="B2368" s="210">
        <v>42018</v>
      </c>
      <c r="C2368" s="211">
        <v>511.44229100000001</v>
      </c>
      <c r="D2368" s="174">
        <v>1.7325209911272837E-3</v>
      </c>
      <c r="E2368" s="174">
        <v>1.7325209911272837E-3</v>
      </c>
      <c r="G2368" s="174">
        <v>2362</v>
      </c>
      <c r="H2368" s="174">
        <f t="shared" ca="1" si="40"/>
        <v>-4.8708057387653438E-3</v>
      </c>
    </row>
    <row r="2369" spans="2:8" x14ac:dyDescent="0.3">
      <c r="B2369" s="208">
        <v>42017</v>
      </c>
      <c r="C2369" s="209">
        <v>510.55773900000003</v>
      </c>
      <c r="D2369" s="174">
        <v>-5.4566283706815374E-3</v>
      </c>
      <c r="E2369" s="174">
        <v>-5.4566283706815374E-3</v>
      </c>
      <c r="G2369" s="174">
        <v>2363</v>
      </c>
      <c r="H2369" s="174">
        <f t="shared" ca="1" si="40"/>
        <v>1.7363473640465622E-2</v>
      </c>
    </row>
    <row r="2370" spans="2:8" x14ac:dyDescent="0.3">
      <c r="B2370" s="210">
        <v>42016</v>
      </c>
      <c r="C2370" s="211">
        <v>513.35894800000005</v>
      </c>
      <c r="D2370" s="174">
        <v>0</v>
      </c>
      <c r="E2370" s="174">
        <v>0</v>
      </c>
      <c r="G2370" s="174">
        <v>2364</v>
      </c>
      <c r="H2370" s="174">
        <f t="shared" ca="1" si="40"/>
        <v>7.0087130002679738E-3</v>
      </c>
    </row>
    <row r="2371" spans="2:8" x14ac:dyDescent="0.3">
      <c r="B2371" s="208">
        <v>42013</v>
      </c>
      <c r="C2371" s="209">
        <v>513.35894800000005</v>
      </c>
      <c r="D2371" s="174">
        <v>2.0117144367762626E-2</v>
      </c>
      <c r="E2371" s="174">
        <v>2.0117144367762626E-2</v>
      </c>
      <c r="G2371" s="174">
        <v>2365</v>
      </c>
      <c r="H2371" s="174">
        <f t="shared" ca="1" si="40"/>
        <v>4.1419496875722654E-2</v>
      </c>
    </row>
    <row r="2372" spans="2:8" x14ac:dyDescent="0.3">
      <c r="B2372" s="210">
        <v>42012</v>
      </c>
      <c r="C2372" s="211">
        <v>503.23529100000002</v>
      </c>
      <c r="D2372" s="174">
        <v>3.6752043995022965E-2</v>
      </c>
      <c r="E2372" s="174">
        <v>3.6752043995022965E-2</v>
      </c>
      <c r="G2372" s="174">
        <v>2366</v>
      </c>
      <c r="H2372" s="174">
        <f t="shared" ca="1" si="40"/>
        <v>-2.9704618831443583E-2</v>
      </c>
    </row>
    <row r="2373" spans="2:8" x14ac:dyDescent="0.3">
      <c r="B2373" s="208">
        <v>42011</v>
      </c>
      <c r="C2373" s="209">
        <v>485.39599600000003</v>
      </c>
      <c r="D2373" s="174">
        <v>-1.5057820417959647E-2</v>
      </c>
      <c r="E2373" s="174">
        <v>-1.5057820417959647E-2</v>
      </c>
      <c r="G2373" s="174">
        <v>2367</v>
      </c>
      <c r="H2373" s="174">
        <f t="shared" ca="1" si="40"/>
        <v>3.940472157563378E-2</v>
      </c>
    </row>
    <row r="2374" spans="2:8" x14ac:dyDescent="0.3">
      <c r="B2374" s="210">
        <v>42010</v>
      </c>
      <c r="C2374" s="211">
        <v>492.81674199999998</v>
      </c>
      <c r="D2374" s="174">
        <v>-4.2764351203950668E-2</v>
      </c>
      <c r="E2374" s="174">
        <v>-4.2764351203950668E-2</v>
      </c>
      <c r="G2374" s="174">
        <v>2368</v>
      </c>
      <c r="H2374" s="174">
        <f t="shared" ca="1" si="40"/>
        <v>-2.5117885984630595E-2</v>
      </c>
    </row>
    <row r="2375" spans="2:8" x14ac:dyDescent="0.3">
      <c r="B2375" s="208">
        <v>42009</v>
      </c>
      <c r="C2375" s="209">
        <v>514.83325200000002</v>
      </c>
      <c r="D2375" s="174">
        <v>2.3446617713083449E-2</v>
      </c>
      <c r="E2375" s="174">
        <v>2.3446617713083449E-2</v>
      </c>
      <c r="G2375" s="174">
        <v>2369</v>
      </c>
      <c r="H2375" s="174">
        <f t="shared" ca="1" si="40"/>
        <v>1.6702973692242908E-2</v>
      </c>
    </row>
    <row r="2376" spans="2:8" x14ac:dyDescent="0.3">
      <c r="B2376" s="210">
        <v>42006</v>
      </c>
      <c r="C2376" s="211">
        <v>503.03869600000002</v>
      </c>
      <c r="D2376" s="174">
        <v>2.6783013610894909E-2</v>
      </c>
      <c r="E2376" s="174">
        <v>2.6783013610894909E-2</v>
      </c>
      <c r="G2376" s="174">
        <v>2370</v>
      </c>
      <c r="H2376" s="174">
        <f t="shared" ref="H2376:H2439" ca="1" si="41">_xlfn.NORM.INV(RAND(),N$9,N$10)</f>
        <v>4.8312223213381023E-2</v>
      </c>
    </row>
    <row r="2377" spans="2:8" x14ac:dyDescent="0.3">
      <c r="B2377" s="208">
        <v>42005</v>
      </c>
      <c r="C2377" s="209">
        <v>489.917236</v>
      </c>
      <c r="D2377" s="174">
        <v>5.8521164354962008E-3</v>
      </c>
      <c r="E2377" s="174">
        <v>5.8521164354962008E-3</v>
      </c>
      <c r="G2377" s="174">
        <v>2371</v>
      </c>
      <c r="H2377" s="174">
        <f t="shared" ca="1" si="41"/>
        <v>2.2064610809190158E-2</v>
      </c>
    </row>
    <row r="2378" spans="2:8" x14ac:dyDescent="0.3">
      <c r="B2378" s="210">
        <v>42004</v>
      </c>
      <c r="C2378" s="211">
        <v>487.06686400000001</v>
      </c>
      <c r="D2378" s="174">
        <v>3.6454631750399264E-3</v>
      </c>
      <c r="E2378" s="174">
        <v>3.6454631750399264E-3</v>
      </c>
      <c r="G2378" s="174">
        <v>2372</v>
      </c>
      <c r="H2378" s="174">
        <f t="shared" ca="1" si="41"/>
        <v>1.7739747168058474E-2</v>
      </c>
    </row>
    <row r="2379" spans="2:8" x14ac:dyDescent="0.3">
      <c r="B2379" s="208">
        <v>42003</v>
      </c>
      <c r="C2379" s="209">
        <v>485.297729</v>
      </c>
      <c r="D2379" s="174">
        <v>-2.6259237470471937E-3</v>
      </c>
      <c r="E2379" s="174">
        <v>-2.6259237470471937E-3</v>
      </c>
      <c r="G2379" s="174">
        <v>2373</v>
      </c>
      <c r="H2379" s="174">
        <f t="shared" ca="1" si="41"/>
        <v>2.6150501641542347E-2</v>
      </c>
    </row>
    <row r="2380" spans="2:8" x14ac:dyDescent="0.3">
      <c r="B2380" s="210">
        <v>42002</v>
      </c>
      <c r="C2380" s="211">
        <v>486.57543900000002</v>
      </c>
      <c r="D2380" s="174">
        <v>2.0406066618179879E-2</v>
      </c>
      <c r="E2380" s="174">
        <v>2.0406066618179879E-2</v>
      </c>
      <c r="G2380" s="174">
        <v>2374</v>
      </c>
      <c r="H2380" s="174">
        <f t="shared" ca="1" si="41"/>
        <v>-2.6486206203933015E-2</v>
      </c>
    </row>
    <row r="2381" spans="2:8" x14ac:dyDescent="0.3">
      <c r="B2381" s="208">
        <v>41999</v>
      </c>
      <c r="C2381" s="209">
        <v>476.84491000000003</v>
      </c>
      <c r="D2381" s="174">
        <v>2.4796294006950454E-3</v>
      </c>
      <c r="E2381" s="174">
        <v>2.4796294006950454E-3</v>
      </c>
      <c r="G2381" s="174">
        <v>2375</v>
      </c>
      <c r="H2381" s="174">
        <f t="shared" ca="1" si="41"/>
        <v>1.9209797744238973E-2</v>
      </c>
    </row>
    <row r="2382" spans="2:8" x14ac:dyDescent="0.3">
      <c r="B2382" s="210">
        <v>41997</v>
      </c>
      <c r="C2382" s="211">
        <v>475.665436</v>
      </c>
      <c r="D2382" s="174">
        <v>-8.6039980122368884E-3</v>
      </c>
      <c r="E2382" s="174">
        <v>-8.6039980122368884E-3</v>
      </c>
      <c r="G2382" s="174">
        <v>2376</v>
      </c>
      <c r="H2382" s="174">
        <f t="shared" ca="1" si="41"/>
        <v>-2.0437369898584211E-2</v>
      </c>
    </row>
    <row r="2383" spans="2:8" x14ac:dyDescent="0.3">
      <c r="B2383" s="208">
        <v>41996</v>
      </c>
      <c r="C2383" s="209">
        <v>479.79357900000002</v>
      </c>
      <c r="D2383" s="174">
        <v>-1.3240271610175587E-2</v>
      </c>
      <c r="E2383" s="174">
        <v>-1.3240271610175587E-2</v>
      </c>
      <c r="G2383" s="174">
        <v>2377</v>
      </c>
      <c r="H2383" s="174">
        <f t="shared" ca="1" si="41"/>
        <v>3.1640791576059708E-2</v>
      </c>
    </row>
    <row r="2384" spans="2:8" x14ac:dyDescent="0.3">
      <c r="B2384" s="210">
        <v>41995</v>
      </c>
      <c r="C2384" s="211">
        <v>486.23141500000003</v>
      </c>
      <c r="D2384" s="174">
        <v>1.8110715808249973E-2</v>
      </c>
      <c r="E2384" s="174">
        <v>1.8110715808249973E-2</v>
      </c>
      <c r="G2384" s="174">
        <v>2378</v>
      </c>
      <c r="H2384" s="174">
        <f t="shared" ca="1" si="41"/>
        <v>-4.8168316548431005E-3</v>
      </c>
    </row>
    <row r="2385" spans="2:8" x14ac:dyDescent="0.3">
      <c r="B2385" s="208">
        <v>41992</v>
      </c>
      <c r="C2385" s="209">
        <v>477.58206200000001</v>
      </c>
      <c r="D2385" s="174">
        <v>2.0622779835153451E-3</v>
      </c>
      <c r="E2385" s="174">
        <v>2.0622779835153451E-3</v>
      </c>
      <c r="G2385" s="174">
        <v>2379</v>
      </c>
      <c r="H2385" s="174">
        <f t="shared" ca="1" si="41"/>
        <v>8.8786987989429699E-3</v>
      </c>
    </row>
    <row r="2386" spans="2:8" x14ac:dyDescent="0.3">
      <c r="B2386" s="210">
        <v>41991</v>
      </c>
      <c r="C2386" s="211">
        <v>476.59918199999998</v>
      </c>
      <c r="D2386" s="174">
        <v>1.9125734111247572E-2</v>
      </c>
      <c r="E2386" s="174">
        <v>1.9125734111247572E-2</v>
      </c>
      <c r="G2386" s="174">
        <v>2380</v>
      </c>
      <c r="H2386" s="174">
        <f t="shared" ca="1" si="41"/>
        <v>4.3575461055306514E-3</v>
      </c>
    </row>
    <row r="2387" spans="2:8" x14ac:dyDescent="0.3">
      <c r="B2387" s="208">
        <v>41990</v>
      </c>
      <c r="C2387" s="209">
        <v>467.65493800000002</v>
      </c>
      <c r="D2387" s="174">
        <v>-1.2145795322876409E-2</v>
      </c>
      <c r="E2387" s="174">
        <v>-1.2145795322876409E-2</v>
      </c>
      <c r="G2387" s="174">
        <v>2381</v>
      </c>
      <c r="H2387" s="174">
        <f t="shared" ca="1" si="41"/>
        <v>-2.1061069533245425E-2</v>
      </c>
    </row>
    <row r="2388" spans="2:8" x14ac:dyDescent="0.3">
      <c r="B2388" s="210">
        <v>41989</v>
      </c>
      <c r="C2388" s="211">
        <v>473.40481599999998</v>
      </c>
      <c r="D2388" s="174">
        <v>-2.4901378191895748E-2</v>
      </c>
      <c r="E2388" s="174">
        <v>-2.4901378191895748E-2</v>
      </c>
      <c r="G2388" s="174">
        <v>2382</v>
      </c>
      <c r="H2388" s="174">
        <f t="shared" ca="1" si="41"/>
        <v>1.8043904325396869E-2</v>
      </c>
    </row>
    <row r="2389" spans="2:8" x14ac:dyDescent="0.3">
      <c r="B2389" s="208">
        <v>41988</v>
      </c>
      <c r="C2389" s="209">
        <v>485.49429300000003</v>
      </c>
      <c r="D2389" s="174">
        <v>-1.2001118269148207E-2</v>
      </c>
      <c r="E2389" s="174">
        <v>-1.2001118269148207E-2</v>
      </c>
      <c r="G2389" s="174">
        <v>2383</v>
      </c>
      <c r="H2389" s="174">
        <f t="shared" ca="1" si="41"/>
        <v>4.0840389261930898E-2</v>
      </c>
    </row>
    <row r="2390" spans="2:8" x14ac:dyDescent="0.3">
      <c r="B2390" s="210">
        <v>41985</v>
      </c>
      <c r="C2390" s="211">
        <v>491.39154100000002</v>
      </c>
      <c r="D2390" s="174">
        <v>-7.8389242013767024E-3</v>
      </c>
      <c r="E2390" s="174">
        <v>-7.8389242013767024E-3</v>
      </c>
      <c r="G2390" s="174">
        <v>2384</v>
      </c>
      <c r="H2390" s="174">
        <f t="shared" ca="1" si="41"/>
        <v>4.7630277240496158E-3</v>
      </c>
    </row>
    <row r="2391" spans="2:8" x14ac:dyDescent="0.3">
      <c r="B2391" s="208">
        <v>41984</v>
      </c>
      <c r="C2391" s="209">
        <v>495.273956</v>
      </c>
      <c r="D2391" s="174">
        <v>-1.3894257703666866E-2</v>
      </c>
      <c r="E2391" s="174">
        <v>-1.3894257703666866E-2</v>
      </c>
      <c r="G2391" s="174">
        <v>2385</v>
      </c>
      <c r="H2391" s="174">
        <f t="shared" ca="1" si="41"/>
        <v>7.3124200829838615E-2</v>
      </c>
    </row>
    <row r="2392" spans="2:8" x14ac:dyDescent="0.3">
      <c r="B2392" s="210">
        <v>41983</v>
      </c>
      <c r="C2392" s="211">
        <v>502.25238000000002</v>
      </c>
      <c r="D2392" s="174">
        <v>1.539991990862599E-2</v>
      </c>
      <c r="E2392" s="174">
        <v>1.539991990862599E-2</v>
      </c>
      <c r="G2392" s="174">
        <v>2386</v>
      </c>
      <c r="H2392" s="174">
        <f t="shared" ca="1" si="41"/>
        <v>-3.4121369602583798E-3</v>
      </c>
    </row>
    <row r="2393" spans="2:8" x14ac:dyDescent="0.3">
      <c r="B2393" s="208">
        <v>41982</v>
      </c>
      <c r="C2393" s="209">
        <v>494.63504</v>
      </c>
      <c r="D2393" s="174">
        <v>-2.4141952957827881E-2</v>
      </c>
      <c r="E2393" s="174">
        <v>-2.4141952957827881E-2</v>
      </c>
      <c r="G2393" s="174">
        <v>2387</v>
      </c>
      <c r="H2393" s="174">
        <f t="shared" ca="1" si="41"/>
        <v>1.8716100231644653E-3</v>
      </c>
    </row>
    <row r="2394" spans="2:8" x14ac:dyDescent="0.3">
      <c r="B2394" s="210">
        <v>41981</v>
      </c>
      <c r="C2394" s="211">
        <v>506.87191799999999</v>
      </c>
      <c r="D2394" s="174">
        <v>-1.8368757646723972E-2</v>
      </c>
      <c r="E2394" s="174">
        <v>-1.8368757646723972E-2</v>
      </c>
      <c r="G2394" s="174">
        <v>2388</v>
      </c>
      <c r="H2394" s="174">
        <f t="shared" ca="1" si="41"/>
        <v>1.626241452396671E-3</v>
      </c>
    </row>
    <row r="2395" spans="2:8" x14ac:dyDescent="0.3">
      <c r="B2395" s="208">
        <v>41978</v>
      </c>
      <c r="C2395" s="209">
        <v>516.35675000000003</v>
      </c>
      <c r="D2395" s="174">
        <v>-4.5474362235076232E-3</v>
      </c>
      <c r="E2395" s="174">
        <v>-4.5474362235076232E-3</v>
      </c>
      <c r="G2395" s="174">
        <v>2389</v>
      </c>
      <c r="H2395" s="174">
        <f t="shared" ca="1" si="41"/>
        <v>-2.6675238552808414E-2</v>
      </c>
    </row>
    <row r="2396" spans="2:8" x14ac:dyDescent="0.3">
      <c r="B2396" s="210">
        <v>41977</v>
      </c>
      <c r="C2396" s="211">
        <v>518.71557600000006</v>
      </c>
      <c r="D2396" s="174">
        <v>-2.3631359341342731E-3</v>
      </c>
      <c r="E2396" s="174">
        <v>-2.3631359341342731E-3</v>
      </c>
      <c r="G2396" s="174">
        <v>2390</v>
      </c>
      <c r="H2396" s="174">
        <f t="shared" ca="1" si="41"/>
        <v>3.8628507797532116E-2</v>
      </c>
    </row>
    <row r="2397" spans="2:8" x14ac:dyDescent="0.3">
      <c r="B2397" s="208">
        <v>41976</v>
      </c>
      <c r="C2397" s="209">
        <v>519.94427499999995</v>
      </c>
      <c r="D2397" s="174">
        <v>9.4622937969176738E-5</v>
      </c>
      <c r="E2397" s="174">
        <v>9.4622937969176738E-5</v>
      </c>
      <c r="G2397" s="174">
        <v>2391</v>
      </c>
      <c r="H2397" s="174">
        <f t="shared" ca="1" si="41"/>
        <v>4.9079071871933652E-2</v>
      </c>
    </row>
    <row r="2398" spans="2:8" x14ac:dyDescent="0.3">
      <c r="B2398" s="210">
        <v>41975</v>
      </c>
      <c r="C2398" s="211">
        <v>519.895081</v>
      </c>
      <c r="D2398" s="174">
        <v>-1.3152999317597971E-2</v>
      </c>
      <c r="E2398" s="174">
        <v>-1.3152999317597971E-2</v>
      </c>
      <c r="G2398" s="174">
        <v>2392</v>
      </c>
      <c r="H2398" s="174">
        <f t="shared" ca="1" si="41"/>
        <v>1.7843881308967083E-2</v>
      </c>
    </row>
    <row r="2399" spans="2:8" x14ac:dyDescent="0.3">
      <c r="B2399" s="208">
        <v>41974</v>
      </c>
      <c r="C2399" s="209">
        <v>526.82440199999996</v>
      </c>
      <c r="D2399" s="174">
        <v>4.6859391098240544E-3</v>
      </c>
      <c r="E2399" s="174">
        <v>4.6859391098240544E-3</v>
      </c>
      <c r="G2399" s="174">
        <v>2393</v>
      </c>
      <c r="H2399" s="174">
        <f t="shared" ca="1" si="41"/>
        <v>5.7336104938624746E-2</v>
      </c>
    </row>
    <row r="2400" spans="2:8" x14ac:dyDescent="0.3">
      <c r="B2400" s="210">
        <v>41971</v>
      </c>
      <c r="C2400" s="211">
        <v>524.36724900000002</v>
      </c>
      <c r="D2400" s="174">
        <v>2.606034359518233E-2</v>
      </c>
      <c r="E2400" s="174">
        <v>2.606034359518233E-2</v>
      </c>
      <c r="G2400" s="174">
        <v>2394</v>
      </c>
      <c r="H2400" s="174">
        <f t="shared" ca="1" si="41"/>
        <v>-8.3352488452280143E-3</v>
      </c>
    </row>
    <row r="2401" spans="2:8" x14ac:dyDescent="0.3">
      <c r="B2401" s="208">
        <v>41970</v>
      </c>
      <c r="C2401" s="209">
        <v>511.04913299999998</v>
      </c>
      <c r="D2401" s="174">
        <v>0</v>
      </c>
      <c r="E2401" s="174">
        <v>0</v>
      </c>
      <c r="G2401" s="174">
        <v>2395</v>
      </c>
      <c r="H2401" s="174">
        <f t="shared" ca="1" si="41"/>
        <v>3.6032178228422918E-2</v>
      </c>
    </row>
    <row r="2402" spans="2:8" x14ac:dyDescent="0.3">
      <c r="B2402" s="210">
        <v>41969</v>
      </c>
      <c r="C2402" s="211">
        <v>511.04913299999998</v>
      </c>
      <c r="D2402" s="174">
        <v>-3.6409289645447521E-3</v>
      </c>
      <c r="E2402" s="174">
        <v>-3.6409289645447521E-3</v>
      </c>
      <c r="G2402" s="174">
        <v>2396</v>
      </c>
      <c r="H2402" s="174">
        <f t="shared" ca="1" si="41"/>
        <v>2.842975985762302E-2</v>
      </c>
    </row>
    <row r="2403" spans="2:8" x14ac:dyDescent="0.3">
      <c r="B2403" s="208">
        <v>41968</v>
      </c>
      <c r="C2403" s="209">
        <v>512.91662599999995</v>
      </c>
      <c r="D2403" s="174">
        <v>-8.6436111085551048E-3</v>
      </c>
      <c r="E2403" s="174">
        <v>-8.6436111085551048E-3</v>
      </c>
      <c r="G2403" s="174">
        <v>2397</v>
      </c>
      <c r="H2403" s="174">
        <f t="shared" ca="1" si="41"/>
        <v>2.4283186939659696E-2</v>
      </c>
    </row>
    <row r="2404" spans="2:8" x14ac:dyDescent="0.3">
      <c r="B2404" s="210">
        <v>41967</v>
      </c>
      <c r="C2404" s="211">
        <v>517.388733</v>
      </c>
      <c r="D2404" s="174">
        <v>-8.6628733572792528E-3</v>
      </c>
      <c r="E2404" s="174">
        <v>-8.6628733572792528E-3</v>
      </c>
      <c r="G2404" s="174">
        <v>2398</v>
      </c>
      <c r="H2404" s="174">
        <f t="shared" ca="1" si="41"/>
        <v>2.0492224588242705E-3</v>
      </c>
    </row>
    <row r="2405" spans="2:8" x14ac:dyDescent="0.3">
      <c r="B2405" s="208">
        <v>41964</v>
      </c>
      <c r="C2405" s="209">
        <v>521.90997300000004</v>
      </c>
      <c r="D2405" s="174">
        <v>1.1910307667224026E-2</v>
      </c>
      <c r="E2405" s="174">
        <v>1.1910307667224026E-2</v>
      </c>
      <c r="G2405" s="174">
        <v>2399</v>
      </c>
      <c r="H2405" s="174">
        <f t="shared" ca="1" si="41"/>
        <v>-1.8642368598084966E-2</v>
      </c>
    </row>
    <row r="2406" spans="2:8" x14ac:dyDescent="0.3">
      <c r="B2406" s="210">
        <v>41963</v>
      </c>
      <c r="C2406" s="211">
        <v>515.76702899999998</v>
      </c>
      <c r="D2406" s="174">
        <v>-8.9707541793874433E-3</v>
      </c>
      <c r="E2406" s="174">
        <v>-8.9707541793874433E-3</v>
      </c>
      <c r="G2406" s="174">
        <v>2400</v>
      </c>
      <c r="H2406" s="174">
        <f t="shared" ca="1" si="41"/>
        <v>-2.1855668226626698E-2</v>
      </c>
    </row>
    <row r="2407" spans="2:8" x14ac:dyDescent="0.3">
      <c r="B2407" s="208">
        <v>41962</v>
      </c>
      <c r="C2407" s="209">
        <v>520.43573000000004</v>
      </c>
      <c r="D2407" s="174">
        <v>-2.2341131159164109E-2</v>
      </c>
      <c r="E2407" s="174">
        <v>-2.2341131159164109E-2</v>
      </c>
      <c r="G2407" s="174">
        <v>2401</v>
      </c>
      <c r="H2407" s="174">
        <f t="shared" ca="1" si="41"/>
        <v>-4.4550466199086959E-2</v>
      </c>
    </row>
    <row r="2408" spans="2:8" x14ac:dyDescent="0.3">
      <c r="B2408" s="210">
        <v>41961</v>
      </c>
      <c r="C2408" s="211">
        <v>532.32855199999995</v>
      </c>
      <c r="D2408" s="174">
        <v>-6.6941917848081798E-3</v>
      </c>
      <c r="E2408" s="174">
        <v>-6.6941917848081798E-3</v>
      </c>
      <c r="G2408" s="174">
        <v>2402</v>
      </c>
      <c r="H2408" s="174">
        <f t="shared" ca="1" si="41"/>
        <v>-5.5541339409524874E-2</v>
      </c>
    </row>
    <row r="2409" spans="2:8" x14ac:dyDescent="0.3">
      <c r="B2409" s="208">
        <v>41960</v>
      </c>
      <c r="C2409" s="209">
        <v>535.91607699999997</v>
      </c>
      <c r="D2409" s="174">
        <v>4.0752010199102406E-2</v>
      </c>
      <c r="E2409" s="174">
        <v>4.0752010199102406E-2</v>
      </c>
      <c r="G2409" s="174">
        <v>2403</v>
      </c>
      <c r="H2409" s="174">
        <f t="shared" ca="1" si="41"/>
        <v>-2.1312753129934754E-2</v>
      </c>
    </row>
    <row r="2410" spans="2:8" x14ac:dyDescent="0.3">
      <c r="B2410" s="210">
        <v>41957</v>
      </c>
      <c r="C2410" s="211">
        <v>514.93158000000005</v>
      </c>
      <c r="D2410" s="174">
        <v>-5.4105284906158461E-3</v>
      </c>
      <c r="E2410" s="174">
        <v>-5.4105284906158461E-3</v>
      </c>
      <c r="G2410" s="174">
        <v>2404</v>
      </c>
      <c r="H2410" s="174">
        <f t="shared" ca="1" si="41"/>
        <v>-3.5178601015981602E-2</v>
      </c>
    </row>
    <row r="2411" spans="2:8" x14ac:dyDescent="0.3">
      <c r="B2411" s="208">
        <v>41956</v>
      </c>
      <c r="C2411" s="209">
        <v>517.73278800000003</v>
      </c>
      <c r="D2411" s="174">
        <v>-9.589284992546904E-3</v>
      </c>
      <c r="E2411" s="174">
        <v>-9.589284992546904E-3</v>
      </c>
      <c r="G2411" s="174">
        <v>2405</v>
      </c>
      <c r="H2411" s="174">
        <f t="shared" ca="1" si="41"/>
        <v>1.7440956667276384E-2</v>
      </c>
    </row>
    <row r="2412" spans="2:8" x14ac:dyDescent="0.3">
      <c r="B2412" s="210">
        <v>41955</v>
      </c>
      <c r="C2412" s="211">
        <v>522.745544</v>
      </c>
      <c r="D2412" s="174">
        <v>1.945576585752436E-2</v>
      </c>
      <c r="E2412" s="174">
        <v>1.945576585752436E-2</v>
      </c>
      <c r="G2412" s="174">
        <v>2406</v>
      </c>
      <c r="H2412" s="174">
        <f t="shared" ca="1" si="41"/>
        <v>1.7404970003908903E-2</v>
      </c>
    </row>
    <row r="2413" spans="2:8" x14ac:dyDescent="0.3">
      <c r="B2413" s="208">
        <v>41954</v>
      </c>
      <c r="C2413" s="209">
        <v>512.769226</v>
      </c>
      <c r="D2413" s="174">
        <v>-1.1487517696877692E-3</v>
      </c>
      <c r="E2413" s="174">
        <v>-1.1487517696877692E-3</v>
      </c>
      <c r="G2413" s="174">
        <v>2407</v>
      </c>
      <c r="H2413" s="174">
        <f t="shared" ca="1" si="41"/>
        <v>2.4897786611579403E-2</v>
      </c>
    </row>
    <row r="2414" spans="2:8" x14ac:dyDescent="0.3">
      <c r="B2414" s="210">
        <v>41953</v>
      </c>
      <c r="C2414" s="211">
        <v>513.35894800000005</v>
      </c>
      <c r="D2414" s="174">
        <v>-2.0718103834721974E-2</v>
      </c>
      <c r="E2414" s="174">
        <v>-2.0718103834721974E-2</v>
      </c>
      <c r="G2414" s="174">
        <v>2408</v>
      </c>
      <c r="H2414" s="174">
        <f t="shared" ca="1" si="41"/>
        <v>-1.9025946832691341E-2</v>
      </c>
    </row>
    <row r="2415" spans="2:8" x14ac:dyDescent="0.3">
      <c r="B2415" s="208">
        <v>41950</v>
      </c>
      <c r="C2415" s="209">
        <v>524.21978799999999</v>
      </c>
      <c r="D2415" s="174">
        <v>-4.943988908091561E-3</v>
      </c>
      <c r="E2415" s="174">
        <v>-4.943988908091561E-3</v>
      </c>
      <c r="G2415" s="174">
        <v>2409</v>
      </c>
      <c r="H2415" s="174">
        <f t="shared" ca="1" si="41"/>
        <v>2.7717730685070007E-2</v>
      </c>
    </row>
    <row r="2416" spans="2:8" x14ac:dyDescent="0.3">
      <c r="B2416" s="210">
        <v>41948</v>
      </c>
      <c r="C2416" s="211">
        <v>526.82440199999996</v>
      </c>
      <c r="D2416" s="174">
        <v>8.6564697612239415E-3</v>
      </c>
      <c r="E2416" s="174">
        <v>8.6564697612239415E-3</v>
      </c>
      <c r="G2416" s="174">
        <v>2410</v>
      </c>
      <c r="H2416" s="174">
        <f t="shared" ca="1" si="41"/>
        <v>1.8371294369146599E-2</v>
      </c>
    </row>
    <row r="2417" spans="2:8" x14ac:dyDescent="0.3">
      <c r="B2417" s="208">
        <v>41946</v>
      </c>
      <c r="C2417" s="209">
        <v>522.30310099999997</v>
      </c>
      <c r="D2417" s="174">
        <v>-8.3045974856911127E-3</v>
      </c>
      <c r="E2417" s="174">
        <v>-8.3045974856911127E-3</v>
      </c>
      <c r="G2417" s="174">
        <v>2411</v>
      </c>
      <c r="H2417" s="174">
        <f t="shared" ca="1" si="41"/>
        <v>1.7471365980286931E-2</v>
      </c>
    </row>
    <row r="2418" spans="2:8" x14ac:dyDescent="0.3">
      <c r="B2418" s="210">
        <v>41943</v>
      </c>
      <c r="C2418" s="211">
        <v>526.67694100000006</v>
      </c>
      <c r="D2418" s="174">
        <v>1.6889601814993785E-2</v>
      </c>
      <c r="E2418" s="174">
        <v>1.6889601814993785E-2</v>
      </c>
      <c r="G2418" s="174">
        <v>2412</v>
      </c>
      <c r="H2418" s="174">
        <f t="shared" ca="1" si="41"/>
        <v>-7.2682967568845833E-3</v>
      </c>
    </row>
    <row r="2419" spans="2:8" x14ac:dyDescent="0.3">
      <c r="B2419" s="208">
        <v>41942</v>
      </c>
      <c r="C2419" s="209">
        <v>517.92932099999996</v>
      </c>
      <c r="D2419" s="174">
        <v>1.4253542241096622E-3</v>
      </c>
      <c r="E2419" s="174">
        <v>1.4253542241096622E-3</v>
      </c>
      <c r="G2419" s="174">
        <v>2413</v>
      </c>
      <c r="H2419" s="174">
        <f t="shared" ca="1" si="41"/>
        <v>2.8364812294987161E-3</v>
      </c>
    </row>
    <row r="2420" spans="2:8" x14ac:dyDescent="0.3">
      <c r="B2420" s="210">
        <v>41941</v>
      </c>
      <c r="C2420" s="211">
        <v>517.192139</v>
      </c>
      <c r="D2420" s="174">
        <v>3.4502983079296376E-2</v>
      </c>
      <c r="E2420" s="174">
        <v>3.4502983079296376E-2</v>
      </c>
      <c r="G2420" s="174">
        <v>2414</v>
      </c>
      <c r="H2420" s="174">
        <f t="shared" ca="1" si="41"/>
        <v>4.0656297919368485E-2</v>
      </c>
    </row>
    <row r="2421" spans="2:8" x14ac:dyDescent="0.3">
      <c r="B2421" s="208">
        <v>41940</v>
      </c>
      <c r="C2421" s="209">
        <v>499.94262700000002</v>
      </c>
      <c r="D2421" s="174">
        <v>9.8272823066388199E-3</v>
      </c>
      <c r="E2421" s="174">
        <v>9.8272823066388199E-3</v>
      </c>
      <c r="G2421" s="174">
        <v>2415</v>
      </c>
      <c r="H2421" s="174">
        <f t="shared" ca="1" si="41"/>
        <v>-1.9940069903955405E-2</v>
      </c>
    </row>
    <row r="2422" spans="2:8" x14ac:dyDescent="0.3">
      <c r="B2422" s="210">
        <v>41939</v>
      </c>
      <c r="C2422" s="211">
        <v>495.07736199999999</v>
      </c>
      <c r="D2422" s="174">
        <v>-2.9760124726932943E-2</v>
      </c>
      <c r="E2422" s="174">
        <v>-2.9760124726932943E-2</v>
      </c>
      <c r="G2422" s="174">
        <v>2416</v>
      </c>
      <c r="H2422" s="174">
        <f t="shared" ca="1" si="41"/>
        <v>1.7846153180148299E-2</v>
      </c>
    </row>
    <row r="2423" spans="2:8" x14ac:dyDescent="0.3">
      <c r="B2423" s="208">
        <v>41934</v>
      </c>
      <c r="C2423" s="209">
        <v>510.26284800000002</v>
      </c>
      <c r="D2423" s="174">
        <v>3.5297515588347525E-2</v>
      </c>
      <c r="E2423" s="174">
        <v>3.5297515588347525E-2</v>
      </c>
      <c r="G2423" s="174">
        <v>2417</v>
      </c>
      <c r="H2423" s="174">
        <f t="shared" ca="1" si="41"/>
        <v>5.0350440407038143E-3</v>
      </c>
    </row>
    <row r="2424" spans="2:8" x14ac:dyDescent="0.3">
      <c r="B2424" s="210">
        <v>41933</v>
      </c>
      <c r="C2424" s="211">
        <v>492.865906</v>
      </c>
      <c r="D2424" s="174">
        <v>1.374715875340592E-2</v>
      </c>
      <c r="E2424" s="174">
        <v>1.374715875340592E-2</v>
      </c>
      <c r="G2424" s="174">
        <v>2418</v>
      </c>
      <c r="H2424" s="174">
        <f t="shared" ca="1" si="41"/>
        <v>-5.1205605468159941E-3</v>
      </c>
    </row>
    <row r="2425" spans="2:8" x14ac:dyDescent="0.3">
      <c r="B2425" s="208">
        <v>41932</v>
      </c>
      <c r="C2425" s="209">
        <v>486.18228099999999</v>
      </c>
      <c r="D2425" s="174">
        <v>3.9617550237435906E-2</v>
      </c>
      <c r="E2425" s="174">
        <v>3.9617550237435906E-2</v>
      </c>
      <c r="G2425" s="174">
        <v>2419</v>
      </c>
      <c r="H2425" s="174">
        <f t="shared" ca="1" si="41"/>
        <v>2.2520580068205822E-4</v>
      </c>
    </row>
    <row r="2426" spans="2:8" x14ac:dyDescent="0.3">
      <c r="B2426" s="210">
        <v>41929</v>
      </c>
      <c r="C2426" s="211">
        <v>467.65493800000002</v>
      </c>
      <c r="D2426" s="174">
        <v>-1.6535792372362433E-2</v>
      </c>
      <c r="E2426" s="174">
        <v>-1.6535792372362433E-2</v>
      </c>
      <c r="G2426" s="174">
        <v>2420</v>
      </c>
      <c r="H2426" s="174">
        <f t="shared" ca="1" si="41"/>
        <v>-3.1452422797982442E-4</v>
      </c>
    </row>
    <row r="2427" spans="2:8" x14ac:dyDescent="0.3">
      <c r="B2427" s="208">
        <v>41928</v>
      </c>
      <c r="C2427" s="209">
        <v>475.51800500000002</v>
      </c>
      <c r="D2427" s="174">
        <v>-8.6065806541146331E-3</v>
      </c>
      <c r="E2427" s="174">
        <v>-8.6065806541146331E-3</v>
      </c>
      <c r="G2427" s="174">
        <v>2421</v>
      </c>
      <c r="H2427" s="174">
        <f t="shared" ca="1" si="41"/>
        <v>-8.8618001811198409E-3</v>
      </c>
    </row>
    <row r="2428" spans="2:8" x14ac:dyDescent="0.3">
      <c r="B2428" s="210">
        <v>41927</v>
      </c>
      <c r="C2428" s="211">
        <v>479.646118</v>
      </c>
      <c r="D2428" s="174">
        <v>0</v>
      </c>
      <c r="E2428" s="174">
        <v>0</v>
      </c>
      <c r="G2428" s="174">
        <v>2422</v>
      </c>
      <c r="H2428" s="174">
        <f t="shared" ca="1" si="41"/>
        <v>1.9602288945322184E-2</v>
      </c>
    </row>
    <row r="2429" spans="2:8" x14ac:dyDescent="0.3">
      <c r="B2429" s="208">
        <v>41926</v>
      </c>
      <c r="C2429" s="209">
        <v>479.646118</v>
      </c>
      <c r="D2429" s="174">
        <v>-1.662473259392876E-2</v>
      </c>
      <c r="E2429" s="174">
        <v>-1.662473259392876E-2</v>
      </c>
      <c r="G2429" s="174">
        <v>2423</v>
      </c>
      <c r="H2429" s="174">
        <f t="shared" ca="1" si="41"/>
        <v>-3.2053203702979094E-2</v>
      </c>
    </row>
    <row r="2430" spans="2:8" x14ac:dyDescent="0.3">
      <c r="B2430" s="210">
        <v>41925</v>
      </c>
      <c r="C2430" s="211">
        <v>487.75491299999999</v>
      </c>
      <c r="D2430" s="174">
        <v>7.2052538865155641E-3</v>
      </c>
      <c r="E2430" s="174">
        <v>7.2052538865155641E-3</v>
      </c>
      <c r="G2430" s="174">
        <v>2424</v>
      </c>
      <c r="H2430" s="174">
        <f t="shared" ca="1" si="41"/>
        <v>5.00727362493868E-4</v>
      </c>
    </row>
    <row r="2431" spans="2:8" x14ac:dyDescent="0.3">
      <c r="B2431" s="208">
        <v>41922</v>
      </c>
      <c r="C2431" s="209">
        <v>484.26565599999998</v>
      </c>
      <c r="D2431" s="174">
        <v>-5.3592013832631062E-2</v>
      </c>
      <c r="E2431" s="174">
        <v>-5.3592013832631062E-2</v>
      </c>
      <c r="G2431" s="174">
        <v>2425</v>
      </c>
      <c r="H2431" s="174">
        <f t="shared" ca="1" si="41"/>
        <v>-1.0475878932417736E-2</v>
      </c>
    </row>
    <row r="2432" spans="2:8" x14ac:dyDescent="0.3">
      <c r="B2432" s="210">
        <v>41921</v>
      </c>
      <c r="C2432" s="211">
        <v>511.68804899999998</v>
      </c>
      <c r="D2432" s="174">
        <v>2.2789791934092023E-2</v>
      </c>
      <c r="E2432" s="174">
        <v>2.2789791934092023E-2</v>
      </c>
      <c r="G2432" s="174">
        <v>2426</v>
      </c>
      <c r="H2432" s="174">
        <f t="shared" ca="1" si="41"/>
        <v>-3.2736356444449138E-2</v>
      </c>
    </row>
    <row r="2433" spans="2:8" x14ac:dyDescent="0.3">
      <c r="B2433" s="208">
        <v>41920</v>
      </c>
      <c r="C2433" s="209">
        <v>500.28662100000003</v>
      </c>
      <c r="D2433" s="174">
        <v>8.0206213288936713E-3</v>
      </c>
      <c r="E2433" s="174">
        <v>8.0206213288936713E-3</v>
      </c>
      <c r="G2433" s="174">
        <v>2427</v>
      </c>
      <c r="H2433" s="174">
        <f t="shared" ca="1" si="41"/>
        <v>-5.1461960501139534E-2</v>
      </c>
    </row>
    <row r="2434" spans="2:8" x14ac:dyDescent="0.3">
      <c r="B2434" s="210">
        <v>41919</v>
      </c>
      <c r="C2434" s="211">
        <v>496.30593900000002</v>
      </c>
      <c r="D2434" s="174">
        <v>4.3758999003237452E-3</v>
      </c>
      <c r="E2434" s="174">
        <v>4.3758999003237452E-3</v>
      </c>
      <c r="G2434" s="174">
        <v>2428</v>
      </c>
      <c r="H2434" s="174">
        <f t="shared" ca="1" si="41"/>
        <v>-5.5624022902025255E-2</v>
      </c>
    </row>
    <row r="2435" spans="2:8" x14ac:dyDescent="0.3">
      <c r="B2435" s="208">
        <v>41913</v>
      </c>
      <c r="C2435" s="209">
        <v>494.14361600000001</v>
      </c>
      <c r="D2435" s="174">
        <v>1.1948482367763363E-3</v>
      </c>
      <c r="E2435" s="174">
        <v>1.1948482367763363E-3</v>
      </c>
      <c r="G2435" s="174">
        <v>2429</v>
      </c>
      <c r="H2435" s="174">
        <f t="shared" ca="1" si="41"/>
        <v>2.8662024056866929E-2</v>
      </c>
    </row>
    <row r="2436" spans="2:8" x14ac:dyDescent="0.3">
      <c r="B2436" s="210">
        <v>41912</v>
      </c>
      <c r="C2436" s="211">
        <v>493.55389400000001</v>
      </c>
      <c r="D2436" s="174">
        <v>-1.6837942185598909E-2</v>
      </c>
      <c r="E2436" s="174">
        <v>-1.6837942185598909E-2</v>
      </c>
      <c r="G2436" s="174">
        <v>2430</v>
      </c>
      <c r="H2436" s="174">
        <f t="shared" ca="1" si="41"/>
        <v>7.0756351614375268E-3</v>
      </c>
    </row>
    <row r="2437" spans="2:8" x14ac:dyDescent="0.3">
      <c r="B2437" s="208">
        <v>41911</v>
      </c>
      <c r="C2437" s="209">
        <v>502.00665300000003</v>
      </c>
      <c r="D2437" s="174">
        <v>-6.8489004697484953E-4</v>
      </c>
      <c r="E2437" s="174">
        <v>-6.8489004697484953E-4</v>
      </c>
      <c r="G2437" s="174">
        <v>2431</v>
      </c>
      <c r="H2437" s="174">
        <f t="shared" ca="1" si="41"/>
        <v>8.4309515415055079E-3</v>
      </c>
    </row>
    <row r="2438" spans="2:8" x14ac:dyDescent="0.3">
      <c r="B2438" s="210">
        <v>41908</v>
      </c>
      <c r="C2438" s="211">
        <v>502.350708</v>
      </c>
      <c r="D2438" s="174">
        <v>1.3383583908671861E-2</v>
      </c>
      <c r="E2438" s="174">
        <v>1.3383583908671861E-2</v>
      </c>
      <c r="G2438" s="174">
        <v>2432</v>
      </c>
      <c r="H2438" s="174">
        <f t="shared" ca="1" si="41"/>
        <v>2.2241109732414987E-3</v>
      </c>
    </row>
    <row r="2439" spans="2:8" x14ac:dyDescent="0.3">
      <c r="B2439" s="208">
        <v>41907</v>
      </c>
      <c r="C2439" s="209">
        <v>495.71624800000001</v>
      </c>
      <c r="D2439" s="174">
        <v>-1.7627528426840674E-2</v>
      </c>
      <c r="E2439" s="174">
        <v>-1.7627528426840674E-2</v>
      </c>
      <c r="G2439" s="174">
        <v>2433</v>
      </c>
      <c r="H2439" s="174">
        <f t="shared" ca="1" si="41"/>
        <v>1.6876320333550833E-2</v>
      </c>
    </row>
    <row r="2440" spans="2:8" x14ac:dyDescent="0.3">
      <c r="B2440" s="210">
        <v>41906</v>
      </c>
      <c r="C2440" s="211">
        <v>504.61129799999998</v>
      </c>
      <c r="D2440" s="174">
        <v>-8.4974269374851422E-3</v>
      </c>
      <c r="E2440" s="174">
        <v>-8.4974269374851422E-3</v>
      </c>
      <c r="G2440" s="174">
        <v>2434</v>
      </c>
      <c r="H2440" s="174">
        <f t="shared" ref="H2440:H2503" ca="1" si="42">_xlfn.NORM.INV(RAND(),N$9,N$10)</f>
        <v>-1.6367051187366269E-3</v>
      </c>
    </row>
    <row r="2441" spans="2:8" x14ac:dyDescent="0.3">
      <c r="B2441" s="208">
        <v>41905</v>
      </c>
      <c r="C2441" s="209">
        <v>508.93594400000001</v>
      </c>
      <c r="D2441" s="174">
        <v>-4.1200000493589808E-2</v>
      </c>
      <c r="E2441" s="174">
        <v>-4.1200000493589808E-2</v>
      </c>
      <c r="G2441" s="174">
        <v>2435</v>
      </c>
      <c r="H2441" s="174">
        <f t="shared" ca="1" si="42"/>
        <v>-6.1741972402134552E-3</v>
      </c>
    </row>
    <row r="2442" spans="2:8" x14ac:dyDescent="0.3">
      <c r="B2442" s="210">
        <v>41904</v>
      </c>
      <c r="C2442" s="211">
        <v>530.805115</v>
      </c>
      <c r="D2442" s="174">
        <v>4.0759281793685313E-2</v>
      </c>
      <c r="E2442" s="174">
        <v>4.0759281793685313E-2</v>
      </c>
      <c r="G2442" s="174">
        <v>2436</v>
      </c>
      <c r="H2442" s="174">
        <f t="shared" ca="1" si="42"/>
        <v>2.8415776941445895E-4</v>
      </c>
    </row>
    <row r="2443" spans="2:8" x14ac:dyDescent="0.3">
      <c r="B2443" s="208">
        <v>41901</v>
      </c>
      <c r="C2443" s="209">
        <v>510.01718099999999</v>
      </c>
      <c r="D2443" s="174">
        <v>-1.2371475999680942E-2</v>
      </c>
      <c r="E2443" s="174">
        <v>-1.2371475999680942E-2</v>
      </c>
      <c r="G2443" s="174">
        <v>2437</v>
      </c>
      <c r="H2443" s="174">
        <f t="shared" ca="1" si="42"/>
        <v>-3.6071435172781281E-2</v>
      </c>
    </row>
    <row r="2444" spans="2:8" x14ac:dyDescent="0.3">
      <c r="B2444" s="210">
        <v>41900</v>
      </c>
      <c r="C2444" s="211">
        <v>516.40588400000001</v>
      </c>
      <c r="D2444" s="174">
        <v>3.639410776203203E-2</v>
      </c>
      <c r="E2444" s="174">
        <v>3.639410776203203E-2</v>
      </c>
      <c r="G2444" s="174">
        <v>2438</v>
      </c>
      <c r="H2444" s="174">
        <f t="shared" ca="1" si="42"/>
        <v>-1.5854121056250139E-2</v>
      </c>
    </row>
    <row r="2445" spans="2:8" x14ac:dyDescent="0.3">
      <c r="B2445" s="208">
        <v>41899</v>
      </c>
      <c r="C2445" s="209">
        <v>498.27172899999999</v>
      </c>
      <c r="D2445" s="174">
        <v>1.4407215731768362E-2</v>
      </c>
      <c r="E2445" s="174">
        <v>1.4407215731768362E-2</v>
      </c>
      <c r="G2445" s="174">
        <v>2439</v>
      </c>
      <c r="H2445" s="174">
        <f t="shared" ca="1" si="42"/>
        <v>1.48963283514792E-2</v>
      </c>
    </row>
    <row r="2446" spans="2:8" x14ac:dyDescent="0.3">
      <c r="B2446" s="210">
        <v>41898</v>
      </c>
      <c r="C2446" s="211">
        <v>491.19497699999999</v>
      </c>
      <c r="D2446" s="174">
        <v>-2.4687785309538347E-2</v>
      </c>
      <c r="E2446" s="174">
        <v>-2.4687785309538347E-2</v>
      </c>
      <c r="G2446" s="174">
        <v>2440</v>
      </c>
      <c r="H2446" s="174">
        <f t="shared" ca="1" si="42"/>
        <v>-3.5773285158408108E-2</v>
      </c>
    </row>
    <row r="2447" spans="2:8" x14ac:dyDescent="0.3">
      <c r="B2447" s="208">
        <v>41897</v>
      </c>
      <c r="C2447" s="209">
        <v>503.62844799999999</v>
      </c>
      <c r="D2447" s="174">
        <v>-9.2807504604101448E-3</v>
      </c>
      <c r="E2447" s="174">
        <v>-9.2807504604101448E-3</v>
      </c>
      <c r="G2447" s="174">
        <v>2441</v>
      </c>
      <c r="H2447" s="174">
        <f t="shared" ca="1" si="42"/>
        <v>1.4637842014806939E-2</v>
      </c>
    </row>
    <row r="2448" spans="2:8" x14ac:dyDescent="0.3">
      <c r="B2448" s="210">
        <v>41894</v>
      </c>
      <c r="C2448" s="211">
        <v>508.34628300000003</v>
      </c>
      <c r="D2448" s="174">
        <v>5.5410275172235882E-3</v>
      </c>
      <c r="E2448" s="174">
        <v>5.5410275172235882E-3</v>
      </c>
      <c r="G2448" s="174">
        <v>2442</v>
      </c>
      <c r="H2448" s="174">
        <f t="shared" ca="1" si="42"/>
        <v>-5.086439332538123E-2</v>
      </c>
    </row>
    <row r="2449" spans="2:8" x14ac:dyDescent="0.3">
      <c r="B2449" s="208">
        <v>41893</v>
      </c>
      <c r="C2449" s="209">
        <v>505.54504400000002</v>
      </c>
      <c r="D2449" s="174">
        <v>-4.2589947291427786E-3</v>
      </c>
      <c r="E2449" s="174">
        <v>-4.2589947291427786E-3</v>
      </c>
      <c r="G2449" s="174">
        <v>2443</v>
      </c>
      <c r="H2449" s="174">
        <f t="shared" ca="1" si="42"/>
        <v>-4.9268822266636337E-3</v>
      </c>
    </row>
    <row r="2450" spans="2:8" x14ac:dyDescent="0.3">
      <c r="B2450" s="210">
        <v>41892</v>
      </c>
      <c r="C2450" s="211">
        <v>507.70736699999998</v>
      </c>
      <c r="D2450" s="174">
        <v>-1.1602505266216799E-3</v>
      </c>
      <c r="E2450" s="174">
        <v>-1.1602505266216799E-3</v>
      </c>
      <c r="G2450" s="174">
        <v>2444</v>
      </c>
      <c r="H2450" s="174">
        <f t="shared" ca="1" si="42"/>
        <v>-2.3009082445091304E-2</v>
      </c>
    </row>
    <row r="2451" spans="2:8" x14ac:dyDescent="0.3">
      <c r="B2451" s="208">
        <v>41891</v>
      </c>
      <c r="C2451" s="209">
        <v>508.29711900000001</v>
      </c>
      <c r="D2451" s="174">
        <v>1.3820833782388266E-2</v>
      </c>
      <c r="E2451" s="174">
        <v>1.3820833782388266E-2</v>
      </c>
      <c r="G2451" s="174">
        <v>2445</v>
      </c>
      <c r="H2451" s="174">
        <f t="shared" ca="1" si="42"/>
        <v>1.0750176408668736E-2</v>
      </c>
    </row>
    <row r="2452" spans="2:8" x14ac:dyDescent="0.3">
      <c r="B2452" s="210">
        <v>41890</v>
      </c>
      <c r="C2452" s="211">
        <v>501.36779799999999</v>
      </c>
      <c r="D2452" s="174">
        <v>8.102771446882942E-3</v>
      </c>
      <c r="E2452" s="174">
        <v>8.102771446882942E-3</v>
      </c>
      <c r="G2452" s="174">
        <v>2446</v>
      </c>
      <c r="H2452" s="174">
        <f t="shared" ca="1" si="42"/>
        <v>2.8208382354277174E-2</v>
      </c>
    </row>
    <row r="2453" spans="2:8" x14ac:dyDescent="0.3">
      <c r="B2453" s="208">
        <v>41887</v>
      </c>
      <c r="C2453" s="209">
        <v>497.33798200000001</v>
      </c>
      <c r="D2453" s="174">
        <v>-1.3645259947692832E-2</v>
      </c>
      <c r="E2453" s="174">
        <v>-1.3645259947692832E-2</v>
      </c>
      <c r="G2453" s="174">
        <v>2447</v>
      </c>
      <c r="H2453" s="174">
        <f t="shared" ca="1" si="42"/>
        <v>4.2911974516198909E-2</v>
      </c>
    </row>
    <row r="2454" spans="2:8" x14ac:dyDescent="0.3">
      <c r="B2454" s="210">
        <v>41886</v>
      </c>
      <c r="C2454" s="211">
        <v>504.21816999999999</v>
      </c>
      <c r="D2454" s="174">
        <v>-1.8369646704985376E-2</v>
      </c>
      <c r="E2454" s="174">
        <v>-1.8369646704985376E-2</v>
      </c>
      <c r="G2454" s="174">
        <v>2448</v>
      </c>
      <c r="H2454" s="174">
        <f t="shared" ca="1" si="42"/>
        <v>-6.4041541117196774E-2</v>
      </c>
    </row>
    <row r="2455" spans="2:8" x14ac:dyDescent="0.3">
      <c r="B2455" s="208">
        <v>41885</v>
      </c>
      <c r="C2455" s="209">
        <v>513.65380900000002</v>
      </c>
      <c r="D2455" s="174">
        <v>1.2300254578274064E-2</v>
      </c>
      <c r="E2455" s="174">
        <v>1.2300254578274064E-2</v>
      </c>
      <c r="G2455" s="174">
        <v>2449</v>
      </c>
      <c r="H2455" s="174">
        <f t="shared" ca="1" si="42"/>
        <v>2.3364131371542893E-2</v>
      </c>
    </row>
    <row r="2456" spans="2:8" x14ac:dyDescent="0.3">
      <c r="B2456" s="210">
        <v>41884</v>
      </c>
      <c r="C2456" s="211">
        <v>507.41250600000001</v>
      </c>
      <c r="D2456" s="174">
        <v>-7.2116295079156E-3</v>
      </c>
      <c r="E2456" s="174">
        <v>-7.2116295079156E-3</v>
      </c>
      <c r="G2456" s="174">
        <v>2450</v>
      </c>
      <c r="H2456" s="174">
        <f t="shared" ca="1" si="42"/>
        <v>2.3625265908465219E-2</v>
      </c>
    </row>
    <row r="2457" spans="2:8" x14ac:dyDescent="0.3">
      <c r="B2457" s="208">
        <v>41883</v>
      </c>
      <c r="C2457" s="209">
        <v>511.09835800000002</v>
      </c>
      <c r="D2457" s="174">
        <v>-9.6180944498729208E-3</v>
      </c>
      <c r="E2457" s="174">
        <v>-9.6180944498729208E-3</v>
      </c>
      <c r="G2457" s="174">
        <v>2451</v>
      </c>
      <c r="H2457" s="174">
        <f t="shared" ca="1" si="42"/>
        <v>3.5106050747400738E-2</v>
      </c>
    </row>
    <row r="2458" spans="2:8" x14ac:dyDescent="0.3">
      <c r="B2458" s="210">
        <v>41879</v>
      </c>
      <c r="C2458" s="211">
        <v>516.06188999999995</v>
      </c>
      <c r="D2458" s="174">
        <v>6.421336993417669E-3</v>
      </c>
      <c r="E2458" s="174">
        <v>6.421336993417669E-3</v>
      </c>
      <c r="G2458" s="174">
        <v>2452</v>
      </c>
      <c r="H2458" s="174">
        <f t="shared" ca="1" si="42"/>
        <v>8.4963874742591901E-4</v>
      </c>
    </row>
    <row r="2459" spans="2:8" x14ac:dyDescent="0.3">
      <c r="B2459" s="208">
        <v>41878</v>
      </c>
      <c r="C2459" s="209">
        <v>512.769226</v>
      </c>
      <c r="D2459" s="174">
        <v>1.7653439093611677E-2</v>
      </c>
      <c r="E2459" s="174">
        <v>1.7653439093611677E-2</v>
      </c>
      <c r="G2459" s="174">
        <v>2453</v>
      </c>
      <c r="H2459" s="174">
        <f t="shared" ca="1" si="42"/>
        <v>-1.1121067632949106E-3</v>
      </c>
    </row>
    <row r="2460" spans="2:8" x14ac:dyDescent="0.3">
      <c r="B2460" s="210">
        <v>41877</v>
      </c>
      <c r="C2460" s="211">
        <v>503.87411500000002</v>
      </c>
      <c r="D2460" s="174">
        <v>8.3594995453434746E-3</v>
      </c>
      <c r="E2460" s="174">
        <v>8.3594995453434746E-3</v>
      </c>
      <c r="G2460" s="174">
        <v>2454</v>
      </c>
      <c r="H2460" s="174">
        <f t="shared" ca="1" si="42"/>
        <v>3.0158755788675839E-2</v>
      </c>
    </row>
    <row r="2461" spans="2:8" x14ac:dyDescent="0.3">
      <c r="B2461" s="208">
        <v>41876</v>
      </c>
      <c r="C2461" s="209">
        <v>499.69689899999997</v>
      </c>
      <c r="D2461" s="174">
        <v>-6.1578025273976329E-3</v>
      </c>
      <c r="E2461" s="174">
        <v>-6.1578025273976329E-3</v>
      </c>
      <c r="G2461" s="174">
        <v>2455</v>
      </c>
      <c r="H2461" s="174">
        <f t="shared" ca="1" si="42"/>
        <v>-5.1643647046114589E-3</v>
      </c>
    </row>
    <row r="2462" spans="2:8" x14ac:dyDescent="0.3">
      <c r="B2462" s="210">
        <v>41873</v>
      </c>
      <c r="C2462" s="211">
        <v>502.79299900000001</v>
      </c>
      <c r="D2462" s="174">
        <v>-2.3402332586411711E-3</v>
      </c>
      <c r="E2462" s="174">
        <v>-2.3402332586411711E-3</v>
      </c>
      <c r="G2462" s="174">
        <v>2456</v>
      </c>
      <c r="H2462" s="174">
        <f t="shared" ca="1" si="42"/>
        <v>-8.4143930085587727E-3</v>
      </c>
    </row>
    <row r="2463" spans="2:8" x14ac:dyDescent="0.3">
      <c r="B2463" s="208">
        <v>41872</v>
      </c>
      <c r="C2463" s="209">
        <v>503.97241200000002</v>
      </c>
      <c r="D2463" s="174">
        <v>9.7605274421999611E-4</v>
      </c>
      <c r="E2463" s="174">
        <v>9.7605274421999611E-4</v>
      </c>
      <c r="G2463" s="174">
        <v>2457</v>
      </c>
      <c r="H2463" s="174">
        <f t="shared" ca="1" si="42"/>
        <v>-4.815806783425477E-3</v>
      </c>
    </row>
    <row r="2464" spans="2:8" x14ac:dyDescent="0.3">
      <c r="B2464" s="210">
        <v>41871</v>
      </c>
      <c r="C2464" s="211">
        <v>503.48098800000002</v>
      </c>
      <c r="D2464" s="174">
        <v>-1.2720464364492652E-2</v>
      </c>
      <c r="E2464" s="174">
        <v>-1.2720464364492652E-2</v>
      </c>
      <c r="G2464" s="174">
        <v>2458</v>
      </c>
      <c r="H2464" s="174">
        <f t="shared" ca="1" si="42"/>
        <v>-1.0053491211279372E-2</v>
      </c>
    </row>
    <row r="2465" spans="2:8" x14ac:dyDescent="0.3">
      <c r="B2465" s="208">
        <v>41870</v>
      </c>
      <c r="C2465" s="209">
        <v>509.96801799999997</v>
      </c>
      <c r="D2465" s="174">
        <v>2.9872952620233654E-2</v>
      </c>
      <c r="E2465" s="174">
        <v>2.9872952620233654E-2</v>
      </c>
      <c r="G2465" s="174">
        <v>2459</v>
      </c>
      <c r="H2465" s="174">
        <f t="shared" ca="1" si="42"/>
        <v>2.1523839620052675E-2</v>
      </c>
    </row>
    <row r="2466" spans="2:8" x14ac:dyDescent="0.3">
      <c r="B2466" s="210">
        <v>41869</v>
      </c>
      <c r="C2466" s="211">
        <v>495.175659</v>
      </c>
      <c r="D2466" s="174">
        <v>3.9620337603445716E-2</v>
      </c>
      <c r="E2466" s="174">
        <v>3.9620337603445716E-2</v>
      </c>
      <c r="G2466" s="174">
        <v>2460</v>
      </c>
      <c r="H2466" s="174">
        <f t="shared" ca="1" si="42"/>
        <v>1.6310784485825368E-2</v>
      </c>
    </row>
    <row r="2467" spans="2:8" x14ac:dyDescent="0.3">
      <c r="B2467" s="208">
        <v>41865</v>
      </c>
      <c r="C2467" s="209">
        <v>476.30432100000002</v>
      </c>
      <c r="D2467" s="174">
        <v>2.3442426937252011E-2</v>
      </c>
      <c r="E2467" s="174">
        <v>2.3442426937252011E-2</v>
      </c>
      <c r="G2467" s="174">
        <v>2461</v>
      </c>
      <c r="H2467" s="174">
        <f t="shared" ca="1" si="42"/>
        <v>4.0186369295923043E-2</v>
      </c>
    </row>
    <row r="2468" spans="2:8" x14ac:dyDescent="0.3">
      <c r="B2468" s="210">
        <v>41864</v>
      </c>
      <c r="C2468" s="211">
        <v>465.39434799999998</v>
      </c>
      <c r="D2468" s="174">
        <v>-1.054818645427905E-3</v>
      </c>
      <c r="E2468" s="174">
        <v>-1.054818645427905E-3</v>
      </c>
      <c r="G2468" s="174">
        <v>2462</v>
      </c>
      <c r="H2468" s="174">
        <f t="shared" ca="1" si="42"/>
        <v>-3.2421813649246539E-2</v>
      </c>
    </row>
    <row r="2469" spans="2:8" x14ac:dyDescent="0.3">
      <c r="B2469" s="208">
        <v>41863</v>
      </c>
      <c r="C2469" s="209">
        <v>465.88577299999997</v>
      </c>
      <c r="D2469" s="174">
        <v>6.1471227050659681E-2</v>
      </c>
      <c r="E2469" s="174">
        <v>6.1471227050659681E-2</v>
      </c>
      <c r="G2469" s="174">
        <v>2463</v>
      </c>
      <c r="H2469" s="174">
        <f t="shared" ca="1" si="42"/>
        <v>3.5444262091569027E-2</v>
      </c>
    </row>
    <row r="2470" spans="2:8" x14ac:dyDescent="0.3">
      <c r="B2470" s="210">
        <v>41862</v>
      </c>
      <c r="C2470" s="211">
        <v>438.90570100000002</v>
      </c>
      <c r="D2470" s="174">
        <v>3.1531506144759802E-2</v>
      </c>
      <c r="E2470" s="174">
        <v>3.1531506144759802E-2</v>
      </c>
      <c r="G2470" s="174">
        <v>2464</v>
      </c>
      <c r="H2470" s="174">
        <f t="shared" ca="1" si="42"/>
        <v>-3.1500695429085644E-2</v>
      </c>
    </row>
    <row r="2471" spans="2:8" x14ac:dyDescent="0.3">
      <c r="B2471" s="208">
        <v>41859</v>
      </c>
      <c r="C2471" s="209">
        <v>425.48937999999998</v>
      </c>
      <c r="D2471" s="174">
        <v>-2.0588149171154185E-2</v>
      </c>
      <c r="E2471" s="174">
        <v>-2.0588149171154185E-2</v>
      </c>
      <c r="G2471" s="174">
        <v>2465</v>
      </c>
      <c r="H2471" s="174">
        <f t="shared" ca="1" si="42"/>
        <v>1.31418469458698E-2</v>
      </c>
    </row>
    <row r="2472" spans="2:8" x14ac:dyDescent="0.3">
      <c r="B2472" s="210">
        <v>41858</v>
      </c>
      <c r="C2472" s="211">
        <v>434.43356299999999</v>
      </c>
      <c r="D2472" s="174">
        <v>-1.2400838803374212E-2</v>
      </c>
      <c r="E2472" s="174">
        <v>-1.2400838803374212E-2</v>
      </c>
      <c r="G2472" s="174">
        <v>2466</v>
      </c>
      <c r="H2472" s="174">
        <f t="shared" ca="1" si="42"/>
        <v>-6.0152508286984027E-2</v>
      </c>
    </row>
    <row r="2473" spans="2:8" x14ac:dyDescent="0.3">
      <c r="B2473" s="208">
        <v>41857</v>
      </c>
      <c r="C2473" s="209">
        <v>439.88855000000001</v>
      </c>
      <c r="D2473" s="174">
        <v>-2.0249611216173292E-2</v>
      </c>
      <c r="E2473" s="174">
        <v>-2.0249611216173292E-2</v>
      </c>
      <c r="G2473" s="174">
        <v>2467</v>
      </c>
      <c r="H2473" s="174">
        <f t="shared" ca="1" si="42"/>
        <v>-1.4469268801065228E-2</v>
      </c>
    </row>
    <row r="2474" spans="2:8" x14ac:dyDescent="0.3">
      <c r="B2474" s="210">
        <v>41856</v>
      </c>
      <c r="C2474" s="211">
        <v>448.98022500000002</v>
      </c>
      <c r="D2474" s="174">
        <v>2.2839303571762015E-2</v>
      </c>
      <c r="E2474" s="174">
        <v>2.2839303571762015E-2</v>
      </c>
      <c r="G2474" s="174">
        <v>2468</v>
      </c>
      <c r="H2474" s="174">
        <f t="shared" ca="1" si="42"/>
        <v>4.5995072237997002E-2</v>
      </c>
    </row>
    <row r="2475" spans="2:8" x14ac:dyDescent="0.3">
      <c r="B2475" s="208">
        <v>41855</v>
      </c>
      <c r="C2475" s="209">
        <v>438.95480300000003</v>
      </c>
      <c r="D2475" s="174">
        <v>1.4999887829808043E-2</v>
      </c>
      <c r="E2475" s="174">
        <v>1.4999887829808043E-2</v>
      </c>
      <c r="G2475" s="174">
        <v>2469</v>
      </c>
      <c r="H2475" s="174">
        <f t="shared" ca="1" si="42"/>
        <v>2.155325946635096E-2</v>
      </c>
    </row>
    <row r="2476" spans="2:8" x14ac:dyDescent="0.3">
      <c r="B2476" s="210">
        <v>41852</v>
      </c>
      <c r="C2476" s="211">
        <v>432.46783399999998</v>
      </c>
      <c r="D2476" s="174">
        <v>-1.5109077187541007E-2</v>
      </c>
      <c r="E2476" s="174">
        <v>-1.5109077187541007E-2</v>
      </c>
      <c r="G2476" s="174">
        <v>2470</v>
      </c>
      <c r="H2476" s="174">
        <f t="shared" ca="1" si="42"/>
        <v>2.0757082841420915E-2</v>
      </c>
    </row>
    <row r="2477" spans="2:8" x14ac:dyDescent="0.3">
      <c r="B2477" s="208">
        <v>41851</v>
      </c>
      <c r="C2477" s="209">
        <v>439.10226399999999</v>
      </c>
      <c r="D2477" s="174">
        <v>-1.0191617326498585E-2</v>
      </c>
      <c r="E2477" s="174">
        <v>-1.0191617326498585E-2</v>
      </c>
      <c r="G2477" s="174">
        <v>2471</v>
      </c>
      <c r="H2477" s="174">
        <f t="shared" ca="1" si="42"/>
        <v>-2.3865862123148465E-2</v>
      </c>
    </row>
    <row r="2478" spans="2:8" x14ac:dyDescent="0.3">
      <c r="B2478" s="210">
        <v>41850</v>
      </c>
      <c r="C2478" s="211">
        <v>443.62350500000002</v>
      </c>
      <c r="D2478" s="174">
        <v>-5.5085205985687573E-3</v>
      </c>
      <c r="E2478" s="174">
        <v>-5.5085205985687573E-3</v>
      </c>
      <c r="G2478" s="174">
        <v>2472</v>
      </c>
      <c r="H2478" s="174">
        <f t="shared" ca="1" si="42"/>
        <v>-1.486983136240742E-2</v>
      </c>
    </row>
    <row r="2479" spans="2:8" x14ac:dyDescent="0.3">
      <c r="B2479" s="208">
        <v>41848</v>
      </c>
      <c r="C2479" s="209">
        <v>446.08075000000002</v>
      </c>
      <c r="D2479" s="174">
        <v>-1.5723191006281109E-2</v>
      </c>
      <c r="E2479" s="174">
        <v>-1.5723191006281109E-2</v>
      </c>
      <c r="G2479" s="174">
        <v>2473</v>
      </c>
      <c r="H2479" s="174">
        <f t="shared" ca="1" si="42"/>
        <v>1.8018942066721085E-3</v>
      </c>
    </row>
    <row r="2480" spans="2:8" x14ac:dyDescent="0.3">
      <c r="B2480" s="210">
        <v>41845</v>
      </c>
      <c r="C2480" s="211">
        <v>453.20660400000003</v>
      </c>
      <c r="D2480" s="174">
        <v>-4.9768195985648973E-2</v>
      </c>
      <c r="E2480" s="174">
        <v>-4.9768195985648973E-2</v>
      </c>
      <c r="G2480" s="174">
        <v>2474</v>
      </c>
      <c r="H2480" s="174">
        <f t="shared" ca="1" si="42"/>
        <v>-8.8776242352579401E-2</v>
      </c>
    </row>
    <row r="2481" spans="2:8" x14ac:dyDescent="0.3">
      <c r="B2481" s="208">
        <v>41844</v>
      </c>
      <c r="C2481" s="209">
        <v>476.94320699999997</v>
      </c>
      <c r="D2481" s="174">
        <v>8.2500883343728556E-4</v>
      </c>
      <c r="E2481" s="174">
        <v>8.2500883343728556E-4</v>
      </c>
      <c r="G2481" s="174">
        <v>2475</v>
      </c>
      <c r="H2481" s="174">
        <f t="shared" ca="1" si="42"/>
        <v>-4.6501660271204552E-2</v>
      </c>
    </row>
    <row r="2482" spans="2:8" x14ac:dyDescent="0.3">
      <c r="B2482" s="210">
        <v>41843</v>
      </c>
      <c r="C2482" s="211">
        <v>476.550049</v>
      </c>
      <c r="D2482" s="174">
        <v>-3.8011061843222539E-3</v>
      </c>
      <c r="E2482" s="174">
        <v>-3.8011061843222539E-3</v>
      </c>
      <c r="G2482" s="174">
        <v>2476</v>
      </c>
      <c r="H2482" s="174">
        <f t="shared" ca="1" si="42"/>
        <v>4.8918600666053594E-2</v>
      </c>
    </row>
    <row r="2483" spans="2:8" x14ac:dyDescent="0.3">
      <c r="B2483" s="208">
        <v>41842</v>
      </c>
      <c r="C2483" s="209">
        <v>478.36837800000001</v>
      </c>
      <c r="D2483" s="174">
        <v>2.4739383772594818E-2</v>
      </c>
      <c r="E2483" s="174">
        <v>2.4739383772594818E-2</v>
      </c>
      <c r="G2483" s="174">
        <v>2477</v>
      </c>
      <c r="H2483" s="174">
        <f t="shared" ca="1" si="42"/>
        <v>7.3945718306699787E-4</v>
      </c>
    </row>
    <row r="2484" spans="2:8" x14ac:dyDescent="0.3">
      <c r="B2484" s="210">
        <v>41841</v>
      </c>
      <c r="C2484" s="211">
        <v>466.81954999999999</v>
      </c>
      <c r="D2484" s="174">
        <v>-7.3634598507971172E-4</v>
      </c>
      <c r="E2484" s="174">
        <v>-7.3634598507971172E-4</v>
      </c>
      <c r="G2484" s="174">
        <v>2478</v>
      </c>
      <c r="H2484" s="174">
        <f t="shared" ca="1" si="42"/>
        <v>2.403595657413413E-2</v>
      </c>
    </row>
    <row r="2485" spans="2:8" x14ac:dyDescent="0.3">
      <c r="B2485" s="208">
        <v>41838</v>
      </c>
      <c r="C2485" s="209">
        <v>467.163544</v>
      </c>
      <c r="D2485" s="174">
        <v>0</v>
      </c>
      <c r="E2485" s="174">
        <v>0</v>
      </c>
      <c r="G2485" s="174">
        <v>2479</v>
      </c>
      <c r="H2485" s="174">
        <f t="shared" ca="1" si="42"/>
        <v>-5.7773234701165369E-3</v>
      </c>
    </row>
    <row r="2486" spans="2:8" x14ac:dyDescent="0.3">
      <c r="B2486" s="210">
        <v>41837</v>
      </c>
      <c r="C2486" s="211">
        <v>467.163544</v>
      </c>
      <c r="D2486" s="174">
        <v>1.0631627341418419E-2</v>
      </c>
      <c r="E2486" s="174">
        <v>1.0631627341418419E-2</v>
      </c>
      <c r="G2486" s="174">
        <v>2480</v>
      </c>
      <c r="H2486" s="174">
        <f t="shared" ca="1" si="42"/>
        <v>-3.1357550421891194E-2</v>
      </c>
    </row>
    <row r="2487" spans="2:8" x14ac:dyDescent="0.3">
      <c r="B2487" s="208">
        <v>41836</v>
      </c>
      <c r="C2487" s="209">
        <v>462.24908399999998</v>
      </c>
      <c r="D2487" s="174">
        <v>1.5986159034328633E-2</v>
      </c>
      <c r="E2487" s="174">
        <v>1.5986159034328633E-2</v>
      </c>
      <c r="G2487" s="174">
        <v>2481</v>
      </c>
      <c r="H2487" s="174">
        <f t="shared" ca="1" si="42"/>
        <v>-2.8903178090992077E-2</v>
      </c>
    </row>
    <row r="2488" spans="2:8" x14ac:dyDescent="0.3">
      <c r="B2488" s="210">
        <v>41835</v>
      </c>
      <c r="C2488" s="211">
        <v>454.97576900000001</v>
      </c>
      <c r="D2488" s="174">
        <v>1.5131530937427341E-2</v>
      </c>
      <c r="E2488" s="174">
        <v>1.5131530937427341E-2</v>
      </c>
      <c r="G2488" s="174">
        <v>2482</v>
      </c>
      <c r="H2488" s="174">
        <f t="shared" ca="1" si="42"/>
        <v>-5.5288788428495474E-2</v>
      </c>
    </row>
    <row r="2489" spans="2:8" x14ac:dyDescent="0.3">
      <c r="B2489" s="208">
        <v>41834</v>
      </c>
      <c r="C2489" s="209">
        <v>448.19390900000002</v>
      </c>
      <c r="D2489" s="174">
        <v>2.253616608081992E-2</v>
      </c>
      <c r="E2489" s="174">
        <v>2.253616608081992E-2</v>
      </c>
      <c r="G2489" s="174">
        <v>2483</v>
      </c>
      <c r="H2489" s="174">
        <f t="shared" ca="1" si="42"/>
        <v>2.1944311790353565E-2</v>
      </c>
    </row>
    <row r="2490" spans="2:8" x14ac:dyDescent="0.3">
      <c r="B2490" s="210">
        <v>41831</v>
      </c>
      <c r="C2490" s="211">
        <v>438.31594799999999</v>
      </c>
      <c r="D2490" s="174">
        <v>-1.588879207045827E-2</v>
      </c>
      <c r="E2490" s="174">
        <v>-1.588879207045827E-2</v>
      </c>
      <c r="G2490" s="174">
        <v>2484</v>
      </c>
      <c r="H2490" s="174">
        <f t="shared" ca="1" si="42"/>
        <v>-2.7465673434780801E-2</v>
      </c>
    </row>
    <row r="2491" spans="2:8" x14ac:dyDescent="0.3">
      <c r="B2491" s="208">
        <v>41830</v>
      </c>
      <c r="C2491" s="209">
        <v>445.39269999999999</v>
      </c>
      <c r="D2491" s="174">
        <v>-8.9665851943300165E-3</v>
      </c>
      <c r="E2491" s="174">
        <v>-8.9665851943300165E-3</v>
      </c>
      <c r="G2491" s="174">
        <v>2485</v>
      </c>
      <c r="H2491" s="174">
        <f t="shared" ca="1" si="42"/>
        <v>3.0087852753397502E-2</v>
      </c>
    </row>
    <row r="2492" spans="2:8" x14ac:dyDescent="0.3">
      <c r="B2492" s="210">
        <v>41829</v>
      </c>
      <c r="C2492" s="211">
        <v>449.42248499999999</v>
      </c>
      <c r="D2492" s="174">
        <v>-2.2970095615267489E-2</v>
      </c>
      <c r="E2492" s="174">
        <v>-2.2970095615267489E-2</v>
      </c>
      <c r="G2492" s="174">
        <v>2486</v>
      </c>
      <c r="H2492" s="174">
        <f t="shared" ca="1" si="42"/>
        <v>1.8378695635847184E-2</v>
      </c>
    </row>
    <row r="2493" spans="2:8" x14ac:dyDescent="0.3">
      <c r="B2493" s="208">
        <v>41828</v>
      </c>
      <c r="C2493" s="209">
        <v>459.98846400000002</v>
      </c>
      <c r="D2493" s="174">
        <v>-1.8481873702957886E-2</v>
      </c>
      <c r="E2493" s="174">
        <v>-1.8481873702957886E-2</v>
      </c>
      <c r="G2493" s="174">
        <v>2487</v>
      </c>
      <c r="H2493" s="174">
        <f t="shared" ca="1" si="42"/>
        <v>2.8431639123362908E-2</v>
      </c>
    </row>
    <row r="2494" spans="2:8" x14ac:dyDescent="0.3">
      <c r="B2494" s="210">
        <v>41827</v>
      </c>
      <c r="C2494" s="211">
        <v>468.64999399999999</v>
      </c>
      <c r="D2494" s="174">
        <v>2.0023426868441691E-2</v>
      </c>
      <c r="E2494" s="174">
        <v>2.0023426868441691E-2</v>
      </c>
      <c r="G2494" s="174">
        <v>2488</v>
      </c>
      <c r="H2494" s="174">
        <f t="shared" ca="1" si="42"/>
        <v>-3.367702979963115E-2</v>
      </c>
    </row>
    <row r="2495" spans="2:8" x14ac:dyDescent="0.3">
      <c r="B2495" s="208">
        <v>41824</v>
      </c>
      <c r="C2495" s="209">
        <v>459.45022599999999</v>
      </c>
      <c r="D2495" s="174">
        <v>-6.3857086665914395E-4</v>
      </c>
      <c r="E2495" s="174">
        <v>-6.3857086665914395E-4</v>
      </c>
      <c r="G2495" s="174">
        <v>2489</v>
      </c>
      <c r="H2495" s="174">
        <f t="shared" ca="1" si="42"/>
        <v>-4.7537768772347461E-3</v>
      </c>
    </row>
    <row r="2496" spans="2:8" x14ac:dyDescent="0.3">
      <c r="B2496" s="210">
        <v>41823</v>
      </c>
      <c r="C2496" s="211">
        <v>459.74380500000001</v>
      </c>
      <c r="D2496" s="174">
        <v>3.0605418867862728E-2</v>
      </c>
      <c r="E2496" s="174">
        <v>3.0605418867862728E-2</v>
      </c>
      <c r="G2496" s="174">
        <v>2490</v>
      </c>
      <c r="H2496" s="174">
        <f t="shared" ca="1" si="42"/>
        <v>1.2690560862502417E-2</v>
      </c>
    </row>
    <row r="2497" spans="2:8" x14ac:dyDescent="0.3">
      <c r="B2497" s="208">
        <v>41822</v>
      </c>
      <c r="C2497" s="209">
        <v>446.091003</v>
      </c>
      <c r="D2497" s="174">
        <v>1.1091459568380747E-2</v>
      </c>
      <c r="E2497" s="174">
        <v>1.1091459568380747E-2</v>
      </c>
      <c r="G2497" s="174">
        <v>2491</v>
      </c>
      <c r="H2497" s="174">
        <f t="shared" ca="1" si="42"/>
        <v>1.9303077116604131E-2</v>
      </c>
    </row>
    <row r="2498" spans="2:8" x14ac:dyDescent="0.3">
      <c r="B2498" s="210">
        <v>41821</v>
      </c>
      <c r="C2498" s="211">
        <v>441.19747899999999</v>
      </c>
      <c r="D2498" s="174">
        <v>4.5212062171473354E-2</v>
      </c>
      <c r="E2498" s="174">
        <v>4.5212062171473354E-2</v>
      </c>
      <c r="G2498" s="174">
        <v>2492</v>
      </c>
      <c r="H2498" s="174">
        <f t="shared" ca="1" si="42"/>
        <v>-3.9286011092521812E-2</v>
      </c>
    </row>
    <row r="2499" spans="2:8" x14ac:dyDescent="0.3">
      <c r="B2499" s="208">
        <v>41820</v>
      </c>
      <c r="C2499" s="209">
        <v>422.11288500000001</v>
      </c>
      <c r="D2499" s="174">
        <v>-2.4285503106281888E-3</v>
      </c>
      <c r="E2499" s="174">
        <v>-2.4285503106281888E-3</v>
      </c>
      <c r="G2499" s="174">
        <v>2493</v>
      </c>
      <c r="H2499" s="174">
        <f t="shared" ca="1" si="42"/>
        <v>-2.5130839484420967E-3</v>
      </c>
    </row>
    <row r="2500" spans="2:8" x14ac:dyDescent="0.3">
      <c r="B2500" s="210">
        <v>41817</v>
      </c>
      <c r="C2500" s="211">
        <v>423.14050300000002</v>
      </c>
      <c r="D2500" s="174">
        <v>-1.2899434636338717E-2</v>
      </c>
      <c r="E2500" s="174">
        <v>-1.2899434636338717E-2</v>
      </c>
      <c r="G2500" s="174">
        <v>2494</v>
      </c>
      <c r="H2500" s="174">
        <f t="shared" ca="1" si="42"/>
        <v>5.5456251018754989E-2</v>
      </c>
    </row>
    <row r="2501" spans="2:8" x14ac:dyDescent="0.3">
      <c r="B2501" s="208">
        <v>41816</v>
      </c>
      <c r="C2501" s="209">
        <v>428.67010499999998</v>
      </c>
      <c r="D2501" s="174">
        <v>-1.1844365657107173E-2</v>
      </c>
      <c r="E2501" s="174">
        <v>-1.1844365657107173E-2</v>
      </c>
      <c r="G2501" s="174">
        <v>2495</v>
      </c>
      <c r="H2501" s="174">
        <f t="shared" ca="1" si="42"/>
        <v>5.6289531607536587E-2</v>
      </c>
    </row>
    <row r="2502" spans="2:8" x14ac:dyDescent="0.3">
      <c r="B2502" s="210">
        <v>41815</v>
      </c>
      <c r="C2502" s="211">
        <v>433.808289</v>
      </c>
      <c r="D2502" s="174">
        <v>2.4878439694691352E-3</v>
      </c>
      <c r="E2502" s="174">
        <v>2.4878439694691352E-3</v>
      </c>
      <c r="G2502" s="174">
        <v>2496</v>
      </c>
      <c r="H2502" s="174">
        <f t="shared" ca="1" si="42"/>
        <v>1.3751258089052448E-2</v>
      </c>
    </row>
    <row r="2503" spans="2:8" x14ac:dyDescent="0.3">
      <c r="B2503" s="208">
        <v>41814</v>
      </c>
      <c r="C2503" s="209">
        <v>432.73172</v>
      </c>
      <c r="D2503" s="174">
        <v>1.5036619482542465E-2</v>
      </c>
      <c r="E2503" s="174">
        <v>1.5036619482542465E-2</v>
      </c>
      <c r="G2503" s="174">
        <v>2497</v>
      </c>
      <c r="H2503" s="174">
        <f t="shared" ca="1" si="42"/>
        <v>1.8416080452823988E-2</v>
      </c>
    </row>
    <row r="2504" spans="2:8" x14ac:dyDescent="0.3">
      <c r="B2504" s="210">
        <v>41813</v>
      </c>
      <c r="C2504" s="211">
        <v>426.32128899999998</v>
      </c>
      <c r="D2504" s="174">
        <v>-5.5929327111880096E-3</v>
      </c>
      <c r="E2504" s="174">
        <v>-5.5929327111880096E-3</v>
      </c>
      <c r="G2504" s="174">
        <v>2498</v>
      </c>
      <c r="H2504" s="174">
        <f t="shared" ref="H2504:H2567" ca="1" si="43">_xlfn.NORM.INV(RAND(),N$9,N$10)</f>
        <v>-3.1290460370770733E-2</v>
      </c>
    </row>
    <row r="2505" spans="2:8" x14ac:dyDescent="0.3">
      <c r="B2505" s="208">
        <v>41810</v>
      </c>
      <c r="C2505" s="209">
        <v>428.719086</v>
      </c>
      <c r="D2505" s="174">
        <v>-1.2540238533112133E-3</v>
      </c>
      <c r="E2505" s="174">
        <v>-1.2540238533112133E-3</v>
      </c>
      <c r="G2505" s="174">
        <v>2499</v>
      </c>
      <c r="H2505" s="174">
        <f t="shared" ca="1" si="43"/>
        <v>2.608223911130126E-2</v>
      </c>
    </row>
    <row r="2506" spans="2:8" x14ac:dyDescent="0.3">
      <c r="B2506" s="210">
        <v>41809</v>
      </c>
      <c r="C2506" s="211">
        <v>429.257385</v>
      </c>
      <c r="D2506" s="174">
        <v>1.2582206696863095E-2</v>
      </c>
      <c r="E2506" s="174">
        <v>1.2582206696863095E-2</v>
      </c>
      <c r="G2506" s="174">
        <v>2500</v>
      </c>
      <c r="H2506" s="174">
        <f t="shared" ca="1" si="43"/>
        <v>7.7356099918366962E-3</v>
      </c>
    </row>
    <row r="2507" spans="2:8" x14ac:dyDescent="0.3">
      <c r="B2507" s="208">
        <v>41808</v>
      </c>
      <c r="C2507" s="209">
        <v>423.92349200000001</v>
      </c>
      <c r="D2507" s="174">
        <v>-1.7577573618376294E-2</v>
      </c>
      <c r="E2507" s="174">
        <v>-1.7577573618376294E-2</v>
      </c>
      <c r="G2507" s="174">
        <v>2501</v>
      </c>
      <c r="H2507" s="174">
        <f t="shared" ca="1" si="43"/>
        <v>-8.8574349303730694E-3</v>
      </c>
    </row>
    <row r="2508" spans="2:8" x14ac:dyDescent="0.3">
      <c r="B2508" s="210">
        <v>41807</v>
      </c>
      <c r="C2508" s="211">
        <v>431.50836199999998</v>
      </c>
      <c r="D2508" s="174">
        <v>2.332601669014998E-2</v>
      </c>
      <c r="E2508" s="174">
        <v>2.332601669014998E-2</v>
      </c>
      <c r="G2508" s="174">
        <v>2502</v>
      </c>
      <c r="H2508" s="174">
        <f t="shared" ca="1" si="43"/>
        <v>4.0585144615241812E-2</v>
      </c>
    </row>
    <row r="2509" spans="2:8" x14ac:dyDescent="0.3">
      <c r="B2509" s="208">
        <v>41806</v>
      </c>
      <c r="C2509" s="209">
        <v>421.67242399999998</v>
      </c>
      <c r="D2509" s="174">
        <v>-1.6885337331392469E-2</v>
      </c>
      <c r="E2509" s="174">
        <v>-1.6885337331392469E-2</v>
      </c>
      <c r="G2509" s="174">
        <v>2503</v>
      </c>
      <c r="H2509" s="174">
        <f t="shared" ca="1" si="43"/>
        <v>1.8966422406768286E-2</v>
      </c>
    </row>
    <row r="2510" spans="2:8" x14ac:dyDescent="0.3">
      <c r="B2510" s="210">
        <v>41803</v>
      </c>
      <c r="C2510" s="211">
        <v>428.91479500000003</v>
      </c>
      <c r="D2510" s="174">
        <v>-2.5136243761226296E-2</v>
      </c>
      <c r="E2510" s="174">
        <v>-2.5136243761226296E-2</v>
      </c>
      <c r="G2510" s="174">
        <v>2504</v>
      </c>
      <c r="H2510" s="174">
        <f t="shared" ca="1" si="43"/>
        <v>3.3415769633687177E-2</v>
      </c>
    </row>
    <row r="2511" spans="2:8" x14ac:dyDescent="0.3">
      <c r="B2511" s="208">
        <v>41802</v>
      </c>
      <c r="C2511" s="209">
        <v>439.97409099999999</v>
      </c>
      <c r="D2511" s="174">
        <v>8.5249583423145283E-3</v>
      </c>
      <c r="E2511" s="174">
        <v>8.5249583423145283E-3</v>
      </c>
      <c r="G2511" s="174">
        <v>2505</v>
      </c>
      <c r="H2511" s="174">
        <f t="shared" ca="1" si="43"/>
        <v>-2.9406246448454656E-2</v>
      </c>
    </row>
    <row r="2512" spans="2:8" x14ac:dyDescent="0.3">
      <c r="B2512" s="210">
        <v>41801</v>
      </c>
      <c r="C2512" s="211">
        <v>436.25503500000002</v>
      </c>
      <c r="D2512" s="174">
        <v>-1.687261713799957E-2</v>
      </c>
      <c r="E2512" s="174">
        <v>-1.687261713799957E-2</v>
      </c>
      <c r="G2512" s="174">
        <v>2506</v>
      </c>
      <c r="H2512" s="174">
        <f t="shared" ca="1" si="43"/>
        <v>-6.3367483761845563E-3</v>
      </c>
    </row>
    <row r="2513" spans="2:8" x14ac:dyDescent="0.3">
      <c r="B2513" s="208">
        <v>41800</v>
      </c>
      <c r="C2513" s="209">
        <v>443.74212599999998</v>
      </c>
      <c r="D2513" s="174">
        <v>1.0700021730379145E-2</v>
      </c>
      <c r="E2513" s="174">
        <v>1.0700021730379145E-2</v>
      </c>
      <c r="G2513" s="174">
        <v>2507</v>
      </c>
      <c r="H2513" s="174">
        <f t="shared" ca="1" si="43"/>
        <v>1.8387011422308891E-2</v>
      </c>
    </row>
    <row r="2514" spans="2:8" x14ac:dyDescent="0.3">
      <c r="B2514" s="210">
        <v>41799</v>
      </c>
      <c r="C2514" s="211">
        <v>439.04434199999997</v>
      </c>
      <c r="D2514" s="174">
        <v>2.1635158369940514E-2</v>
      </c>
      <c r="E2514" s="174">
        <v>2.1635158369940514E-2</v>
      </c>
      <c r="G2514" s="174">
        <v>2508</v>
      </c>
      <c r="H2514" s="174">
        <f t="shared" ca="1" si="43"/>
        <v>2.6206566849429996E-2</v>
      </c>
    </row>
    <row r="2515" spans="2:8" x14ac:dyDescent="0.3">
      <c r="B2515" s="208">
        <v>41796</v>
      </c>
      <c r="C2515" s="209">
        <v>429.74670400000002</v>
      </c>
      <c r="D2515" s="174">
        <v>9.4253569486388109E-3</v>
      </c>
      <c r="E2515" s="174">
        <v>9.4253569486388109E-3</v>
      </c>
      <c r="G2515" s="174">
        <v>2509</v>
      </c>
      <c r="H2515" s="174">
        <f t="shared" ca="1" si="43"/>
        <v>5.758852671355439E-2</v>
      </c>
    </row>
    <row r="2516" spans="2:8" x14ac:dyDescent="0.3">
      <c r="B2516" s="210">
        <v>41795</v>
      </c>
      <c r="C2516" s="211">
        <v>425.73400900000001</v>
      </c>
      <c r="D2516" s="174">
        <v>3.0683527418391917E-2</v>
      </c>
      <c r="E2516" s="174">
        <v>3.0683527418391917E-2</v>
      </c>
      <c r="G2516" s="174">
        <v>2510</v>
      </c>
      <c r="H2516" s="174">
        <f t="shared" ca="1" si="43"/>
        <v>2.5724813917099121E-2</v>
      </c>
    </row>
    <row r="2517" spans="2:8" x14ac:dyDescent="0.3">
      <c r="B2517" s="208">
        <v>41794</v>
      </c>
      <c r="C2517" s="209">
        <v>413.05987499999998</v>
      </c>
      <c r="D2517" s="174">
        <v>2.7321266464313335E-3</v>
      </c>
      <c r="E2517" s="174">
        <v>2.7321266464313335E-3</v>
      </c>
      <c r="G2517" s="174">
        <v>2511</v>
      </c>
      <c r="H2517" s="174">
        <f t="shared" ca="1" si="43"/>
        <v>7.3775473986500181E-2</v>
      </c>
    </row>
    <row r="2518" spans="2:8" x14ac:dyDescent="0.3">
      <c r="B2518" s="210">
        <v>41793</v>
      </c>
      <c r="C2518" s="211">
        <v>411.93441799999999</v>
      </c>
      <c r="D2518" s="174">
        <v>3.5669122254180217E-4</v>
      </c>
      <c r="E2518" s="174">
        <v>3.5669122254180217E-4</v>
      </c>
      <c r="G2518" s="174">
        <v>2512</v>
      </c>
      <c r="H2518" s="174">
        <f t="shared" ca="1" si="43"/>
        <v>-4.6560096765347024E-3</v>
      </c>
    </row>
    <row r="2519" spans="2:8" x14ac:dyDescent="0.3">
      <c r="B2519" s="208">
        <v>41792</v>
      </c>
      <c r="C2519" s="209">
        <v>411.78753699999999</v>
      </c>
      <c r="D2519" s="174">
        <v>1.3733131944400505E-2</v>
      </c>
      <c r="E2519" s="174">
        <v>1.3733131944400505E-2</v>
      </c>
      <c r="G2519" s="174">
        <v>2513</v>
      </c>
      <c r="H2519" s="174">
        <f t="shared" ca="1" si="43"/>
        <v>-3.8704930858607323E-2</v>
      </c>
    </row>
    <row r="2520" spans="2:8" x14ac:dyDescent="0.3">
      <c r="B2520" s="210">
        <v>41789</v>
      </c>
      <c r="C2520" s="211">
        <v>406.20901500000002</v>
      </c>
      <c r="D2520" s="174">
        <v>-2.180057122159286E-2</v>
      </c>
      <c r="E2520" s="174">
        <v>-2.180057122159286E-2</v>
      </c>
      <c r="G2520" s="174">
        <v>2514</v>
      </c>
      <c r="H2520" s="174">
        <f t="shared" ca="1" si="43"/>
        <v>3.5696430343477407E-3</v>
      </c>
    </row>
    <row r="2521" spans="2:8" x14ac:dyDescent="0.3">
      <c r="B2521" s="208">
        <v>41788</v>
      </c>
      <c r="C2521" s="209">
        <v>415.26196299999998</v>
      </c>
      <c r="D2521" s="174">
        <v>-1.0379043386564086E-2</v>
      </c>
      <c r="E2521" s="174">
        <v>-1.0379043386564086E-2</v>
      </c>
      <c r="G2521" s="174">
        <v>2515</v>
      </c>
      <c r="H2521" s="174">
        <f t="shared" ca="1" si="43"/>
        <v>1.692657947037106E-3</v>
      </c>
    </row>
    <row r="2522" spans="2:8" x14ac:dyDescent="0.3">
      <c r="B2522" s="210">
        <v>41787</v>
      </c>
      <c r="C2522" s="211">
        <v>419.617188</v>
      </c>
      <c r="D2522" s="174">
        <v>-1.7979874130022177E-2</v>
      </c>
      <c r="E2522" s="174">
        <v>-1.7979874130022177E-2</v>
      </c>
      <c r="G2522" s="174">
        <v>2516</v>
      </c>
      <c r="H2522" s="174">
        <f t="shared" ca="1" si="43"/>
        <v>2.8393408691577145E-2</v>
      </c>
    </row>
    <row r="2523" spans="2:8" x14ac:dyDescent="0.3">
      <c r="B2523" s="208">
        <v>41786</v>
      </c>
      <c r="C2523" s="209">
        <v>427.29998799999998</v>
      </c>
      <c r="D2523" s="174">
        <v>-1.6777350050729743E-2</v>
      </c>
      <c r="E2523" s="174">
        <v>-1.6777350050729743E-2</v>
      </c>
      <c r="G2523" s="174">
        <v>2517</v>
      </c>
      <c r="H2523" s="174">
        <f t="shared" ca="1" si="43"/>
        <v>-2.8935032554070574E-2</v>
      </c>
    </row>
    <row r="2524" spans="2:8" x14ac:dyDescent="0.3">
      <c r="B2524" s="210">
        <v>41785</v>
      </c>
      <c r="C2524" s="211">
        <v>434.59127799999999</v>
      </c>
      <c r="D2524" s="174">
        <v>2.9561743892276546E-2</v>
      </c>
      <c r="E2524" s="174">
        <v>2.9561743892276546E-2</v>
      </c>
      <c r="G2524" s="174">
        <v>2518</v>
      </c>
      <c r="H2524" s="174">
        <f t="shared" ca="1" si="43"/>
        <v>-1.7856546035469448E-2</v>
      </c>
    </row>
    <row r="2525" spans="2:8" x14ac:dyDescent="0.3">
      <c r="B2525" s="208">
        <v>41782</v>
      </c>
      <c r="C2525" s="209">
        <v>422.11288500000001</v>
      </c>
      <c r="D2525" s="174">
        <v>1.160777400169181E-3</v>
      </c>
      <c r="E2525" s="174">
        <v>1.160777400169181E-3</v>
      </c>
      <c r="G2525" s="174">
        <v>2519</v>
      </c>
      <c r="H2525" s="174">
        <f t="shared" ca="1" si="43"/>
        <v>4.6467320858797692E-2</v>
      </c>
    </row>
    <row r="2526" spans="2:8" x14ac:dyDescent="0.3">
      <c r="B2526" s="210">
        <v>41781</v>
      </c>
      <c r="C2526" s="211">
        <v>421.62347399999999</v>
      </c>
      <c r="D2526" s="174">
        <v>-1.407494054198547E-2</v>
      </c>
      <c r="E2526" s="174">
        <v>-1.407494054198547E-2</v>
      </c>
      <c r="G2526" s="174">
        <v>2520</v>
      </c>
      <c r="H2526" s="174">
        <f t="shared" ca="1" si="43"/>
        <v>-1.5835483022520306E-2</v>
      </c>
    </row>
    <row r="2527" spans="2:8" x14ac:dyDescent="0.3">
      <c r="B2527" s="208">
        <v>41780</v>
      </c>
      <c r="C2527" s="209">
        <v>427.642517</v>
      </c>
      <c r="D2527" s="174">
        <v>-6.5930851587304032E-3</v>
      </c>
      <c r="E2527" s="174">
        <v>-6.5930851587304032E-3</v>
      </c>
      <c r="G2527" s="174">
        <v>2521</v>
      </c>
      <c r="H2527" s="174">
        <f t="shared" ca="1" si="43"/>
        <v>-2.6036111671302307E-3</v>
      </c>
    </row>
    <row r="2528" spans="2:8" x14ac:dyDescent="0.3">
      <c r="B2528" s="210">
        <v>41779</v>
      </c>
      <c r="C2528" s="211">
        <v>430.48071299999998</v>
      </c>
      <c r="D2528" s="174">
        <v>-1.0238626225260497E-2</v>
      </c>
      <c r="E2528" s="174">
        <v>-1.0238626225260497E-2</v>
      </c>
      <c r="G2528" s="174">
        <v>2522</v>
      </c>
      <c r="H2528" s="174">
        <f t="shared" ca="1" si="43"/>
        <v>5.9847948329812039E-3</v>
      </c>
    </row>
    <row r="2529" spans="2:8" x14ac:dyDescent="0.3">
      <c r="B2529" s="208">
        <v>41778</v>
      </c>
      <c r="C2529" s="209">
        <v>434.93383799999998</v>
      </c>
      <c r="D2529" s="174">
        <v>-1.2115042734227404E-2</v>
      </c>
      <c r="E2529" s="174">
        <v>-1.2115042734227404E-2</v>
      </c>
      <c r="G2529" s="174">
        <v>2523</v>
      </c>
      <c r="H2529" s="174">
        <f t="shared" ca="1" si="43"/>
        <v>-3.6423690572142516E-2</v>
      </c>
    </row>
    <row r="2530" spans="2:8" x14ac:dyDescent="0.3">
      <c r="B2530" s="210">
        <v>41775</v>
      </c>
      <c r="C2530" s="211">
        <v>440.26769999999999</v>
      </c>
      <c r="D2530" s="174">
        <v>2.3200268720516094E-2</v>
      </c>
      <c r="E2530" s="174">
        <v>2.3200268720516094E-2</v>
      </c>
      <c r="G2530" s="174">
        <v>2524</v>
      </c>
      <c r="H2530" s="174">
        <f t="shared" ca="1" si="43"/>
        <v>-2.8982816871942502E-2</v>
      </c>
    </row>
    <row r="2531" spans="2:8" x14ac:dyDescent="0.3">
      <c r="B2531" s="208">
        <v>41774</v>
      </c>
      <c r="C2531" s="209">
        <v>430.28497299999998</v>
      </c>
      <c r="D2531" s="174">
        <v>-6.1037638961502164E-3</v>
      </c>
      <c r="E2531" s="174">
        <v>-6.1037638961502164E-3</v>
      </c>
      <c r="G2531" s="174">
        <v>2525</v>
      </c>
      <c r="H2531" s="174">
        <f t="shared" ca="1" si="43"/>
        <v>-3.0813173068090161E-2</v>
      </c>
    </row>
    <row r="2532" spans="2:8" x14ac:dyDescent="0.3">
      <c r="B2532" s="210">
        <v>41773</v>
      </c>
      <c r="C2532" s="211">
        <v>432.92746</v>
      </c>
      <c r="D2532" s="174">
        <v>3.1748923304072574E-3</v>
      </c>
      <c r="E2532" s="174">
        <v>3.1748923304072574E-3</v>
      </c>
      <c r="G2532" s="174">
        <v>2526</v>
      </c>
      <c r="H2532" s="174">
        <f t="shared" ca="1" si="43"/>
        <v>-3.6457349412332293E-2</v>
      </c>
    </row>
    <row r="2533" spans="2:8" x14ac:dyDescent="0.3">
      <c r="B2533" s="208">
        <v>41772</v>
      </c>
      <c r="C2533" s="209">
        <v>431.55731200000002</v>
      </c>
      <c r="D2533" s="174">
        <v>-9.5462335273093033E-3</v>
      </c>
      <c r="E2533" s="174">
        <v>-9.5462335273093033E-3</v>
      </c>
      <c r="G2533" s="174">
        <v>2527</v>
      </c>
      <c r="H2533" s="174">
        <f t="shared" ca="1" si="43"/>
        <v>-7.8410199096159861E-3</v>
      </c>
    </row>
    <row r="2534" spans="2:8" x14ac:dyDescent="0.3">
      <c r="B2534" s="210">
        <v>41771</v>
      </c>
      <c r="C2534" s="211">
        <v>435.71676600000001</v>
      </c>
      <c r="D2534" s="174">
        <v>4.1403575590542696E-2</v>
      </c>
      <c r="E2534" s="174">
        <v>4.1403575590542696E-2</v>
      </c>
      <c r="G2534" s="174">
        <v>2528</v>
      </c>
      <c r="H2534" s="174">
        <f t="shared" ca="1" si="43"/>
        <v>3.666309219155037E-3</v>
      </c>
    </row>
    <row r="2535" spans="2:8" x14ac:dyDescent="0.3">
      <c r="B2535" s="208">
        <v>41768</v>
      </c>
      <c r="C2535" s="209">
        <v>418.39376800000002</v>
      </c>
      <c r="D2535" s="174">
        <v>1.0518812191639033E-2</v>
      </c>
      <c r="E2535" s="174">
        <v>1.0518812191639033E-2</v>
      </c>
      <c r="G2535" s="174">
        <v>2529</v>
      </c>
      <c r="H2535" s="174">
        <f t="shared" ca="1" si="43"/>
        <v>7.6461902108967444E-2</v>
      </c>
    </row>
    <row r="2536" spans="2:8" x14ac:dyDescent="0.3">
      <c r="B2536" s="210">
        <v>41767</v>
      </c>
      <c r="C2536" s="211">
        <v>414.03857399999998</v>
      </c>
      <c r="D2536" s="174">
        <v>1.5238738377571058E-2</v>
      </c>
      <c r="E2536" s="174">
        <v>1.5238738377571058E-2</v>
      </c>
      <c r="G2536" s="174">
        <v>2530</v>
      </c>
      <c r="H2536" s="174">
        <f t="shared" ca="1" si="43"/>
        <v>6.6132116607431311E-3</v>
      </c>
    </row>
    <row r="2537" spans="2:8" x14ac:dyDescent="0.3">
      <c r="B2537" s="208">
        <v>41766</v>
      </c>
      <c r="C2537" s="209">
        <v>407.82385299999999</v>
      </c>
      <c r="D2537" s="174">
        <v>-5.8451230105606346E-3</v>
      </c>
      <c r="E2537" s="174">
        <v>-5.8451230105606346E-3</v>
      </c>
      <c r="G2537" s="174">
        <v>2531</v>
      </c>
      <c r="H2537" s="174">
        <f t="shared" ca="1" si="43"/>
        <v>2.3083149393431375E-2</v>
      </c>
    </row>
    <row r="2538" spans="2:8" x14ac:dyDescent="0.3">
      <c r="B2538" s="210">
        <v>41765</v>
      </c>
      <c r="C2538" s="211">
        <v>410.22164900000001</v>
      </c>
      <c r="D2538" s="174">
        <v>1.134032834751861E-2</v>
      </c>
      <c r="E2538" s="174">
        <v>1.134032834751861E-2</v>
      </c>
      <c r="G2538" s="174">
        <v>2532</v>
      </c>
      <c r="H2538" s="174">
        <f t="shared" ca="1" si="43"/>
        <v>1.4576083298184689E-2</v>
      </c>
    </row>
    <row r="2539" spans="2:8" x14ac:dyDescent="0.3">
      <c r="B2539" s="208">
        <v>41764</v>
      </c>
      <c r="C2539" s="209">
        <v>405.62176499999998</v>
      </c>
      <c r="D2539" s="174">
        <v>-7.2332810749038776E-4</v>
      </c>
      <c r="E2539" s="174">
        <v>-7.2332810749038776E-4</v>
      </c>
      <c r="G2539" s="174">
        <v>2533</v>
      </c>
      <c r="H2539" s="174">
        <f t="shared" ca="1" si="43"/>
        <v>4.9857980010556198E-2</v>
      </c>
    </row>
    <row r="2540" spans="2:8" x14ac:dyDescent="0.3">
      <c r="B2540" s="210">
        <v>41761</v>
      </c>
      <c r="C2540" s="211">
        <v>405.91537499999998</v>
      </c>
      <c r="D2540" s="174">
        <v>0</v>
      </c>
      <c r="E2540" s="174">
        <v>0</v>
      </c>
      <c r="G2540" s="174">
        <v>2534</v>
      </c>
      <c r="H2540" s="174">
        <f t="shared" ca="1" si="43"/>
        <v>-7.7591566020419108E-3</v>
      </c>
    </row>
    <row r="2541" spans="2:8" x14ac:dyDescent="0.3">
      <c r="B2541" s="208">
        <v>41759</v>
      </c>
      <c r="C2541" s="209">
        <v>405.91537499999998</v>
      </c>
      <c r="D2541" s="174">
        <v>1.4182737143895455E-2</v>
      </c>
      <c r="E2541" s="174">
        <v>1.4182737143895455E-2</v>
      </c>
      <c r="G2541" s="174">
        <v>2535</v>
      </c>
      <c r="H2541" s="174">
        <f t="shared" ca="1" si="43"/>
        <v>-5.5862898946863861E-3</v>
      </c>
    </row>
    <row r="2542" spans="2:8" x14ac:dyDescent="0.3">
      <c r="B2542" s="210">
        <v>41758</v>
      </c>
      <c r="C2542" s="211">
        <v>400.23889200000002</v>
      </c>
      <c r="D2542" s="174">
        <v>-1.8009436365617085E-2</v>
      </c>
      <c r="E2542" s="174">
        <v>-1.8009436365617085E-2</v>
      </c>
      <c r="G2542" s="174">
        <v>2536</v>
      </c>
      <c r="H2542" s="174">
        <f t="shared" ca="1" si="43"/>
        <v>-8.6824939659273931E-3</v>
      </c>
    </row>
    <row r="2543" spans="2:8" x14ac:dyDescent="0.3">
      <c r="B2543" s="208">
        <v>41757</v>
      </c>
      <c r="C2543" s="209">
        <v>407.57916299999999</v>
      </c>
      <c r="D2543" s="174">
        <v>-1.6066150908009977E-2</v>
      </c>
      <c r="E2543" s="174">
        <v>-1.6066150908009977E-2</v>
      </c>
      <c r="G2543" s="174">
        <v>2537</v>
      </c>
      <c r="H2543" s="174">
        <f t="shared" ca="1" si="43"/>
        <v>-2.4341039922278405E-2</v>
      </c>
    </row>
    <row r="2544" spans="2:8" x14ac:dyDescent="0.3">
      <c r="B2544" s="210">
        <v>41754</v>
      </c>
      <c r="C2544" s="211">
        <v>414.23431399999998</v>
      </c>
      <c r="D2544" s="174">
        <v>-4.2347958119171676E-3</v>
      </c>
      <c r="E2544" s="174">
        <v>-4.2347958119171676E-3</v>
      </c>
      <c r="G2544" s="174">
        <v>2538</v>
      </c>
      <c r="H2544" s="174">
        <f t="shared" ca="1" si="43"/>
        <v>-1.6110902529022583E-2</v>
      </c>
    </row>
    <row r="2545" spans="2:8" x14ac:dyDescent="0.3">
      <c r="B2545" s="208">
        <v>41753</v>
      </c>
      <c r="C2545" s="209">
        <v>415.99597199999999</v>
      </c>
      <c r="D2545" s="174">
        <v>0</v>
      </c>
      <c r="E2545" s="174">
        <v>0</v>
      </c>
      <c r="G2545" s="174">
        <v>2539</v>
      </c>
      <c r="H2545" s="174">
        <f t="shared" ca="1" si="43"/>
        <v>4.5653317717704008E-3</v>
      </c>
    </row>
    <row r="2546" spans="2:8" x14ac:dyDescent="0.3">
      <c r="B2546" s="210">
        <v>41752</v>
      </c>
      <c r="C2546" s="211">
        <v>415.99597199999999</v>
      </c>
      <c r="D2546" s="174">
        <v>-8.7453690893365757E-3</v>
      </c>
      <c r="E2546" s="174">
        <v>-8.7453690893365757E-3</v>
      </c>
      <c r="G2546" s="174">
        <v>2540</v>
      </c>
      <c r="H2546" s="174">
        <f t="shared" ca="1" si="43"/>
        <v>4.9467776663034493E-2</v>
      </c>
    </row>
    <row r="2547" spans="2:8" x14ac:dyDescent="0.3">
      <c r="B2547" s="208">
        <v>41751</v>
      </c>
      <c r="C2547" s="209">
        <v>419.66610700000001</v>
      </c>
      <c r="D2547" s="174">
        <v>-7.637047086934497E-3</v>
      </c>
      <c r="E2547" s="174">
        <v>-7.637047086934497E-3</v>
      </c>
      <c r="G2547" s="174">
        <v>2541</v>
      </c>
      <c r="H2547" s="174">
        <f t="shared" ca="1" si="43"/>
        <v>-1.1166005097454206E-2</v>
      </c>
    </row>
    <row r="2548" spans="2:8" x14ac:dyDescent="0.3">
      <c r="B2548" s="210">
        <v>41750</v>
      </c>
      <c r="C2548" s="211">
        <v>422.895782</v>
      </c>
      <c r="D2548" s="174">
        <v>6.9913758341080875E-3</v>
      </c>
      <c r="E2548" s="174">
        <v>6.9913758341080875E-3</v>
      </c>
      <c r="G2548" s="174">
        <v>2542</v>
      </c>
      <c r="H2548" s="174">
        <f t="shared" ca="1" si="43"/>
        <v>-9.6070205984829724E-3</v>
      </c>
    </row>
    <row r="2549" spans="2:8" x14ac:dyDescent="0.3">
      <c r="B2549" s="208">
        <v>41746</v>
      </c>
      <c r="C2549" s="209">
        <v>419.95968599999998</v>
      </c>
      <c r="D2549" s="174">
        <v>4.3657905899690971E-2</v>
      </c>
      <c r="E2549" s="174">
        <v>4.3657905899690971E-2</v>
      </c>
      <c r="G2549" s="174">
        <v>2543</v>
      </c>
      <c r="H2549" s="174">
        <f t="shared" ca="1" si="43"/>
        <v>2.3824300851164295E-2</v>
      </c>
    </row>
    <row r="2550" spans="2:8" x14ac:dyDescent="0.3">
      <c r="B2550" s="210">
        <v>41745</v>
      </c>
      <c r="C2550" s="211">
        <v>402.39209</v>
      </c>
      <c r="D2550" s="174">
        <v>-1.9419060334735984E-3</v>
      </c>
      <c r="E2550" s="174">
        <v>-1.9419060334735984E-3</v>
      </c>
      <c r="G2550" s="174">
        <v>2544</v>
      </c>
      <c r="H2550" s="174">
        <f t="shared" ca="1" si="43"/>
        <v>-1.2422018969741875E-2</v>
      </c>
    </row>
    <row r="2551" spans="2:8" x14ac:dyDescent="0.3">
      <c r="B2551" s="208">
        <v>41744</v>
      </c>
      <c r="C2551" s="209">
        <v>403.17501800000002</v>
      </c>
      <c r="D2551" s="174">
        <v>-2.750231999812873E-2</v>
      </c>
      <c r="E2551" s="174">
        <v>-2.750231999812873E-2</v>
      </c>
      <c r="G2551" s="174">
        <v>2545</v>
      </c>
      <c r="H2551" s="174">
        <f t="shared" ca="1" si="43"/>
        <v>-2.2832202170629531E-2</v>
      </c>
    </row>
    <row r="2552" spans="2:8" x14ac:dyDescent="0.3">
      <c r="B2552" s="210">
        <v>41740</v>
      </c>
      <c r="C2552" s="211">
        <v>414.576843</v>
      </c>
      <c r="D2552" s="174">
        <v>-1.6713089840913343E-2</v>
      </c>
      <c r="E2552" s="174">
        <v>-1.6713089840913343E-2</v>
      </c>
      <c r="G2552" s="174">
        <v>2546</v>
      </c>
      <c r="H2552" s="174">
        <f t="shared" ca="1" si="43"/>
        <v>-1.5392461354116822E-2</v>
      </c>
    </row>
    <row r="2553" spans="2:8" x14ac:dyDescent="0.3">
      <c r="B2553" s="208">
        <v>41739</v>
      </c>
      <c r="C2553" s="209">
        <v>421.62347399999999</v>
      </c>
      <c r="D2553" s="174">
        <v>2.3520870256585343E-2</v>
      </c>
      <c r="E2553" s="174">
        <v>2.3520870256585343E-2</v>
      </c>
      <c r="G2553" s="174">
        <v>2547</v>
      </c>
      <c r="H2553" s="174">
        <f t="shared" ca="1" si="43"/>
        <v>7.6503054169921292E-4</v>
      </c>
    </row>
    <row r="2554" spans="2:8" x14ac:dyDescent="0.3">
      <c r="B2554" s="210">
        <v>41738</v>
      </c>
      <c r="C2554" s="211">
        <v>411.93441799999999</v>
      </c>
      <c r="D2554" s="174">
        <v>4.1831832153554238E-2</v>
      </c>
      <c r="E2554" s="174">
        <v>4.1831832153554238E-2</v>
      </c>
      <c r="G2554" s="174">
        <v>2548</v>
      </c>
      <c r="H2554" s="174">
        <f t="shared" ca="1" si="43"/>
        <v>-1.0845319528624581E-2</v>
      </c>
    </row>
    <row r="2555" spans="2:8" x14ac:dyDescent="0.3">
      <c r="B2555" s="208">
        <v>41736</v>
      </c>
      <c r="C2555" s="209">
        <v>395.39434799999998</v>
      </c>
      <c r="D2555" s="174">
        <v>-3.699213884009346E-3</v>
      </c>
      <c r="E2555" s="174">
        <v>-3.699213884009346E-3</v>
      </c>
      <c r="G2555" s="174">
        <v>2549</v>
      </c>
      <c r="H2555" s="174">
        <f t="shared" ca="1" si="43"/>
        <v>-4.7342156802774357E-2</v>
      </c>
    </row>
    <row r="2556" spans="2:8" x14ac:dyDescent="0.3">
      <c r="B2556" s="210">
        <v>41733</v>
      </c>
      <c r="C2556" s="211">
        <v>396.86242700000003</v>
      </c>
      <c r="D2556" s="174">
        <v>-1.422150043631466E-2</v>
      </c>
      <c r="E2556" s="174">
        <v>-1.422150043631466E-2</v>
      </c>
      <c r="G2556" s="174">
        <v>2550</v>
      </c>
      <c r="H2556" s="174">
        <f t="shared" ca="1" si="43"/>
        <v>3.6569195768954274E-2</v>
      </c>
    </row>
    <row r="2557" spans="2:8" x14ac:dyDescent="0.3">
      <c r="B2557" s="208">
        <v>41732</v>
      </c>
      <c r="C2557" s="209">
        <v>402.58783</v>
      </c>
      <c r="D2557" s="174">
        <v>-6.6409417549626384E-3</v>
      </c>
      <c r="E2557" s="174">
        <v>-6.6409417549626384E-3</v>
      </c>
      <c r="G2557" s="174">
        <v>2551</v>
      </c>
      <c r="H2557" s="174">
        <f t="shared" ca="1" si="43"/>
        <v>4.7889510850874145E-2</v>
      </c>
    </row>
    <row r="2558" spans="2:8" x14ac:dyDescent="0.3">
      <c r="B2558" s="210">
        <v>41731</v>
      </c>
      <c r="C2558" s="211">
        <v>405.27926600000001</v>
      </c>
      <c r="D2558" s="174">
        <v>2.7161295502839345E-2</v>
      </c>
      <c r="E2558" s="174">
        <v>2.7161295502839345E-2</v>
      </c>
      <c r="G2558" s="174">
        <v>2552</v>
      </c>
      <c r="H2558" s="174">
        <f t="shared" ca="1" si="43"/>
        <v>-3.4837217291372694E-2</v>
      </c>
    </row>
    <row r="2559" spans="2:8" x14ac:dyDescent="0.3">
      <c r="B2559" s="208">
        <v>41730</v>
      </c>
      <c r="C2559" s="209">
        <v>394.56243899999998</v>
      </c>
      <c r="D2559" s="174">
        <v>1.1288017499049887E-2</v>
      </c>
      <c r="E2559" s="174">
        <v>1.1288017499049887E-2</v>
      </c>
      <c r="G2559" s="174">
        <v>2553</v>
      </c>
      <c r="H2559" s="174">
        <f t="shared" ca="1" si="43"/>
        <v>8.6712102358437779E-2</v>
      </c>
    </row>
    <row r="2560" spans="2:8" x14ac:dyDescent="0.3">
      <c r="B2560" s="210">
        <v>41729</v>
      </c>
      <c r="C2560" s="211">
        <v>390.15832499999999</v>
      </c>
      <c r="D2560" s="174">
        <v>3.3979733727391797E-3</v>
      </c>
      <c r="E2560" s="174">
        <v>3.3979733727391797E-3</v>
      </c>
      <c r="G2560" s="174">
        <v>2554</v>
      </c>
      <c r="H2560" s="174">
        <f t="shared" ca="1" si="43"/>
        <v>-3.6760123466340407E-3</v>
      </c>
    </row>
    <row r="2561" spans="2:8" x14ac:dyDescent="0.3">
      <c r="B2561" s="208">
        <v>41726</v>
      </c>
      <c r="C2561" s="209">
        <v>388.83706699999999</v>
      </c>
      <c r="D2561" s="174">
        <v>1.5124796687943115E-3</v>
      </c>
      <c r="E2561" s="174">
        <v>1.5124796687943115E-3</v>
      </c>
      <c r="G2561" s="174">
        <v>2555</v>
      </c>
      <c r="H2561" s="174">
        <f t="shared" ca="1" si="43"/>
        <v>-1.2887358168149161E-3</v>
      </c>
    </row>
    <row r="2562" spans="2:8" x14ac:dyDescent="0.3">
      <c r="B2562" s="210">
        <v>41725</v>
      </c>
      <c r="C2562" s="211">
        <v>388.24984699999999</v>
      </c>
      <c r="D2562" s="174">
        <v>-1.2324199330216449E-2</v>
      </c>
      <c r="E2562" s="174">
        <v>-1.2324199330216449E-2</v>
      </c>
      <c r="G2562" s="174">
        <v>2556</v>
      </c>
      <c r="H2562" s="174">
        <f t="shared" ca="1" si="43"/>
        <v>6.6141112366089024E-3</v>
      </c>
    </row>
    <row r="2563" spans="2:8" x14ac:dyDescent="0.3">
      <c r="B2563" s="208">
        <v>41724</v>
      </c>
      <c r="C2563" s="209">
        <v>393.09442100000001</v>
      </c>
      <c r="D2563" s="174">
        <v>2.7631994379988919E-2</v>
      </c>
      <c r="E2563" s="174">
        <v>2.7631994379988919E-2</v>
      </c>
      <c r="G2563" s="174">
        <v>2557</v>
      </c>
      <c r="H2563" s="174">
        <f t="shared" ca="1" si="43"/>
        <v>-6.5470054582536741E-2</v>
      </c>
    </row>
    <row r="2564" spans="2:8" x14ac:dyDescent="0.3">
      <c r="B2564" s="210">
        <v>41723</v>
      </c>
      <c r="C2564" s="211">
        <v>382.52450599999997</v>
      </c>
      <c r="D2564" s="174">
        <v>-1.6602409675973227E-3</v>
      </c>
      <c r="E2564" s="174">
        <v>-1.6602409675973227E-3</v>
      </c>
      <c r="G2564" s="174">
        <v>2558</v>
      </c>
      <c r="H2564" s="174">
        <f t="shared" ca="1" si="43"/>
        <v>2.4168292533119917E-3</v>
      </c>
    </row>
    <row r="2565" spans="2:8" x14ac:dyDescent="0.3">
      <c r="B2565" s="208">
        <v>41722</v>
      </c>
      <c r="C2565" s="209">
        <v>383.16064499999999</v>
      </c>
      <c r="D2565" s="174">
        <v>6.0387613930822032E-3</v>
      </c>
      <c r="E2565" s="174">
        <v>6.0387613930822032E-3</v>
      </c>
      <c r="G2565" s="174">
        <v>2559</v>
      </c>
      <c r="H2565" s="174">
        <f t="shared" ca="1" si="43"/>
        <v>1.8311717117868581E-2</v>
      </c>
    </row>
    <row r="2566" spans="2:8" x14ac:dyDescent="0.3">
      <c r="B2566" s="210">
        <v>41719</v>
      </c>
      <c r="C2566" s="211">
        <v>380.86071800000002</v>
      </c>
      <c r="D2566" s="174">
        <v>2.4888189217608415E-2</v>
      </c>
      <c r="E2566" s="174">
        <v>2.4888189217608415E-2</v>
      </c>
      <c r="G2566" s="174">
        <v>2560</v>
      </c>
      <c r="H2566" s="174">
        <f t="shared" ca="1" si="43"/>
        <v>4.1918572749883469E-2</v>
      </c>
    </row>
    <row r="2567" spans="2:8" x14ac:dyDescent="0.3">
      <c r="B2567" s="208">
        <v>41718</v>
      </c>
      <c r="C2567" s="209">
        <v>371.61196899999999</v>
      </c>
      <c r="D2567" s="174">
        <v>-1.2098385036784105E-2</v>
      </c>
      <c r="E2567" s="174">
        <v>-1.2098385036784105E-2</v>
      </c>
      <c r="G2567" s="174">
        <v>2561</v>
      </c>
      <c r="H2567" s="174">
        <f t="shared" ca="1" si="43"/>
        <v>-9.8372262873630389E-3</v>
      </c>
    </row>
    <row r="2568" spans="2:8" x14ac:dyDescent="0.3">
      <c r="B2568" s="210">
        <v>41717</v>
      </c>
      <c r="C2568" s="211">
        <v>376.16293300000001</v>
      </c>
      <c r="D2568" s="174">
        <v>8.1311457118793482E-3</v>
      </c>
      <c r="E2568" s="174">
        <v>8.1311457118793482E-3</v>
      </c>
      <c r="G2568" s="174">
        <v>2562</v>
      </c>
      <c r="H2568" s="174">
        <f t="shared" ref="H2568:H2631" ca="1" si="44">_xlfn.NORM.INV(RAND(),N$9,N$10)</f>
        <v>-2.9092171126805882E-2</v>
      </c>
    </row>
    <row r="2569" spans="2:8" x14ac:dyDescent="0.3">
      <c r="B2569" s="208">
        <v>41716</v>
      </c>
      <c r="C2569" s="209">
        <v>373.12896699999999</v>
      </c>
      <c r="D2569" s="174">
        <v>-3.0514934169825356E-2</v>
      </c>
      <c r="E2569" s="174">
        <v>-3.0514934169825356E-2</v>
      </c>
      <c r="G2569" s="174">
        <v>2563</v>
      </c>
      <c r="H2569" s="174">
        <f t="shared" ca="1" si="44"/>
        <v>2.3066185819512156E-2</v>
      </c>
    </row>
    <row r="2570" spans="2:8" x14ac:dyDescent="0.3">
      <c r="B2570" s="210">
        <v>41712</v>
      </c>
      <c r="C2570" s="211">
        <v>384.87335200000001</v>
      </c>
      <c r="D2570" s="174">
        <v>1.3530966929036249E-2</v>
      </c>
      <c r="E2570" s="174">
        <v>1.3530966929036249E-2</v>
      </c>
      <c r="G2570" s="174">
        <v>2564</v>
      </c>
      <c r="H2570" s="174">
        <f t="shared" ca="1" si="44"/>
        <v>6.2752320083257665E-2</v>
      </c>
    </row>
    <row r="2571" spans="2:8" x14ac:dyDescent="0.3">
      <c r="B2571" s="208">
        <v>41711</v>
      </c>
      <c r="C2571" s="209">
        <v>379.73516799999999</v>
      </c>
      <c r="D2571" s="174">
        <v>-2.1859746890664925E-3</v>
      </c>
      <c r="E2571" s="174">
        <v>-2.1859746890664925E-3</v>
      </c>
      <c r="G2571" s="174">
        <v>2565</v>
      </c>
      <c r="H2571" s="174">
        <f t="shared" ca="1" si="44"/>
        <v>2.0105006450342036E-2</v>
      </c>
    </row>
    <row r="2572" spans="2:8" x14ac:dyDescent="0.3">
      <c r="B2572" s="210">
        <v>41710</v>
      </c>
      <c r="C2572" s="211">
        <v>380.56707799999998</v>
      </c>
      <c r="D2572" s="174">
        <v>-2.2867266522813848E-2</v>
      </c>
      <c r="E2572" s="174">
        <v>-2.2867266522813848E-2</v>
      </c>
      <c r="G2572" s="174">
        <v>2566</v>
      </c>
      <c r="H2572" s="174">
        <f t="shared" ca="1" si="44"/>
        <v>-2.9783056482071388E-2</v>
      </c>
    </row>
    <row r="2573" spans="2:8" x14ac:dyDescent="0.3">
      <c r="B2573" s="208">
        <v>41709</v>
      </c>
      <c r="C2573" s="209">
        <v>389.47326700000002</v>
      </c>
      <c r="D2573" s="174">
        <v>4.9242034014444977E-3</v>
      </c>
      <c r="E2573" s="174">
        <v>4.9242034014444977E-3</v>
      </c>
      <c r="G2573" s="174">
        <v>2567</v>
      </c>
      <c r="H2573" s="174">
        <f t="shared" ca="1" si="44"/>
        <v>2.9276754434157106E-3</v>
      </c>
    </row>
    <row r="2574" spans="2:8" x14ac:dyDescent="0.3">
      <c r="B2574" s="210">
        <v>41708</v>
      </c>
      <c r="C2574" s="211">
        <v>387.564819</v>
      </c>
      <c r="D2574" s="174">
        <v>-3.2021280001769035E-2</v>
      </c>
      <c r="E2574" s="174">
        <v>-3.2021280001769035E-2</v>
      </c>
      <c r="G2574" s="174">
        <v>2568</v>
      </c>
      <c r="H2574" s="174">
        <f t="shared" ca="1" si="44"/>
        <v>5.0630183455233631E-2</v>
      </c>
    </row>
    <row r="2575" spans="2:8" x14ac:dyDescent="0.3">
      <c r="B2575" s="208">
        <v>41705</v>
      </c>
      <c r="C2575" s="209">
        <v>400.38568099999998</v>
      </c>
      <c r="D2575" s="174">
        <v>1.5913439120336936E-3</v>
      </c>
      <c r="E2575" s="174">
        <v>1.5913439120336936E-3</v>
      </c>
      <c r="G2575" s="174">
        <v>2569</v>
      </c>
      <c r="H2575" s="174">
        <f t="shared" ca="1" si="44"/>
        <v>4.0522790714350061E-3</v>
      </c>
    </row>
    <row r="2576" spans="2:8" x14ac:dyDescent="0.3">
      <c r="B2576" s="210">
        <v>41704</v>
      </c>
      <c r="C2576" s="211">
        <v>399.74954200000002</v>
      </c>
      <c r="D2576" s="174">
        <v>-2.8076553258073516E-3</v>
      </c>
      <c r="E2576" s="174">
        <v>-2.8076553258073516E-3</v>
      </c>
      <c r="G2576" s="174">
        <v>2570</v>
      </c>
      <c r="H2576" s="174">
        <f t="shared" ca="1" si="44"/>
        <v>3.6454448039503502E-3</v>
      </c>
    </row>
    <row r="2577" spans="2:8" x14ac:dyDescent="0.3">
      <c r="B2577" s="208">
        <v>41703</v>
      </c>
      <c r="C2577" s="209">
        <v>400.87506100000002</v>
      </c>
      <c r="D2577" s="174">
        <v>-7.9922491980896748E-3</v>
      </c>
      <c r="E2577" s="174">
        <v>-7.9922491980896748E-3</v>
      </c>
      <c r="G2577" s="174">
        <v>2571</v>
      </c>
      <c r="H2577" s="174">
        <f t="shared" ca="1" si="44"/>
        <v>1.5239328818488853E-2</v>
      </c>
    </row>
    <row r="2578" spans="2:8" x14ac:dyDescent="0.3">
      <c r="B2578" s="210">
        <v>41702</v>
      </c>
      <c r="C2578" s="211">
        <v>404.10476699999998</v>
      </c>
      <c r="D2578" s="174">
        <v>5.3565541536681801E-3</v>
      </c>
      <c r="E2578" s="174">
        <v>5.3565541536681801E-3</v>
      </c>
      <c r="G2578" s="174">
        <v>2572</v>
      </c>
      <c r="H2578" s="174">
        <f t="shared" ca="1" si="44"/>
        <v>-4.634769776283014E-3</v>
      </c>
    </row>
    <row r="2579" spans="2:8" x14ac:dyDescent="0.3">
      <c r="B2579" s="208">
        <v>41701</v>
      </c>
      <c r="C2579" s="209">
        <v>401.95169099999998</v>
      </c>
      <c r="D2579" s="174">
        <v>-1.4989838484817677E-2</v>
      </c>
      <c r="E2579" s="174">
        <v>-1.4989838484817677E-2</v>
      </c>
      <c r="G2579" s="174">
        <v>2573</v>
      </c>
      <c r="H2579" s="174">
        <f t="shared" ca="1" si="44"/>
        <v>6.9831628403501499E-3</v>
      </c>
    </row>
    <row r="2580" spans="2:8" x14ac:dyDescent="0.3">
      <c r="B2580" s="210">
        <v>41698</v>
      </c>
      <c r="C2580" s="211">
        <v>408.06857300000001</v>
      </c>
      <c r="D2580" s="174">
        <v>3.9257415724936774E-2</v>
      </c>
      <c r="E2580" s="174">
        <v>3.9257415724936774E-2</v>
      </c>
      <c r="G2580" s="174">
        <v>2574</v>
      </c>
      <c r="H2580" s="174">
        <f t="shared" ca="1" si="44"/>
        <v>-3.0079428684175791E-2</v>
      </c>
    </row>
    <row r="2581" spans="2:8" x14ac:dyDescent="0.3">
      <c r="B2581" s="208">
        <v>41696</v>
      </c>
      <c r="C2581" s="209">
        <v>392.65399200000002</v>
      </c>
      <c r="D2581" s="174">
        <v>6.7753277944066726E-3</v>
      </c>
      <c r="E2581" s="174">
        <v>6.7753277944066726E-3</v>
      </c>
      <c r="G2581" s="174">
        <v>2575</v>
      </c>
      <c r="H2581" s="174">
        <f t="shared" ca="1" si="44"/>
        <v>3.0117649128447811E-2</v>
      </c>
    </row>
    <row r="2582" spans="2:8" x14ac:dyDescent="0.3">
      <c r="B2582" s="210">
        <v>41695</v>
      </c>
      <c r="C2582" s="211">
        <v>390.01153599999998</v>
      </c>
      <c r="D2582" s="174">
        <v>4.9174515909122321E-3</v>
      </c>
      <c r="E2582" s="174">
        <v>4.9174515909122321E-3</v>
      </c>
      <c r="G2582" s="174">
        <v>2576</v>
      </c>
      <c r="H2582" s="174">
        <f t="shared" ca="1" si="44"/>
        <v>1.0479454962062505E-2</v>
      </c>
    </row>
    <row r="2583" spans="2:8" x14ac:dyDescent="0.3">
      <c r="B2583" s="208">
        <v>41694</v>
      </c>
      <c r="C2583" s="209">
        <v>388.10305799999998</v>
      </c>
      <c r="D2583" s="174">
        <v>8.8335189990406771E-4</v>
      </c>
      <c r="E2583" s="174">
        <v>8.8335189990406771E-4</v>
      </c>
      <c r="G2583" s="174">
        <v>2577</v>
      </c>
      <c r="H2583" s="174">
        <f t="shared" ca="1" si="44"/>
        <v>-3.9041002657165306E-3</v>
      </c>
    </row>
    <row r="2584" spans="2:8" x14ac:dyDescent="0.3">
      <c r="B2584" s="210">
        <v>41691</v>
      </c>
      <c r="C2584" s="211">
        <v>387.76052900000002</v>
      </c>
      <c r="D2584" s="174">
        <v>1.1101145845968049E-2</v>
      </c>
      <c r="E2584" s="174">
        <v>1.1101145845968049E-2</v>
      </c>
      <c r="G2584" s="174">
        <v>2578</v>
      </c>
      <c r="H2584" s="174">
        <f t="shared" ca="1" si="44"/>
        <v>5.0646637576027193E-2</v>
      </c>
    </row>
    <row r="2585" spans="2:8" x14ac:dyDescent="0.3">
      <c r="B2585" s="208">
        <v>41690</v>
      </c>
      <c r="C2585" s="209">
        <v>383.50320399999998</v>
      </c>
      <c r="D2585" s="174">
        <v>8.9403492887426964E-4</v>
      </c>
      <c r="E2585" s="174">
        <v>8.9403492887426964E-4</v>
      </c>
      <c r="G2585" s="174">
        <v>2579</v>
      </c>
      <c r="H2585" s="174">
        <f t="shared" ca="1" si="44"/>
        <v>-8.6358201248267433E-3</v>
      </c>
    </row>
    <row r="2586" spans="2:8" x14ac:dyDescent="0.3">
      <c r="B2586" s="210">
        <v>41689</v>
      </c>
      <c r="C2586" s="211">
        <v>383.16064499999999</v>
      </c>
      <c r="D2586" s="174">
        <v>2.5549337181092669E-4</v>
      </c>
      <c r="E2586" s="174">
        <v>2.5549337181092669E-4</v>
      </c>
      <c r="G2586" s="174">
        <v>2580</v>
      </c>
      <c r="H2586" s="174">
        <f t="shared" ca="1" si="44"/>
        <v>1.0025909336893108E-2</v>
      </c>
    </row>
    <row r="2587" spans="2:8" x14ac:dyDescent="0.3">
      <c r="B2587" s="208">
        <v>41688</v>
      </c>
      <c r="C2587" s="209">
        <v>383.06277499999999</v>
      </c>
      <c r="D2587" s="174">
        <v>1.2415931017048151E-2</v>
      </c>
      <c r="E2587" s="174">
        <v>1.2415931017048151E-2</v>
      </c>
      <c r="G2587" s="174">
        <v>2581</v>
      </c>
      <c r="H2587" s="174">
        <f t="shared" ca="1" si="44"/>
        <v>-3.5192761862134318E-2</v>
      </c>
    </row>
    <row r="2588" spans="2:8" x14ac:dyDescent="0.3">
      <c r="B2588" s="210">
        <v>41687</v>
      </c>
      <c r="C2588" s="211">
        <v>378.36502100000001</v>
      </c>
      <c r="D2588" s="174">
        <v>-5.6583533009978782E-3</v>
      </c>
      <c r="E2588" s="174">
        <v>-5.6583533009978782E-3</v>
      </c>
      <c r="G2588" s="174">
        <v>2582</v>
      </c>
      <c r="H2588" s="174">
        <f t="shared" ca="1" si="44"/>
        <v>-2.0835592721126169E-2</v>
      </c>
    </row>
    <row r="2589" spans="2:8" x14ac:dyDescent="0.3">
      <c r="B2589" s="208">
        <v>41684</v>
      </c>
      <c r="C2589" s="209">
        <v>380.51812699999999</v>
      </c>
      <c r="D2589" s="174">
        <v>3.4179940286495521E-2</v>
      </c>
      <c r="E2589" s="174">
        <v>3.4179940286495521E-2</v>
      </c>
      <c r="G2589" s="174">
        <v>2583</v>
      </c>
      <c r="H2589" s="174">
        <f t="shared" ca="1" si="44"/>
        <v>-2.2558082574559074E-2</v>
      </c>
    </row>
    <row r="2590" spans="2:8" x14ac:dyDescent="0.3">
      <c r="B2590" s="210">
        <v>41683</v>
      </c>
      <c r="C2590" s="211">
        <v>367.94189499999999</v>
      </c>
      <c r="D2590" s="174">
        <v>-1.8584045318032574E-3</v>
      </c>
      <c r="E2590" s="174">
        <v>-1.8584045318032574E-3</v>
      </c>
      <c r="G2590" s="174">
        <v>2584</v>
      </c>
      <c r="H2590" s="174">
        <f t="shared" ca="1" si="44"/>
        <v>-1.5348507106872453E-2</v>
      </c>
    </row>
    <row r="2591" spans="2:8" x14ac:dyDescent="0.3">
      <c r="B2591" s="208">
        <v>41682</v>
      </c>
      <c r="C2591" s="209">
        <v>368.62695300000001</v>
      </c>
      <c r="D2591" s="174">
        <v>5.740944888536677E-3</v>
      </c>
      <c r="E2591" s="174">
        <v>5.740944888536677E-3</v>
      </c>
      <c r="G2591" s="174">
        <v>2585</v>
      </c>
      <c r="H2591" s="174">
        <f t="shared" ca="1" si="44"/>
        <v>-1.2991788300257759E-2</v>
      </c>
    </row>
    <row r="2592" spans="2:8" x14ac:dyDescent="0.3">
      <c r="B2592" s="210">
        <v>41681</v>
      </c>
      <c r="C2592" s="211">
        <v>366.52276599999999</v>
      </c>
      <c r="D2592" s="174">
        <v>2.8704884946449308E-2</v>
      </c>
      <c r="E2592" s="174">
        <v>2.8704884946449308E-2</v>
      </c>
      <c r="G2592" s="174">
        <v>2586</v>
      </c>
      <c r="H2592" s="174">
        <f t="shared" ca="1" si="44"/>
        <v>6.5910212376691785E-3</v>
      </c>
    </row>
    <row r="2593" spans="2:8" x14ac:dyDescent="0.3">
      <c r="B2593" s="208">
        <v>41680</v>
      </c>
      <c r="C2593" s="209">
        <v>356.29534899999999</v>
      </c>
      <c r="D2593" s="174">
        <v>1.0688460749150159E-2</v>
      </c>
      <c r="E2593" s="174">
        <v>1.0688460749150159E-2</v>
      </c>
      <c r="G2593" s="174">
        <v>2587</v>
      </c>
      <c r="H2593" s="174">
        <f t="shared" ca="1" si="44"/>
        <v>4.6588133394113634E-2</v>
      </c>
    </row>
    <row r="2594" spans="2:8" x14ac:dyDescent="0.3">
      <c r="B2594" s="210">
        <v>41677</v>
      </c>
      <c r="C2594" s="211">
        <v>352.52737400000001</v>
      </c>
      <c r="D2594" s="174">
        <v>7.1300038764780258E-3</v>
      </c>
      <c r="E2594" s="174">
        <v>7.1300038764780258E-3</v>
      </c>
      <c r="G2594" s="174">
        <v>2588</v>
      </c>
      <c r="H2594" s="174">
        <f t="shared" ca="1" si="44"/>
        <v>7.1252139520853117E-2</v>
      </c>
    </row>
    <row r="2595" spans="2:8" x14ac:dyDescent="0.3">
      <c r="B2595" s="208">
        <v>41676</v>
      </c>
      <c r="C2595" s="209">
        <v>350.03164700000002</v>
      </c>
      <c r="D2595" s="174">
        <v>7.1811189604989263E-3</v>
      </c>
      <c r="E2595" s="174">
        <v>7.1811189604989263E-3</v>
      </c>
      <c r="G2595" s="174">
        <v>2589</v>
      </c>
      <c r="H2595" s="174">
        <f t="shared" ca="1" si="44"/>
        <v>3.6159160052896183E-2</v>
      </c>
    </row>
    <row r="2596" spans="2:8" x14ac:dyDescent="0.3">
      <c r="B2596" s="210">
        <v>41675</v>
      </c>
      <c r="C2596" s="211">
        <v>347.53595000000001</v>
      </c>
      <c r="D2596" s="174">
        <v>2.6745650288223378E-2</v>
      </c>
      <c r="E2596" s="174">
        <v>2.6745650288223378E-2</v>
      </c>
      <c r="G2596" s="174">
        <v>2590</v>
      </c>
      <c r="H2596" s="174">
        <f t="shared" ca="1" si="44"/>
        <v>1.3378622286797967E-2</v>
      </c>
    </row>
    <row r="2597" spans="2:8" x14ac:dyDescent="0.3">
      <c r="B2597" s="208">
        <v>41674</v>
      </c>
      <c r="C2597" s="209">
        <v>338.483002</v>
      </c>
      <c r="D2597" s="174">
        <v>2.809141320930959E-2</v>
      </c>
      <c r="E2597" s="174">
        <v>2.809141320930959E-2</v>
      </c>
      <c r="G2597" s="174">
        <v>2591</v>
      </c>
      <c r="H2597" s="174">
        <f t="shared" ca="1" si="44"/>
        <v>1.4549028147305583E-2</v>
      </c>
    </row>
    <row r="2598" spans="2:8" x14ac:dyDescent="0.3">
      <c r="B2598" s="210">
        <v>41673</v>
      </c>
      <c r="C2598" s="211">
        <v>329.23434400000002</v>
      </c>
      <c r="D2598" s="174">
        <v>-3.7619831017123073E-2</v>
      </c>
      <c r="E2598" s="174">
        <v>-3.7619831017123073E-2</v>
      </c>
      <c r="G2598" s="174">
        <v>2592</v>
      </c>
      <c r="H2598" s="174">
        <f t="shared" ca="1" si="44"/>
        <v>3.0764208059573958E-2</v>
      </c>
    </row>
    <row r="2599" spans="2:8" x14ac:dyDescent="0.3">
      <c r="B2599" s="208">
        <v>41670</v>
      </c>
      <c r="C2599" s="209">
        <v>342.10424799999998</v>
      </c>
      <c r="D2599" s="174">
        <v>-3.372485472455309E-2</v>
      </c>
      <c r="E2599" s="174">
        <v>-3.372485472455309E-2</v>
      </c>
      <c r="G2599" s="174">
        <v>2593</v>
      </c>
      <c r="H2599" s="174">
        <f t="shared" ca="1" si="44"/>
        <v>5.5982378148953143E-3</v>
      </c>
    </row>
    <row r="2600" spans="2:8" x14ac:dyDescent="0.3">
      <c r="B2600" s="210">
        <v>41669</v>
      </c>
      <c r="C2600" s="211">
        <v>354.04434199999997</v>
      </c>
      <c r="D2600" s="174">
        <v>2.8429274953326568E-2</v>
      </c>
      <c r="E2600" s="174">
        <v>2.8429274953326568E-2</v>
      </c>
      <c r="G2600" s="174">
        <v>2594</v>
      </c>
      <c r="H2600" s="174">
        <f t="shared" ca="1" si="44"/>
        <v>-6.4327432377288846E-3</v>
      </c>
    </row>
    <row r="2601" spans="2:8" x14ac:dyDescent="0.3">
      <c r="B2601" s="208">
        <v>41668</v>
      </c>
      <c r="C2601" s="209">
        <v>344.25735500000002</v>
      </c>
      <c r="D2601" s="174">
        <v>-1.2631575360719636E-2</v>
      </c>
      <c r="E2601" s="174">
        <v>-1.2631575360719636E-2</v>
      </c>
      <c r="G2601" s="174">
        <v>2595</v>
      </c>
      <c r="H2601" s="174">
        <f t="shared" ca="1" si="44"/>
        <v>1.8798588285721122E-2</v>
      </c>
    </row>
    <row r="2602" spans="2:8" x14ac:dyDescent="0.3">
      <c r="B2602" s="210">
        <v>41667</v>
      </c>
      <c r="C2602" s="211">
        <v>348.66149899999999</v>
      </c>
      <c r="D2602" s="174">
        <v>2.2971905156541426E-2</v>
      </c>
      <c r="E2602" s="174">
        <v>2.2971905156541426E-2</v>
      </c>
      <c r="G2602" s="174">
        <v>2596</v>
      </c>
      <c r="H2602" s="174">
        <f t="shared" ca="1" si="44"/>
        <v>2.0976780260788148E-2</v>
      </c>
    </row>
    <row r="2603" spans="2:8" x14ac:dyDescent="0.3">
      <c r="B2603" s="208">
        <v>41666</v>
      </c>
      <c r="C2603" s="209">
        <v>340.83193999999997</v>
      </c>
      <c r="D2603" s="174">
        <v>-5.9800079319727389E-2</v>
      </c>
      <c r="E2603" s="174">
        <v>-5.9800079319727389E-2</v>
      </c>
      <c r="G2603" s="174">
        <v>2597</v>
      </c>
      <c r="H2603" s="174">
        <f t="shared" ca="1" si="44"/>
        <v>-3.467472784109743E-2</v>
      </c>
    </row>
    <row r="2604" spans="2:8" x14ac:dyDescent="0.3">
      <c r="B2604" s="210">
        <v>41663</v>
      </c>
      <c r="C2604" s="211">
        <v>362.51007099999998</v>
      </c>
      <c r="D2604" s="174">
        <v>-3.4410838394340608E-2</v>
      </c>
      <c r="E2604" s="174">
        <v>-3.4410838394340608E-2</v>
      </c>
      <c r="G2604" s="174">
        <v>2598</v>
      </c>
      <c r="H2604" s="174">
        <f t="shared" ca="1" si="44"/>
        <v>5.2232943737847294E-2</v>
      </c>
    </row>
    <row r="2605" spans="2:8" x14ac:dyDescent="0.3">
      <c r="B2605" s="208">
        <v>41662</v>
      </c>
      <c r="C2605" s="209">
        <v>375.42889400000001</v>
      </c>
      <c r="D2605" s="174">
        <v>-6.4750847640572158E-3</v>
      </c>
      <c r="E2605" s="174">
        <v>-6.4750847640572158E-3</v>
      </c>
      <c r="G2605" s="174">
        <v>2599</v>
      </c>
      <c r="H2605" s="174">
        <f t="shared" ca="1" si="44"/>
        <v>-1.2630726895096266E-2</v>
      </c>
    </row>
    <row r="2606" spans="2:8" x14ac:dyDescent="0.3">
      <c r="B2606" s="210">
        <v>41661</v>
      </c>
      <c r="C2606" s="211">
        <v>377.87567100000001</v>
      </c>
      <c r="D2606" s="174">
        <v>3.3783766291009183E-3</v>
      </c>
      <c r="E2606" s="174">
        <v>3.3783766291009183E-3</v>
      </c>
      <c r="G2606" s="174">
        <v>2600</v>
      </c>
      <c r="H2606" s="174">
        <f t="shared" ca="1" si="44"/>
        <v>-5.5327712300865851E-4</v>
      </c>
    </row>
    <row r="2607" spans="2:8" x14ac:dyDescent="0.3">
      <c r="B2607" s="208">
        <v>41660</v>
      </c>
      <c r="C2607" s="209">
        <v>376.603363</v>
      </c>
      <c r="D2607" s="174">
        <v>2.6406950161841154E-2</v>
      </c>
      <c r="E2607" s="174">
        <v>2.6406950161841154E-2</v>
      </c>
      <c r="G2607" s="174">
        <v>2601</v>
      </c>
      <c r="H2607" s="174">
        <f t="shared" ca="1" si="44"/>
        <v>6.1413414462652881E-2</v>
      </c>
    </row>
    <row r="2608" spans="2:8" x14ac:dyDescent="0.3">
      <c r="B2608" s="210">
        <v>41659</v>
      </c>
      <c r="C2608" s="211">
        <v>366.91427599999997</v>
      </c>
      <c r="D2608" s="174">
        <v>1.4065623583724785E-2</v>
      </c>
      <c r="E2608" s="174">
        <v>1.4065623583724785E-2</v>
      </c>
      <c r="G2608" s="174">
        <v>2602</v>
      </c>
      <c r="H2608" s="174">
        <f t="shared" ca="1" si="44"/>
        <v>2.7583529073187667E-2</v>
      </c>
    </row>
    <row r="2609" spans="2:8" x14ac:dyDescent="0.3">
      <c r="B2609" s="208">
        <v>41656</v>
      </c>
      <c r="C2609" s="209">
        <v>361.82498199999998</v>
      </c>
      <c r="D2609" s="174">
        <v>-1.3535099273052608E-4</v>
      </c>
      <c r="E2609" s="174">
        <v>-1.3535099273052608E-4</v>
      </c>
      <c r="G2609" s="174">
        <v>2603</v>
      </c>
      <c r="H2609" s="174">
        <f t="shared" ca="1" si="44"/>
        <v>-5.6691954527531389E-3</v>
      </c>
    </row>
    <row r="2610" spans="2:8" x14ac:dyDescent="0.3">
      <c r="B2610" s="210">
        <v>41655</v>
      </c>
      <c r="C2610" s="211">
        <v>361.87396200000001</v>
      </c>
      <c r="D2610" s="174">
        <v>-2.0010557620724019E-2</v>
      </c>
      <c r="E2610" s="174">
        <v>-2.0010557620724019E-2</v>
      </c>
      <c r="G2610" s="174">
        <v>2604</v>
      </c>
      <c r="H2610" s="174">
        <f t="shared" ca="1" si="44"/>
        <v>1.6776293014339036E-3</v>
      </c>
    </row>
    <row r="2611" spans="2:8" x14ac:dyDescent="0.3">
      <c r="B2611" s="208">
        <v>41654</v>
      </c>
      <c r="C2611" s="209">
        <v>369.26312300000001</v>
      </c>
      <c r="D2611" s="174">
        <v>1.4792895619405316E-2</v>
      </c>
      <c r="E2611" s="174">
        <v>1.4792895619405316E-2</v>
      </c>
      <c r="G2611" s="174">
        <v>2605</v>
      </c>
      <c r="H2611" s="174">
        <f t="shared" ca="1" si="44"/>
        <v>-6.610329629625851E-2</v>
      </c>
    </row>
    <row r="2612" spans="2:8" x14ac:dyDescent="0.3">
      <c r="B2612" s="210">
        <v>41653</v>
      </c>
      <c r="C2612" s="211">
        <v>363.88028000000003</v>
      </c>
      <c r="D2612" s="174">
        <v>-1.156449097767253E-2</v>
      </c>
      <c r="E2612" s="174">
        <v>-1.156449097767253E-2</v>
      </c>
      <c r="G2612" s="174">
        <v>2606</v>
      </c>
      <c r="H2612" s="174">
        <f t="shared" ca="1" si="44"/>
        <v>3.5174453900633812E-2</v>
      </c>
    </row>
    <row r="2613" spans="2:8" x14ac:dyDescent="0.3">
      <c r="B2613" s="208">
        <v>41652</v>
      </c>
      <c r="C2613" s="209">
        <v>368.13760400000001</v>
      </c>
      <c r="D2613" s="174">
        <v>2.4931919357595624E-2</v>
      </c>
      <c r="E2613" s="174">
        <v>2.4931919357595624E-2</v>
      </c>
      <c r="G2613" s="174">
        <v>2607</v>
      </c>
      <c r="H2613" s="174">
        <f t="shared" ca="1" si="44"/>
        <v>7.3963285072179641E-2</v>
      </c>
    </row>
    <row r="2614" spans="2:8" x14ac:dyDescent="0.3">
      <c r="B2614" s="210">
        <v>41649</v>
      </c>
      <c r="C2614" s="211">
        <v>359.18249500000002</v>
      </c>
      <c r="D2614" s="174">
        <v>-2.5819142171199538E-3</v>
      </c>
      <c r="E2614" s="174">
        <v>-2.5819142171199538E-3</v>
      </c>
      <c r="G2614" s="174">
        <v>2608</v>
      </c>
      <c r="H2614" s="174">
        <f t="shared" ca="1" si="44"/>
        <v>-2.5027531023789389E-2</v>
      </c>
    </row>
    <row r="2615" spans="2:8" x14ac:dyDescent="0.3">
      <c r="B2615" s="208">
        <v>41648</v>
      </c>
      <c r="C2615" s="209">
        <v>360.11227400000001</v>
      </c>
      <c r="D2615" s="174">
        <v>-6.2120173815292251E-3</v>
      </c>
      <c r="E2615" s="174">
        <v>-6.2120173815292251E-3</v>
      </c>
      <c r="G2615" s="174">
        <v>2609</v>
      </c>
      <c r="H2615" s="174">
        <f t="shared" ca="1" si="44"/>
        <v>-2.3234648850244205E-2</v>
      </c>
    </row>
    <row r="2616" spans="2:8" x14ac:dyDescent="0.3">
      <c r="B2616" s="210">
        <v>41647</v>
      </c>
      <c r="C2616" s="211">
        <v>362.36328099999997</v>
      </c>
      <c r="D2616" s="174">
        <v>1.4105762717161716E-2</v>
      </c>
      <c r="E2616" s="174">
        <v>1.4105762717161716E-2</v>
      </c>
      <c r="G2616" s="174">
        <v>2610</v>
      </c>
      <c r="H2616" s="174">
        <f t="shared" ca="1" si="44"/>
        <v>1.6583554803498633E-2</v>
      </c>
    </row>
    <row r="2617" spans="2:8" x14ac:dyDescent="0.3">
      <c r="B2617" s="208">
        <v>41646</v>
      </c>
      <c r="C2617" s="209">
        <v>357.322968</v>
      </c>
      <c r="D2617" s="174">
        <v>-5.041514570854202E-3</v>
      </c>
      <c r="E2617" s="174">
        <v>-5.041514570854202E-3</v>
      </c>
      <c r="G2617" s="174">
        <v>2611</v>
      </c>
      <c r="H2617" s="174">
        <f t="shared" ca="1" si="44"/>
        <v>1.1292495250242229E-2</v>
      </c>
    </row>
    <row r="2618" spans="2:8" x14ac:dyDescent="0.3">
      <c r="B2618" s="210">
        <v>41645</v>
      </c>
      <c r="C2618" s="211">
        <v>359.13354500000003</v>
      </c>
      <c r="D2618" s="174">
        <v>1.1717627019714065E-2</v>
      </c>
      <c r="E2618" s="174">
        <v>1.1717627019714065E-2</v>
      </c>
      <c r="G2618" s="174">
        <v>2612</v>
      </c>
      <c r="H2618" s="174">
        <f t="shared" ca="1" si="44"/>
        <v>6.273980735675859E-2</v>
      </c>
    </row>
    <row r="2619" spans="2:8" x14ac:dyDescent="0.3">
      <c r="B2619" s="208">
        <v>41642</v>
      </c>
      <c r="C2619" s="209">
        <v>354.97409099999999</v>
      </c>
      <c r="D2619" s="174">
        <v>-2.5916512828220491E-2</v>
      </c>
      <c r="E2619" s="174">
        <v>-2.5916512828220491E-2</v>
      </c>
      <c r="G2619" s="174">
        <v>2613</v>
      </c>
      <c r="H2619" s="174">
        <f t="shared" ca="1" si="44"/>
        <v>1.0449012585450444E-2</v>
      </c>
    </row>
    <row r="2620" spans="2:8" x14ac:dyDescent="0.3">
      <c r="B2620" s="210">
        <v>41641</v>
      </c>
      <c r="C2620" s="211">
        <v>364.41854899999998</v>
      </c>
      <c r="D2620" s="174">
        <v>-6.9343384506603154E-3</v>
      </c>
      <c r="E2620" s="174">
        <v>-6.9343384506603154E-3</v>
      </c>
      <c r="G2620" s="174">
        <v>2614</v>
      </c>
      <c r="H2620" s="174">
        <f t="shared" ca="1" si="44"/>
        <v>-1.3423684791758235E-2</v>
      </c>
    </row>
    <row r="2621" spans="2:8" x14ac:dyDescent="0.3">
      <c r="B2621" s="208">
        <v>41640</v>
      </c>
      <c r="C2621" s="209">
        <v>366.96319599999998</v>
      </c>
      <c r="D2621" s="174">
        <v>-3.852242692207187E-3</v>
      </c>
      <c r="E2621" s="174">
        <v>-3.852242692207187E-3</v>
      </c>
      <c r="G2621" s="174">
        <v>2615</v>
      </c>
      <c r="H2621" s="174">
        <f t="shared" ca="1" si="44"/>
        <v>-4.9129068233364527E-3</v>
      </c>
    </row>
    <row r="2622" spans="2:8" x14ac:dyDescent="0.3">
      <c r="B2622" s="210">
        <v>41639</v>
      </c>
      <c r="C2622" s="211">
        <v>368.382294</v>
      </c>
      <c r="D2622" s="174">
        <v>4.268942453103595E-3</v>
      </c>
      <c r="E2622" s="174">
        <v>4.268942453103595E-3</v>
      </c>
      <c r="G2622" s="174">
        <v>2616</v>
      </c>
      <c r="H2622" s="174">
        <f t="shared" ca="1" si="44"/>
        <v>-3.5994067054989577E-3</v>
      </c>
    </row>
    <row r="2623" spans="2:8" x14ac:dyDescent="0.3">
      <c r="B2623" s="208">
        <v>41638</v>
      </c>
      <c r="C2623" s="209">
        <v>366.81637599999999</v>
      </c>
      <c r="D2623" s="174">
        <v>7.7977091923476897E-3</v>
      </c>
      <c r="E2623" s="174">
        <v>7.7977091923476897E-3</v>
      </c>
      <c r="G2623" s="174">
        <v>2617</v>
      </c>
      <c r="H2623" s="174">
        <f t="shared" ca="1" si="44"/>
        <v>2.229913331527758E-3</v>
      </c>
    </row>
    <row r="2624" spans="2:8" x14ac:dyDescent="0.3">
      <c r="B2624" s="210">
        <v>41635</v>
      </c>
      <c r="C2624" s="211">
        <v>363.97818000000001</v>
      </c>
      <c r="D2624" s="174">
        <v>4.4565746163448524E-3</v>
      </c>
      <c r="E2624" s="174">
        <v>4.4565746163448524E-3</v>
      </c>
      <c r="G2624" s="174">
        <v>2618</v>
      </c>
      <c r="H2624" s="174">
        <f t="shared" ca="1" si="44"/>
        <v>2.2728105950533446E-2</v>
      </c>
    </row>
    <row r="2625" spans="2:8" x14ac:dyDescent="0.3">
      <c r="B2625" s="208">
        <v>41634</v>
      </c>
      <c r="C2625" s="209">
        <v>362.36328099999997</v>
      </c>
      <c r="D2625" s="174">
        <v>-6.4403583716011355E-3</v>
      </c>
      <c r="E2625" s="174">
        <v>-6.4403583716011355E-3</v>
      </c>
      <c r="G2625" s="174">
        <v>2619</v>
      </c>
      <c r="H2625" s="174">
        <f t="shared" ca="1" si="44"/>
        <v>1.8616278636417037E-2</v>
      </c>
    </row>
    <row r="2626" spans="2:8" x14ac:dyDescent="0.3">
      <c r="B2626" s="210">
        <v>41632</v>
      </c>
      <c r="C2626" s="211">
        <v>364.71215799999999</v>
      </c>
      <c r="D2626" s="174">
        <v>-7.9862388042963375E-3</v>
      </c>
      <c r="E2626" s="174">
        <v>-7.9862388042963375E-3</v>
      </c>
      <c r="G2626" s="174">
        <v>2620</v>
      </c>
      <c r="H2626" s="174">
        <f t="shared" ca="1" si="44"/>
        <v>2.4770295813416467E-2</v>
      </c>
    </row>
    <row r="2627" spans="2:8" x14ac:dyDescent="0.3">
      <c r="B2627" s="208">
        <v>41631</v>
      </c>
      <c r="C2627" s="209">
        <v>367.64828499999999</v>
      </c>
      <c r="D2627" s="174">
        <v>5.2182128387965399E-3</v>
      </c>
      <c r="E2627" s="174">
        <v>5.2182128387965399E-3</v>
      </c>
      <c r="G2627" s="174">
        <v>2621</v>
      </c>
      <c r="H2627" s="174">
        <f t="shared" ca="1" si="44"/>
        <v>6.321073365526831E-3</v>
      </c>
    </row>
    <row r="2628" spans="2:8" x14ac:dyDescent="0.3">
      <c r="B2628" s="210">
        <v>41628</v>
      </c>
      <c r="C2628" s="211">
        <v>365.739777</v>
      </c>
      <c r="D2628" s="174">
        <v>1.122983107590844E-2</v>
      </c>
      <c r="E2628" s="174">
        <v>1.122983107590844E-2</v>
      </c>
      <c r="G2628" s="174">
        <v>2622</v>
      </c>
      <c r="H2628" s="174">
        <f t="shared" ca="1" si="44"/>
        <v>-6.2370883791682936E-2</v>
      </c>
    </row>
    <row r="2629" spans="2:8" x14ac:dyDescent="0.3">
      <c r="B2629" s="208">
        <v>41627</v>
      </c>
      <c r="C2629" s="209">
        <v>361.67819200000002</v>
      </c>
      <c r="D2629" s="174">
        <v>2.8492618301563613E-3</v>
      </c>
      <c r="E2629" s="174">
        <v>2.8492618301563613E-3</v>
      </c>
      <c r="G2629" s="174">
        <v>2623</v>
      </c>
      <c r="H2629" s="174">
        <f t="shared" ca="1" si="44"/>
        <v>5.5754672471929875E-2</v>
      </c>
    </row>
    <row r="2630" spans="2:8" x14ac:dyDescent="0.3">
      <c r="B2630" s="210">
        <v>41626</v>
      </c>
      <c r="C2630" s="211">
        <v>360.65060399999999</v>
      </c>
      <c r="D2630" s="174">
        <v>4.4979624935598973E-3</v>
      </c>
      <c r="E2630" s="174">
        <v>4.4979624935598973E-3</v>
      </c>
      <c r="G2630" s="174">
        <v>2624</v>
      </c>
      <c r="H2630" s="174">
        <f t="shared" ca="1" si="44"/>
        <v>-1.1033014361886308E-2</v>
      </c>
    </row>
    <row r="2631" spans="2:8" x14ac:dyDescent="0.3">
      <c r="B2631" s="208">
        <v>41625</v>
      </c>
      <c r="C2631" s="209">
        <v>359.03567500000003</v>
      </c>
      <c r="D2631" s="174">
        <v>-3.2605964004208555E-3</v>
      </c>
      <c r="E2631" s="174">
        <v>-3.2605964004208555E-3</v>
      </c>
      <c r="G2631" s="174">
        <v>2625</v>
      </c>
      <c r="H2631" s="174">
        <f t="shared" ca="1" si="44"/>
        <v>-4.5806613573208192E-2</v>
      </c>
    </row>
    <row r="2632" spans="2:8" x14ac:dyDescent="0.3">
      <c r="B2632" s="210">
        <v>41624</v>
      </c>
      <c r="C2632" s="211">
        <v>360.21017499999999</v>
      </c>
      <c r="D2632" s="174">
        <v>-6.2102545163522371E-3</v>
      </c>
      <c r="E2632" s="174">
        <v>-6.2102545163522371E-3</v>
      </c>
      <c r="G2632" s="174">
        <v>2626</v>
      </c>
      <c r="H2632" s="174">
        <f t="shared" ref="H2632:H2695" ca="1" si="45">_xlfn.NORM.INV(RAND(),N$9,N$10)</f>
        <v>-2.1433489365055118E-2</v>
      </c>
    </row>
    <row r="2633" spans="2:8" x14ac:dyDescent="0.3">
      <c r="B2633" s="208">
        <v>41621</v>
      </c>
      <c r="C2633" s="209">
        <v>362.46115099999997</v>
      </c>
      <c r="D2633" s="174">
        <v>2.7465660727516605E-2</v>
      </c>
      <c r="E2633" s="174">
        <v>2.7465660727516605E-2</v>
      </c>
      <c r="G2633" s="174">
        <v>2627</v>
      </c>
      <c r="H2633" s="174">
        <f t="shared" ca="1" si="45"/>
        <v>1.5800346550528654E-2</v>
      </c>
    </row>
    <row r="2634" spans="2:8" x14ac:dyDescent="0.3">
      <c r="B2634" s="210">
        <v>41620</v>
      </c>
      <c r="C2634" s="211">
        <v>352.77203400000002</v>
      </c>
      <c r="D2634" s="174">
        <v>-4.5923798448601019E-2</v>
      </c>
      <c r="E2634" s="174">
        <v>-4.5923798448601019E-2</v>
      </c>
      <c r="G2634" s="174">
        <v>2628</v>
      </c>
      <c r="H2634" s="174">
        <f t="shared" ca="1" si="45"/>
        <v>3.0152087290477317E-2</v>
      </c>
    </row>
    <row r="2635" spans="2:8" x14ac:dyDescent="0.3">
      <c r="B2635" s="208">
        <v>41619</v>
      </c>
      <c r="C2635" s="209">
        <v>369.75247200000001</v>
      </c>
      <c r="D2635" s="174">
        <v>-3.3017729516434502E-2</v>
      </c>
      <c r="E2635" s="174">
        <v>-3.3017729516434502E-2</v>
      </c>
      <c r="G2635" s="174">
        <v>2629</v>
      </c>
      <c r="H2635" s="174">
        <f t="shared" ca="1" si="45"/>
        <v>-4.0748256940521269E-2</v>
      </c>
    </row>
    <row r="2636" spans="2:8" x14ac:dyDescent="0.3">
      <c r="B2636" s="210">
        <v>41618</v>
      </c>
      <c r="C2636" s="211">
        <v>382.37771600000002</v>
      </c>
      <c r="D2636" s="174">
        <v>-6.9894100727192878E-3</v>
      </c>
      <c r="E2636" s="174">
        <v>-6.9894100727192878E-3</v>
      </c>
      <c r="G2636" s="174">
        <v>2630</v>
      </c>
      <c r="H2636" s="174">
        <f t="shared" ca="1" si="45"/>
        <v>-7.2417026795059819E-3</v>
      </c>
    </row>
    <row r="2637" spans="2:8" x14ac:dyDescent="0.3">
      <c r="B2637" s="208">
        <v>41617</v>
      </c>
      <c r="C2637" s="209">
        <v>385.06912199999999</v>
      </c>
      <c r="D2637" s="174">
        <v>6.5234457934447666E-3</v>
      </c>
      <c r="E2637" s="174">
        <v>6.5234457934447666E-3</v>
      </c>
      <c r="G2637" s="174">
        <v>2631</v>
      </c>
      <c r="H2637" s="174">
        <f t="shared" ca="1" si="45"/>
        <v>3.6963279423463967E-2</v>
      </c>
    </row>
    <row r="2638" spans="2:8" x14ac:dyDescent="0.3">
      <c r="B2638" s="210">
        <v>41614</v>
      </c>
      <c r="C2638" s="211">
        <v>382.57342499999999</v>
      </c>
      <c r="D2638" s="174">
        <v>1.5371967446040971E-3</v>
      </c>
      <c r="E2638" s="174">
        <v>1.5371967446040971E-3</v>
      </c>
      <c r="G2638" s="174">
        <v>2632</v>
      </c>
      <c r="H2638" s="174">
        <f t="shared" ca="1" si="45"/>
        <v>1.0559966649263935E-6</v>
      </c>
    </row>
    <row r="2639" spans="2:8" x14ac:dyDescent="0.3">
      <c r="B2639" s="208">
        <v>41613</v>
      </c>
      <c r="C2639" s="209">
        <v>381.98623700000002</v>
      </c>
      <c r="D2639" s="174">
        <v>-5.9848529585114895E-3</v>
      </c>
      <c r="E2639" s="174">
        <v>-5.9848529585114895E-3</v>
      </c>
      <c r="G2639" s="174">
        <v>2633</v>
      </c>
      <c r="H2639" s="174">
        <f t="shared" ca="1" si="45"/>
        <v>6.9522884185980746E-3</v>
      </c>
    </row>
    <row r="2640" spans="2:8" x14ac:dyDescent="0.3">
      <c r="B2640" s="210">
        <v>41612</v>
      </c>
      <c r="C2640" s="211">
        <v>384.28613300000001</v>
      </c>
      <c r="D2640" s="174">
        <v>-1.6038163221858658E-2</v>
      </c>
      <c r="E2640" s="174">
        <v>-1.6038163221858658E-2</v>
      </c>
      <c r="G2640" s="174">
        <v>2634</v>
      </c>
      <c r="H2640" s="174">
        <f t="shared" ca="1" si="45"/>
        <v>-2.3642301260471853E-2</v>
      </c>
    </row>
    <row r="2641" spans="2:8" x14ac:dyDescent="0.3">
      <c r="B2641" s="208">
        <v>41611</v>
      </c>
      <c r="C2641" s="209">
        <v>390.54983499999997</v>
      </c>
      <c r="D2641" s="174">
        <v>-2.1254927612689E-3</v>
      </c>
      <c r="E2641" s="174">
        <v>-2.1254927612689E-3</v>
      </c>
      <c r="G2641" s="174">
        <v>2635</v>
      </c>
      <c r="H2641" s="174">
        <f t="shared" ca="1" si="45"/>
        <v>-5.5787649888746842E-2</v>
      </c>
    </row>
    <row r="2642" spans="2:8" x14ac:dyDescent="0.3">
      <c r="B2642" s="210">
        <v>41610</v>
      </c>
      <c r="C2642" s="211">
        <v>391.38171399999999</v>
      </c>
      <c r="D2642" s="174">
        <v>3.0098595427155324E-3</v>
      </c>
      <c r="E2642" s="174">
        <v>3.0098595427155324E-3</v>
      </c>
      <c r="G2642" s="174">
        <v>2636</v>
      </c>
      <c r="H2642" s="174">
        <f t="shared" ca="1" si="45"/>
        <v>2.6674521574765821E-2</v>
      </c>
    </row>
    <row r="2643" spans="2:8" x14ac:dyDescent="0.3">
      <c r="B2643" s="208">
        <v>41607</v>
      </c>
      <c r="C2643" s="209">
        <v>390.207245</v>
      </c>
      <c r="D2643" s="174">
        <v>2.0103981839635432E-3</v>
      </c>
      <c r="E2643" s="174">
        <v>2.0103981839635432E-3</v>
      </c>
      <c r="G2643" s="174">
        <v>2637</v>
      </c>
      <c r="H2643" s="174">
        <f t="shared" ca="1" si="45"/>
        <v>2.6248208565391059E-2</v>
      </c>
    </row>
    <row r="2644" spans="2:8" x14ac:dyDescent="0.3">
      <c r="B2644" s="210">
        <v>41606</v>
      </c>
      <c r="C2644" s="211">
        <v>389.42434700000001</v>
      </c>
      <c r="D2644" s="174">
        <v>-3.25643458015531E-3</v>
      </c>
      <c r="E2644" s="174">
        <v>-3.25643458015531E-3</v>
      </c>
      <c r="G2644" s="174">
        <v>2638</v>
      </c>
      <c r="H2644" s="174">
        <f t="shared" ca="1" si="45"/>
        <v>-1.4205868050504679E-3</v>
      </c>
    </row>
    <row r="2645" spans="2:8" x14ac:dyDescent="0.3">
      <c r="B2645" s="208">
        <v>41605</v>
      </c>
      <c r="C2645" s="209">
        <v>390.69662499999998</v>
      </c>
      <c r="D2645" s="174">
        <v>2.2933888913504556E-2</v>
      </c>
      <c r="E2645" s="174">
        <v>2.2933888913504556E-2</v>
      </c>
      <c r="G2645" s="174">
        <v>2639</v>
      </c>
      <c r="H2645" s="174">
        <f t="shared" ca="1" si="45"/>
        <v>-3.5874038436482111E-2</v>
      </c>
    </row>
    <row r="2646" spans="2:8" x14ac:dyDescent="0.3">
      <c r="B2646" s="210">
        <v>41604</v>
      </c>
      <c r="C2646" s="211">
        <v>381.93731700000001</v>
      </c>
      <c r="D2646" s="174">
        <v>1.0617712544804789E-2</v>
      </c>
      <c r="E2646" s="174">
        <v>1.0617712544804789E-2</v>
      </c>
      <c r="G2646" s="174">
        <v>2640</v>
      </c>
      <c r="H2646" s="174">
        <f t="shared" ca="1" si="45"/>
        <v>4.9716573842962769E-2</v>
      </c>
    </row>
    <row r="2647" spans="2:8" x14ac:dyDescent="0.3">
      <c r="B2647" s="208">
        <v>41603</v>
      </c>
      <c r="C2647" s="209">
        <v>377.924622</v>
      </c>
      <c r="D2647" s="174">
        <v>3.2072776757354274E-2</v>
      </c>
      <c r="E2647" s="174">
        <v>3.2072776757354274E-2</v>
      </c>
      <c r="G2647" s="174">
        <v>2641</v>
      </c>
      <c r="H2647" s="174">
        <f t="shared" ca="1" si="45"/>
        <v>4.3894454917330701E-4</v>
      </c>
    </row>
    <row r="2648" spans="2:8" x14ac:dyDescent="0.3">
      <c r="B2648" s="210">
        <v>41600</v>
      </c>
      <c r="C2648" s="211">
        <v>366.180206</v>
      </c>
      <c r="D2648" s="174">
        <v>-2.3489491324260502E-2</v>
      </c>
      <c r="E2648" s="174">
        <v>-2.3489491324260502E-2</v>
      </c>
      <c r="G2648" s="174">
        <v>2642</v>
      </c>
      <c r="H2648" s="174">
        <f t="shared" ca="1" si="45"/>
        <v>1.5605496998673991E-2</v>
      </c>
    </row>
    <row r="2649" spans="2:8" x14ac:dyDescent="0.3">
      <c r="B2649" s="208">
        <v>41599</v>
      </c>
      <c r="C2649" s="209">
        <v>374.988495</v>
      </c>
      <c r="D2649" s="174">
        <v>-7.3833777795252352E-3</v>
      </c>
      <c r="E2649" s="174">
        <v>-7.3833777795252352E-3</v>
      </c>
      <c r="G2649" s="174">
        <v>2643</v>
      </c>
      <c r="H2649" s="174">
        <f t="shared" ca="1" si="45"/>
        <v>3.3480053901545341E-2</v>
      </c>
    </row>
    <row r="2650" spans="2:8" x14ac:dyDescent="0.3">
      <c r="B2650" s="210">
        <v>41598</v>
      </c>
      <c r="C2650" s="211">
        <v>377.77777099999997</v>
      </c>
      <c r="D2650" s="174">
        <v>-1.3670663229116312E-2</v>
      </c>
      <c r="E2650" s="174">
        <v>-1.3670663229116312E-2</v>
      </c>
      <c r="G2650" s="174">
        <v>2644</v>
      </c>
      <c r="H2650" s="174">
        <f t="shared" ca="1" si="45"/>
        <v>1.24926934321177E-2</v>
      </c>
    </row>
    <row r="2651" spans="2:8" x14ac:dyDescent="0.3">
      <c r="B2651" s="208">
        <v>41597</v>
      </c>
      <c r="C2651" s="209">
        <v>383.013824</v>
      </c>
      <c r="D2651" s="174">
        <v>-2.294454984242788E-3</v>
      </c>
      <c r="E2651" s="174">
        <v>-2.294454984242788E-3</v>
      </c>
      <c r="G2651" s="174">
        <v>2645</v>
      </c>
      <c r="H2651" s="174">
        <f t="shared" ca="1" si="45"/>
        <v>1.2900883565954995E-2</v>
      </c>
    </row>
    <row r="2652" spans="2:8" x14ac:dyDescent="0.3">
      <c r="B2652" s="210">
        <v>41596</v>
      </c>
      <c r="C2652" s="211">
        <v>383.89465300000001</v>
      </c>
      <c r="D2652" s="174">
        <v>1.3435035899132929E-2</v>
      </c>
      <c r="E2652" s="174">
        <v>1.3435035899132929E-2</v>
      </c>
      <c r="G2652" s="174">
        <v>2646</v>
      </c>
      <c r="H2652" s="174">
        <f t="shared" ca="1" si="45"/>
        <v>3.0221194845531183E-2</v>
      </c>
    </row>
    <row r="2653" spans="2:8" x14ac:dyDescent="0.3">
      <c r="B2653" s="208">
        <v>41592</v>
      </c>
      <c r="C2653" s="209">
        <v>378.80538899999999</v>
      </c>
      <c r="D2653" s="174">
        <v>5.6936047484168556E-2</v>
      </c>
      <c r="E2653" s="174">
        <v>5.6936047484168556E-2</v>
      </c>
      <c r="G2653" s="174">
        <v>2647</v>
      </c>
      <c r="H2653" s="174">
        <f t="shared" ca="1" si="45"/>
        <v>7.0722209482464047E-3</v>
      </c>
    </row>
    <row r="2654" spans="2:8" x14ac:dyDescent="0.3">
      <c r="B2654" s="210">
        <v>41591</v>
      </c>
      <c r="C2654" s="211">
        <v>358.39953600000001</v>
      </c>
      <c r="D2654" s="174">
        <v>1.7222129372515771E-2</v>
      </c>
      <c r="E2654" s="174">
        <v>1.7222129372515771E-2</v>
      </c>
      <c r="G2654" s="174">
        <v>2648</v>
      </c>
      <c r="H2654" s="174">
        <f t="shared" ca="1" si="45"/>
        <v>9.1968511667862279E-3</v>
      </c>
    </row>
    <row r="2655" spans="2:8" x14ac:dyDescent="0.3">
      <c r="B2655" s="208">
        <v>41590</v>
      </c>
      <c r="C2655" s="209">
        <v>352.33163500000001</v>
      </c>
      <c r="D2655" s="174">
        <v>-4.5346049992177173E-2</v>
      </c>
      <c r="E2655" s="174">
        <v>-4.5346049992177173E-2</v>
      </c>
      <c r="G2655" s="174">
        <v>2649</v>
      </c>
      <c r="H2655" s="174">
        <f t="shared" ca="1" si="45"/>
        <v>7.7598764401925263E-3</v>
      </c>
    </row>
    <row r="2656" spans="2:8" x14ac:dyDescent="0.3">
      <c r="B2656" s="210">
        <v>41589</v>
      </c>
      <c r="C2656" s="211">
        <v>369.06738300000001</v>
      </c>
      <c r="D2656" s="174">
        <v>-1.8352162396381849E-2</v>
      </c>
      <c r="E2656" s="174">
        <v>-1.8352162396381849E-2</v>
      </c>
      <c r="G2656" s="174">
        <v>2650</v>
      </c>
      <c r="H2656" s="174">
        <f t="shared" ca="1" si="45"/>
        <v>-2.3725860226111582E-2</v>
      </c>
    </row>
    <row r="2657" spans="2:8" x14ac:dyDescent="0.3">
      <c r="B2657" s="208">
        <v>41586</v>
      </c>
      <c r="C2657" s="209">
        <v>375.96719400000001</v>
      </c>
      <c r="D2657" s="174">
        <v>1.052216034763433E-2</v>
      </c>
      <c r="E2657" s="174">
        <v>1.052216034763433E-2</v>
      </c>
      <c r="G2657" s="174">
        <v>2651</v>
      </c>
      <c r="H2657" s="174">
        <f t="shared" ca="1" si="45"/>
        <v>-3.546963607746189E-2</v>
      </c>
    </row>
    <row r="2658" spans="2:8" x14ac:dyDescent="0.3">
      <c r="B2658" s="210">
        <v>41585</v>
      </c>
      <c r="C2658" s="211">
        <v>372.05239899999998</v>
      </c>
      <c r="D2658" s="174">
        <v>-2.7873743653148E-2</v>
      </c>
      <c r="E2658" s="174">
        <v>-2.7873743653148E-2</v>
      </c>
      <c r="G2658" s="174">
        <v>2652</v>
      </c>
      <c r="H2658" s="174">
        <f t="shared" ca="1" si="45"/>
        <v>-2.2724713569083579E-2</v>
      </c>
    </row>
    <row r="2659" spans="2:8" x14ac:dyDescent="0.3">
      <c r="B2659" s="208">
        <v>41584</v>
      </c>
      <c r="C2659" s="209">
        <v>382.72024499999998</v>
      </c>
      <c r="D2659" s="174">
        <v>-1.0751287803418056E-2</v>
      </c>
      <c r="E2659" s="174">
        <v>-1.0751287803418056E-2</v>
      </c>
      <c r="G2659" s="174">
        <v>2653</v>
      </c>
      <c r="H2659" s="174">
        <f t="shared" ca="1" si="45"/>
        <v>-3.7565361980566987E-2</v>
      </c>
    </row>
    <row r="2660" spans="2:8" x14ac:dyDescent="0.3">
      <c r="B2660" s="210">
        <v>41583</v>
      </c>
      <c r="C2660" s="211">
        <v>386.87970000000001</v>
      </c>
      <c r="D2660" s="174">
        <v>2.7821189568829962E-2</v>
      </c>
      <c r="E2660" s="174">
        <v>2.7821189568829962E-2</v>
      </c>
      <c r="G2660" s="174">
        <v>2654</v>
      </c>
      <c r="H2660" s="174">
        <f t="shared" ca="1" si="45"/>
        <v>-1.0827871519147592E-2</v>
      </c>
    </row>
    <row r="2661" spans="2:8" x14ac:dyDescent="0.3">
      <c r="B2661" s="208">
        <v>41579</v>
      </c>
      <c r="C2661" s="209">
        <v>376.40759300000002</v>
      </c>
      <c r="D2661" s="174">
        <v>9.0515946222785044E-3</v>
      </c>
      <c r="E2661" s="174">
        <v>9.0515946222785044E-3</v>
      </c>
      <c r="G2661" s="174">
        <v>2655</v>
      </c>
      <c r="H2661" s="174">
        <f t="shared" ca="1" si="45"/>
        <v>7.2876003327597251E-3</v>
      </c>
    </row>
    <row r="2662" spans="2:8" x14ac:dyDescent="0.3">
      <c r="B2662" s="210">
        <v>41578</v>
      </c>
      <c r="C2662" s="211">
        <v>373.03106700000001</v>
      </c>
      <c r="D2662" s="174">
        <v>4.0832043900439425E-3</v>
      </c>
      <c r="E2662" s="174">
        <v>4.0832043900439425E-3</v>
      </c>
      <c r="G2662" s="174">
        <v>2656</v>
      </c>
      <c r="H2662" s="174">
        <f t="shared" ca="1" si="45"/>
        <v>-5.7763516820134253E-2</v>
      </c>
    </row>
    <row r="2663" spans="2:8" x14ac:dyDescent="0.3">
      <c r="B2663" s="208">
        <v>41577</v>
      </c>
      <c r="C2663" s="209">
        <v>371.51409899999999</v>
      </c>
      <c r="D2663" s="174">
        <v>-5.3714542700790966E-3</v>
      </c>
      <c r="E2663" s="174">
        <v>-5.3714542700790966E-3</v>
      </c>
      <c r="G2663" s="174">
        <v>2657</v>
      </c>
      <c r="H2663" s="174">
        <f t="shared" ca="1" si="45"/>
        <v>-4.1978788898210787E-2</v>
      </c>
    </row>
    <row r="2664" spans="2:8" x14ac:dyDescent="0.3">
      <c r="B2664" s="210">
        <v>41576</v>
      </c>
      <c r="C2664" s="211">
        <v>373.52044699999999</v>
      </c>
      <c r="D2664" s="174">
        <v>1.0725674784271718E-2</v>
      </c>
      <c r="E2664" s="174">
        <v>1.0725674784271718E-2</v>
      </c>
      <c r="G2664" s="174">
        <v>2658</v>
      </c>
      <c r="H2664" s="174">
        <f t="shared" ca="1" si="45"/>
        <v>-5.327066924889131E-2</v>
      </c>
    </row>
    <row r="2665" spans="2:8" x14ac:dyDescent="0.3">
      <c r="B2665" s="208">
        <v>41575</v>
      </c>
      <c r="C2665" s="209">
        <v>369.55670199999997</v>
      </c>
      <c r="D2665" s="174">
        <v>3.5879976082911617E-3</v>
      </c>
      <c r="E2665" s="174">
        <v>3.5879976082911617E-3</v>
      </c>
      <c r="G2665" s="174">
        <v>2659</v>
      </c>
      <c r="H2665" s="174">
        <f t="shared" ca="1" si="45"/>
        <v>-3.886072280839499E-2</v>
      </c>
    </row>
    <row r="2666" spans="2:8" x14ac:dyDescent="0.3">
      <c r="B2666" s="210">
        <v>41572</v>
      </c>
      <c r="C2666" s="211">
        <v>368.23547400000001</v>
      </c>
      <c r="D2666" s="174">
        <v>-8.0411664743102323E-3</v>
      </c>
      <c r="E2666" s="174">
        <v>-8.0411664743102323E-3</v>
      </c>
      <c r="G2666" s="174">
        <v>2660</v>
      </c>
      <c r="H2666" s="174">
        <f t="shared" ca="1" si="45"/>
        <v>4.6493445971270544E-2</v>
      </c>
    </row>
    <row r="2667" spans="2:8" x14ac:dyDescent="0.3">
      <c r="B2667" s="208">
        <v>41571</v>
      </c>
      <c r="C2667" s="209">
        <v>371.22052000000002</v>
      </c>
      <c r="D2667" s="174">
        <v>1.2411539363398526E-2</v>
      </c>
      <c r="E2667" s="174">
        <v>1.2411539363398526E-2</v>
      </c>
      <c r="G2667" s="174">
        <v>2661</v>
      </c>
      <c r="H2667" s="174">
        <f t="shared" ca="1" si="45"/>
        <v>3.719747268079418E-2</v>
      </c>
    </row>
    <row r="2668" spans="2:8" x14ac:dyDescent="0.3">
      <c r="B2668" s="210">
        <v>41570</v>
      </c>
      <c r="C2668" s="211">
        <v>366.66958599999998</v>
      </c>
      <c r="D2668" s="174">
        <v>-1.407890301541552E-2</v>
      </c>
      <c r="E2668" s="174">
        <v>-1.407890301541552E-2</v>
      </c>
      <c r="G2668" s="174">
        <v>2662</v>
      </c>
      <c r="H2668" s="174">
        <f t="shared" ca="1" si="45"/>
        <v>-3.287392041652818E-3</v>
      </c>
    </row>
    <row r="2669" spans="2:8" x14ac:dyDescent="0.3">
      <c r="B2669" s="208">
        <v>41569</v>
      </c>
      <c r="C2669" s="209">
        <v>371.90560900000003</v>
      </c>
      <c r="D2669" s="174">
        <v>-1.315214527202404E-4</v>
      </c>
      <c r="E2669" s="174">
        <v>-1.315214527202404E-4</v>
      </c>
      <c r="G2669" s="174">
        <v>2663</v>
      </c>
      <c r="H2669" s="174">
        <f t="shared" ca="1" si="45"/>
        <v>1.0479117191832278E-3</v>
      </c>
    </row>
    <row r="2670" spans="2:8" x14ac:dyDescent="0.3">
      <c r="B2670" s="210">
        <v>41568</v>
      </c>
      <c r="C2670" s="211">
        <v>371.95452899999998</v>
      </c>
      <c r="D2670" s="174">
        <v>1.0536031530950253E-3</v>
      </c>
      <c r="E2670" s="174">
        <v>1.0536031530950253E-3</v>
      </c>
      <c r="G2670" s="174">
        <v>2664</v>
      </c>
      <c r="H2670" s="174">
        <f t="shared" ca="1" si="45"/>
        <v>-4.1856475859698671E-2</v>
      </c>
    </row>
    <row r="2671" spans="2:8" x14ac:dyDescent="0.3">
      <c r="B2671" s="208">
        <v>41565</v>
      </c>
      <c r="C2671" s="209">
        <v>371.56304899999998</v>
      </c>
      <c r="D2671" s="174">
        <v>1.6738034308404537E-2</v>
      </c>
      <c r="E2671" s="174">
        <v>1.6738034308404537E-2</v>
      </c>
      <c r="G2671" s="174">
        <v>2665</v>
      </c>
      <c r="H2671" s="174">
        <f t="shared" ca="1" si="45"/>
        <v>2.0940956983852226E-2</v>
      </c>
    </row>
    <row r="2672" spans="2:8" x14ac:dyDescent="0.3">
      <c r="B2672" s="210">
        <v>41564</v>
      </c>
      <c r="C2672" s="211">
        <v>365.44619799999998</v>
      </c>
      <c r="D2672" s="174">
        <v>-3.9732496251291605E-2</v>
      </c>
      <c r="E2672" s="174">
        <v>-3.9732496251291605E-2</v>
      </c>
      <c r="G2672" s="174">
        <v>2666</v>
      </c>
      <c r="H2672" s="174">
        <f t="shared" ca="1" si="45"/>
        <v>2.2725433324697304E-2</v>
      </c>
    </row>
    <row r="2673" spans="2:8" x14ac:dyDescent="0.3">
      <c r="B2673" s="208">
        <v>41562</v>
      </c>
      <c r="C2673" s="209">
        <v>380.56707799999998</v>
      </c>
      <c r="D2673" s="174">
        <v>-4.0979132748395104E-3</v>
      </c>
      <c r="E2673" s="174">
        <v>-4.0979132748395104E-3</v>
      </c>
      <c r="G2673" s="174">
        <v>2667</v>
      </c>
      <c r="H2673" s="174">
        <f t="shared" ca="1" si="45"/>
        <v>-1.983787210299294E-2</v>
      </c>
    </row>
    <row r="2674" spans="2:8" x14ac:dyDescent="0.3">
      <c r="B2674" s="210">
        <v>41561</v>
      </c>
      <c r="C2674" s="211">
        <v>382.13302599999997</v>
      </c>
      <c r="D2674" s="174">
        <v>1.3366326742983433E-2</v>
      </c>
      <c r="E2674" s="174">
        <v>1.3366326742983433E-2</v>
      </c>
      <c r="G2674" s="174">
        <v>2668</v>
      </c>
      <c r="H2674" s="174">
        <f t="shared" ca="1" si="45"/>
        <v>1.2023328606474851E-2</v>
      </c>
    </row>
    <row r="2675" spans="2:8" x14ac:dyDescent="0.3">
      <c r="B2675" s="208">
        <v>41558</v>
      </c>
      <c r="C2675" s="209">
        <v>377.09268200000002</v>
      </c>
      <c r="D2675" s="174">
        <v>3.6727968051553365E-2</v>
      </c>
      <c r="E2675" s="174">
        <v>3.6727968051553365E-2</v>
      </c>
      <c r="G2675" s="174">
        <v>2669</v>
      </c>
      <c r="H2675" s="174">
        <f t="shared" ca="1" si="45"/>
        <v>2.5177789092415852E-2</v>
      </c>
    </row>
    <row r="2676" spans="2:8" x14ac:dyDescent="0.3">
      <c r="B2676" s="210">
        <v>41557</v>
      </c>
      <c r="C2676" s="211">
        <v>363.73349000000002</v>
      </c>
      <c r="D2676" s="174">
        <v>4.9266075956852083E-2</v>
      </c>
      <c r="E2676" s="174">
        <v>4.9266075956852083E-2</v>
      </c>
      <c r="G2676" s="174">
        <v>2670</v>
      </c>
      <c r="H2676" s="174">
        <f t="shared" ca="1" si="45"/>
        <v>1.6960022508357746E-2</v>
      </c>
    </row>
    <row r="2677" spans="2:8" x14ac:dyDescent="0.3">
      <c r="B2677" s="208">
        <v>41556</v>
      </c>
      <c r="C2677" s="209">
        <v>346.65515099999999</v>
      </c>
      <c r="D2677" s="174">
        <v>1.0412162289071769E-2</v>
      </c>
      <c r="E2677" s="174">
        <v>1.0412162289071769E-2</v>
      </c>
      <c r="G2677" s="174">
        <v>2671</v>
      </c>
      <c r="H2677" s="174">
        <f t="shared" ca="1" si="45"/>
        <v>1.623794047600851E-2</v>
      </c>
    </row>
    <row r="2678" spans="2:8" x14ac:dyDescent="0.3">
      <c r="B2678" s="210">
        <v>41555</v>
      </c>
      <c r="C2678" s="211">
        <v>343.08291600000001</v>
      </c>
      <c r="D2678" s="174">
        <v>7.617083387446706E-3</v>
      </c>
      <c r="E2678" s="174">
        <v>7.617083387446706E-3</v>
      </c>
      <c r="G2678" s="174">
        <v>2672</v>
      </c>
      <c r="H2678" s="174">
        <f t="shared" ca="1" si="45"/>
        <v>-2.5778748132780999E-2</v>
      </c>
    </row>
    <row r="2679" spans="2:8" x14ac:dyDescent="0.3">
      <c r="B2679" s="208">
        <v>41554</v>
      </c>
      <c r="C2679" s="209">
        <v>340.48937999999998</v>
      </c>
      <c r="D2679" s="174">
        <v>-6.1419337742556748E-3</v>
      </c>
      <c r="E2679" s="174">
        <v>-6.1419337742556748E-3</v>
      </c>
      <c r="G2679" s="174">
        <v>2673</v>
      </c>
      <c r="H2679" s="174">
        <f t="shared" ca="1" si="45"/>
        <v>-4.0948823820484717E-2</v>
      </c>
    </row>
    <row r="2680" spans="2:8" x14ac:dyDescent="0.3">
      <c r="B2680" s="210">
        <v>41551</v>
      </c>
      <c r="C2680" s="211">
        <v>342.59356700000001</v>
      </c>
      <c r="D2680" s="174">
        <v>1.1851421554781099E-2</v>
      </c>
      <c r="E2680" s="174">
        <v>1.1851421554781099E-2</v>
      </c>
      <c r="G2680" s="174">
        <v>2674</v>
      </c>
      <c r="H2680" s="174">
        <f t="shared" ca="1" si="45"/>
        <v>4.7897040415635498E-4</v>
      </c>
    </row>
    <row r="2681" spans="2:8" x14ac:dyDescent="0.3">
      <c r="B2681" s="208">
        <v>41550</v>
      </c>
      <c r="C2681" s="209">
        <v>338.58090199999998</v>
      </c>
      <c r="D2681" s="174">
        <v>3.0686814493534269E-2</v>
      </c>
      <c r="E2681" s="174">
        <v>3.0686814493534269E-2</v>
      </c>
      <c r="G2681" s="174">
        <v>2675</v>
      </c>
      <c r="H2681" s="174">
        <f t="shared" ca="1" si="45"/>
        <v>3.8865780526531307E-2</v>
      </c>
    </row>
    <row r="2682" spans="2:8" x14ac:dyDescent="0.3">
      <c r="B2682" s="210">
        <v>41548</v>
      </c>
      <c r="C2682" s="211">
        <v>328.50027499999999</v>
      </c>
      <c r="D2682" s="174">
        <v>9.4735432708966099E-3</v>
      </c>
      <c r="E2682" s="174">
        <v>9.4735432708966099E-3</v>
      </c>
      <c r="G2682" s="174">
        <v>2676</v>
      </c>
      <c r="H2682" s="174">
        <f t="shared" ca="1" si="45"/>
        <v>1.2764064563674841E-2</v>
      </c>
    </row>
    <row r="2683" spans="2:8" x14ac:dyDescent="0.3">
      <c r="B2683" s="208">
        <v>41547</v>
      </c>
      <c r="C2683" s="209">
        <v>325.417419</v>
      </c>
      <c r="D2683" s="174">
        <v>-2.2346364502341277E-2</v>
      </c>
      <c r="E2683" s="174">
        <v>-2.2346364502341277E-2</v>
      </c>
      <c r="G2683" s="174">
        <v>2677</v>
      </c>
      <c r="H2683" s="174">
        <f t="shared" ca="1" si="45"/>
        <v>2.7598944007353542E-2</v>
      </c>
    </row>
    <row r="2684" spans="2:8" x14ac:dyDescent="0.3">
      <c r="B2684" s="210">
        <v>41544</v>
      </c>
      <c r="C2684" s="211">
        <v>332.85552999999999</v>
      </c>
      <c r="D2684" s="174">
        <v>-1.0042157643966347E-2</v>
      </c>
      <c r="E2684" s="174">
        <v>-1.0042157643966347E-2</v>
      </c>
      <c r="G2684" s="174">
        <v>2678</v>
      </c>
      <c r="H2684" s="174">
        <f t="shared" ca="1" si="45"/>
        <v>1.7451138250842789E-2</v>
      </c>
    </row>
    <row r="2685" spans="2:8" x14ac:dyDescent="0.3">
      <c r="B2685" s="208">
        <v>41543</v>
      </c>
      <c r="C2685" s="209">
        <v>336.23202500000002</v>
      </c>
      <c r="D2685" s="174">
        <v>-1.5984187442880913E-3</v>
      </c>
      <c r="E2685" s="174">
        <v>-1.5984187442880913E-3</v>
      </c>
      <c r="G2685" s="174">
        <v>2679</v>
      </c>
      <c r="H2685" s="174">
        <f t="shared" ca="1" si="45"/>
        <v>-1.4838880884901054E-2</v>
      </c>
    </row>
    <row r="2686" spans="2:8" x14ac:dyDescent="0.3">
      <c r="B2686" s="210">
        <v>41542</v>
      </c>
      <c r="C2686" s="211">
        <v>336.77032500000001</v>
      </c>
      <c r="D2686" s="174">
        <v>2.0765441309919034E-2</v>
      </c>
      <c r="E2686" s="174">
        <v>2.0765441309919034E-2</v>
      </c>
      <c r="G2686" s="174">
        <v>2680</v>
      </c>
      <c r="H2686" s="174">
        <f t="shared" ca="1" si="45"/>
        <v>4.5262303384029472E-2</v>
      </c>
    </row>
    <row r="2687" spans="2:8" x14ac:dyDescent="0.3">
      <c r="B2687" s="208">
        <v>41541</v>
      </c>
      <c r="C2687" s="209">
        <v>329.91940299999999</v>
      </c>
      <c r="D2687" s="174">
        <v>9.734863106046876E-3</v>
      </c>
      <c r="E2687" s="174">
        <v>9.734863106046876E-3</v>
      </c>
      <c r="G2687" s="174">
        <v>2681</v>
      </c>
      <c r="H2687" s="174">
        <f t="shared" ca="1" si="45"/>
        <v>-2.5462726922176136E-3</v>
      </c>
    </row>
    <row r="2688" spans="2:8" x14ac:dyDescent="0.3">
      <c r="B2688" s="210">
        <v>41540</v>
      </c>
      <c r="C2688" s="211">
        <v>326.73864700000001</v>
      </c>
      <c r="D2688" s="174">
        <v>-1.3299836524903044E-2</v>
      </c>
      <c r="E2688" s="174">
        <v>-1.3299836524903044E-2</v>
      </c>
      <c r="G2688" s="174">
        <v>2682</v>
      </c>
      <c r="H2688" s="174">
        <f t="shared" ca="1" si="45"/>
        <v>-1.0851171235898779E-2</v>
      </c>
    </row>
    <row r="2689" spans="2:8" x14ac:dyDescent="0.3">
      <c r="B2689" s="208">
        <v>41537</v>
      </c>
      <c r="C2689" s="209">
        <v>331.14279199999999</v>
      </c>
      <c r="D2689" s="174">
        <v>-3.0932256321097445E-2</v>
      </c>
      <c r="E2689" s="174">
        <v>-3.0932256321097445E-2</v>
      </c>
      <c r="G2689" s="174">
        <v>2683</v>
      </c>
      <c r="H2689" s="174">
        <f t="shared" ca="1" si="45"/>
        <v>-1.4525765143894517E-2</v>
      </c>
    </row>
    <row r="2690" spans="2:8" x14ac:dyDescent="0.3">
      <c r="B2690" s="210">
        <v>41536</v>
      </c>
      <c r="C2690" s="211">
        <v>341.712738</v>
      </c>
      <c r="D2690" s="174">
        <v>3.6514759529168016E-2</v>
      </c>
      <c r="E2690" s="174">
        <v>3.6514759529168016E-2</v>
      </c>
      <c r="G2690" s="174">
        <v>2684</v>
      </c>
      <c r="H2690" s="174">
        <f t="shared" ca="1" si="45"/>
        <v>1.1270044189379857E-2</v>
      </c>
    </row>
    <row r="2691" spans="2:8" x14ac:dyDescent="0.3">
      <c r="B2691" s="208">
        <v>41535</v>
      </c>
      <c r="C2691" s="209">
        <v>329.67474399999998</v>
      </c>
      <c r="D2691" s="174">
        <v>5.3723321063190331E-3</v>
      </c>
      <c r="E2691" s="174">
        <v>5.3723321063190331E-3</v>
      </c>
      <c r="G2691" s="174">
        <v>2685</v>
      </c>
      <c r="H2691" s="174">
        <f t="shared" ca="1" si="45"/>
        <v>2.8227665932418645E-2</v>
      </c>
    </row>
    <row r="2692" spans="2:8" x14ac:dyDescent="0.3">
      <c r="B2692" s="210">
        <v>41534</v>
      </c>
      <c r="C2692" s="211">
        <v>327.91308600000002</v>
      </c>
      <c r="D2692" s="174">
        <v>1.1166436746750654E-2</v>
      </c>
      <c r="E2692" s="174">
        <v>1.1166436746750654E-2</v>
      </c>
      <c r="G2692" s="174">
        <v>2686</v>
      </c>
      <c r="H2692" s="174">
        <f t="shared" ca="1" si="45"/>
        <v>3.7929491687855477E-2</v>
      </c>
    </row>
    <row r="2693" spans="2:8" x14ac:dyDescent="0.3">
      <c r="B2693" s="208">
        <v>41533</v>
      </c>
      <c r="C2693" s="209">
        <v>324.291901</v>
      </c>
      <c r="D2693" s="174">
        <v>-8.0826187304672212E-3</v>
      </c>
      <c r="E2693" s="174">
        <v>-8.0826187304672212E-3</v>
      </c>
      <c r="G2693" s="174">
        <v>2687</v>
      </c>
      <c r="H2693" s="174">
        <f t="shared" ca="1" si="45"/>
        <v>1.9268381882092026E-2</v>
      </c>
    </row>
    <row r="2694" spans="2:8" x14ac:dyDescent="0.3">
      <c r="B2694" s="210">
        <v>41530</v>
      </c>
      <c r="C2694" s="211">
        <v>326.93438700000002</v>
      </c>
      <c r="D2694" s="174">
        <v>1.7992769773988485E-3</v>
      </c>
      <c r="E2694" s="174">
        <v>1.7992769773988485E-3</v>
      </c>
      <c r="G2694" s="174">
        <v>2688</v>
      </c>
      <c r="H2694" s="174">
        <f t="shared" ca="1" si="45"/>
        <v>5.8230613568820231E-3</v>
      </c>
    </row>
    <row r="2695" spans="2:8" x14ac:dyDescent="0.3">
      <c r="B2695" s="208">
        <v>41529</v>
      </c>
      <c r="C2695" s="209">
        <v>326.34719799999999</v>
      </c>
      <c r="D2695" s="174">
        <v>-2.0560838911805289E-2</v>
      </c>
      <c r="E2695" s="174">
        <v>-2.0560838911805289E-2</v>
      </c>
      <c r="G2695" s="174">
        <v>2689</v>
      </c>
      <c r="H2695" s="174">
        <f t="shared" ca="1" si="45"/>
        <v>-3.7219160892569586E-3</v>
      </c>
    </row>
    <row r="2696" spans="2:8" x14ac:dyDescent="0.3">
      <c r="B2696" s="210">
        <v>41528</v>
      </c>
      <c r="C2696" s="211">
        <v>333.19802900000002</v>
      </c>
      <c r="D2696" s="174">
        <v>-2.6172895175414462E-2</v>
      </c>
      <c r="E2696" s="174">
        <v>-2.6172895175414462E-2</v>
      </c>
      <c r="G2696" s="174">
        <v>2690</v>
      </c>
      <c r="H2696" s="174">
        <f t="shared" ref="H2696:H2759" ca="1" si="46">_xlfn.NORM.INV(RAND(),N$9,N$10)</f>
        <v>-1.9331420176261896E-2</v>
      </c>
    </row>
    <row r="2697" spans="2:8" x14ac:dyDescent="0.3">
      <c r="B2697" s="208">
        <v>41527</v>
      </c>
      <c r="C2697" s="209">
        <v>342.15316799999999</v>
      </c>
      <c r="D2697" s="174">
        <v>0.10006301053712043</v>
      </c>
      <c r="E2697" s="174">
        <v>0.10006301053712043</v>
      </c>
      <c r="G2697" s="174">
        <v>2691</v>
      </c>
      <c r="H2697" s="174">
        <f t="shared" ca="1" si="46"/>
        <v>-3.6178670251450405E-2</v>
      </c>
    </row>
    <row r="2698" spans="2:8" x14ac:dyDescent="0.3">
      <c r="B2698" s="210">
        <v>41523</v>
      </c>
      <c r="C2698" s="211">
        <v>311.03051799999997</v>
      </c>
      <c r="D2698" s="174">
        <v>-9.4319696192686389E-4</v>
      </c>
      <c r="E2698" s="174">
        <v>-9.4319696192686389E-4</v>
      </c>
      <c r="G2698" s="174">
        <v>2692</v>
      </c>
      <c r="H2698" s="174">
        <f t="shared" ca="1" si="46"/>
        <v>3.6056847536794592E-3</v>
      </c>
    </row>
    <row r="2699" spans="2:8" x14ac:dyDescent="0.3">
      <c r="B2699" s="208">
        <v>41522</v>
      </c>
      <c r="C2699" s="209">
        <v>311.32415800000001</v>
      </c>
      <c r="D2699" s="174">
        <v>2.0532557599085399E-2</v>
      </c>
      <c r="E2699" s="174">
        <v>2.0532557599085399E-2</v>
      </c>
      <c r="G2699" s="174">
        <v>2693</v>
      </c>
      <c r="H2699" s="174">
        <f t="shared" ca="1" si="46"/>
        <v>-4.0985109421719228E-2</v>
      </c>
    </row>
    <row r="2700" spans="2:8" x14ac:dyDescent="0.3">
      <c r="B2700" s="210">
        <v>41521</v>
      </c>
      <c r="C2700" s="211">
        <v>305.06048600000003</v>
      </c>
      <c r="D2700" s="174">
        <v>4.8259777973187368E-2</v>
      </c>
      <c r="E2700" s="174">
        <v>4.8259777973187368E-2</v>
      </c>
      <c r="G2700" s="174">
        <v>2694</v>
      </c>
      <c r="H2700" s="174">
        <f t="shared" ca="1" si="46"/>
        <v>4.2047552780432776E-2</v>
      </c>
    </row>
    <row r="2701" spans="2:8" x14ac:dyDescent="0.3">
      <c r="B2701" s="208">
        <v>41520</v>
      </c>
      <c r="C2701" s="209">
        <v>291.01611300000002</v>
      </c>
      <c r="D2701" s="174">
        <v>-7.8411224970852886E-3</v>
      </c>
      <c r="E2701" s="174">
        <v>-7.8411224970852886E-3</v>
      </c>
      <c r="G2701" s="174">
        <v>2695</v>
      </c>
      <c r="H2701" s="174">
        <f t="shared" ca="1" si="46"/>
        <v>3.8981983498220739E-3</v>
      </c>
    </row>
    <row r="2702" spans="2:8" x14ac:dyDescent="0.3">
      <c r="B2702" s="210">
        <v>41519</v>
      </c>
      <c r="C2702" s="211">
        <v>293.31603999999999</v>
      </c>
      <c r="D2702" s="174">
        <v>1.5037064827115943E-3</v>
      </c>
      <c r="E2702" s="174">
        <v>1.5037064827115943E-3</v>
      </c>
      <c r="G2702" s="174">
        <v>2696</v>
      </c>
      <c r="H2702" s="174">
        <f t="shared" ca="1" si="46"/>
        <v>-1.0455634348214955E-2</v>
      </c>
    </row>
    <row r="2703" spans="2:8" x14ac:dyDescent="0.3">
      <c r="B2703" s="208">
        <v>41516</v>
      </c>
      <c r="C2703" s="209">
        <v>292.87564099999997</v>
      </c>
      <c r="D2703" s="174">
        <v>-2.2058968952124013E-2</v>
      </c>
      <c r="E2703" s="174">
        <v>-2.2058968952124013E-2</v>
      </c>
      <c r="G2703" s="174">
        <v>2697</v>
      </c>
      <c r="H2703" s="174">
        <f t="shared" ca="1" si="46"/>
        <v>-5.4309736685767915E-3</v>
      </c>
    </row>
    <row r="2704" spans="2:8" x14ac:dyDescent="0.3">
      <c r="B2704" s="210">
        <v>41515</v>
      </c>
      <c r="C2704" s="211">
        <v>299.48190299999999</v>
      </c>
      <c r="D2704" s="174">
        <v>2.7018106819787165E-2</v>
      </c>
      <c r="E2704" s="174">
        <v>2.7018106819787165E-2</v>
      </c>
      <c r="G2704" s="174">
        <v>2698</v>
      </c>
      <c r="H2704" s="174">
        <f t="shared" ca="1" si="46"/>
        <v>2.7090892401883379E-2</v>
      </c>
    </row>
    <row r="2705" spans="2:8" x14ac:dyDescent="0.3">
      <c r="B2705" s="208">
        <v>41514</v>
      </c>
      <c r="C2705" s="209">
        <v>291.60333300000002</v>
      </c>
      <c r="D2705" s="174">
        <v>2.7236678998262483E-2</v>
      </c>
      <c r="E2705" s="174">
        <v>2.7236678998262483E-2</v>
      </c>
      <c r="G2705" s="174">
        <v>2699</v>
      </c>
      <c r="H2705" s="174">
        <f t="shared" ca="1" si="46"/>
        <v>-7.0157873163965382E-3</v>
      </c>
    </row>
    <row r="2706" spans="2:8" x14ac:dyDescent="0.3">
      <c r="B2706" s="210">
        <v>41513</v>
      </c>
      <c r="C2706" s="211">
        <v>283.87161300000002</v>
      </c>
      <c r="D2706" s="174">
        <v>-2.7004407432135901E-2</v>
      </c>
      <c r="E2706" s="174">
        <v>-2.7004407432135901E-2</v>
      </c>
      <c r="G2706" s="174">
        <v>2700</v>
      </c>
      <c r="H2706" s="174">
        <f t="shared" ca="1" si="46"/>
        <v>-2.8626955070361778E-2</v>
      </c>
    </row>
    <row r="2707" spans="2:8" x14ac:dyDescent="0.3">
      <c r="B2707" s="208">
        <v>41512</v>
      </c>
      <c r="C2707" s="209">
        <v>291.75015300000001</v>
      </c>
      <c r="D2707" s="174">
        <v>-9.4699579253953552E-3</v>
      </c>
      <c r="E2707" s="174">
        <v>-9.4699579253953552E-3</v>
      </c>
      <c r="G2707" s="174">
        <v>2701</v>
      </c>
      <c r="H2707" s="174">
        <f t="shared" ca="1" si="46"/>
        <v>-1.6058987758174128E-2</v>
      </c>
    </row>
    <row r="2708" spans="2:8" x14ac:dyDescent="0.3">
      <c r="B2708" s="210">
        <v>41509</v>
      </c>
      <c r="C2708" s="211">
        <v>294.53942899999998</v>
      </c>
      <c r="D2708" s="174">
        <v>3.0827193003884711E-2</v>
      </c>
      <c r="E2708" s="174">
        <v>3.0827193003884711E-2</v>
      </c>
      <c r="G2708" s="174">
        <v>2702</v>
      </c>
      <c r="H2708" s="174">
        <f t="shared" ca="1" si="46"/>
        <v>5.8271673723079166E-3</v>
      </c>
    </row>
    <row r="2709" spans="2:8" x14ac:dyDescent="0.3">
      <c r="B2709" s="208">
        <v>41508</v>
      </c>
      <c r="C2709" s="209">
        <v>285.73113999999998</v>
      </c>
      <c r="D2709" s="174">
        <v>3.0351150514468007E-2</v>
      </c>
      <c r="E2709" s="174">
        <v>3.0351150514468007E-2</v>
      </c>
      <c r="G2709" s="174">
        <v>2703</v>
      </c>
      <c r="H2709" s="174">
        <f t="shared" ca="1" si="46"/>
        <v>4.0502629722593587E-2</v>
      </c>
    </row>
    <row r="2710" spans="2:8" x14ac:dyDescent="0.3">
      <c r="B2710" s="210">
        <v>41507</v>
      </c>
      <c r="C2710" s="211">
        <v>277.31433099999998</v>
      </c>
      <c r="D2710" s="174">
        <v>-1.5974992507975471E-2</v>
      </c>
      <c r="E2710" s="174">
        <v>-1.5974992507975471E-2</v>
      </c>
      <c r="G2710" s="174">
        <v>2704</v>
      </c>
      <c r="H2710" s="174">
        <f t="shared" ca="1" si="46"/>
        <v>-2.994319051426873E-2</v>
      </c>
    </row>
    <row r="2711" spans="2:8" x14ac:dyDescent="0.3">
      <c r="B2711" s="208">
        <v>41506</v>
      </c>
      <c r="C2711" s="209">
        <v>281.81634500000001</v>
      </c>
      <c r="D2711" s="174">
        <v>-4.5575117504292557E-2</v>
      </c>
      <c r="E2711" s="174">
        <v>-4.5575117504292557E-2</v>
      </c>
      <c r="G2711" s="174">
        <v>2705</v>
      </c>
      <c r="H2711" s="174">
        <f t="shared" ca="1" si="46"/>
        <v>-1.0015493312232397E-2</v>
      </c>
    </row>
    <row r="2712" spans="2:8" x14ac:dyDescent="0.3">
      <c r="B2712" s="210">
        <v>41505</v>
      </c>
      <c r="C2712" s="211">
        <v>295.27346799999998</v>
      </c>
      <c r="D2712" s="174">
        <v>-3.9018992952876828E-2</v>
      </c>
      <c r="E2712" s="174">
        <v>-3.9018992952876828E-2</v>
      </c>
      <c r="G2712" s="174">
        <v>2706</v>
      </c>
      <c r="H2712" s="174">
        <f t="shared" ca="1" si="46"/>
        <v>-3.2524921208576009E-2</v>
      </c>
    </row>
    <row r="2713" spans="2:8" x14ac:dyDescent="0.3">
      <c r="B2713" s="208">
        <v>41502</v>
      </c>
      <c r="C2713" s="209">
        <v>307.26254299999999</v>
      </c>
      <c r="D2713" s="174">
        <v>-1.6139183178011107E-2</v>
      </c>
      <c r="E2713" s="174">
        <v>-1.6139183178011107E-2</v>
      </c>
      <c r="G2713" s="174">
        <v>2707</v>
      </c>
      <c r="H2713" s="174">
        <f t="shared" ca="1" si="46"/>
        <v>-2.5924268034642418E-2</v>
      </c>
    </row>
    <row r="2714" spans="2:8" x14ac:dyDescent="0.3">
      <c r="B2714" s="210">
        <v>41500</v>
      </c>
      <c r="C2714" s="211">
        <v>312.30285600000002</v>
      </c>
      <c r="D2714" s="174">
        <v>9.712913055240191E-2</v>
      </c>
      <c r="E2714" s="174">
        <v>9.712913055240191E-2</v>
      </c>
      <c r="G2714" s="174">
        <v>2708</v>
      </c>
      <c r="H2714" s="174">
        <f t="shared" ca="1" si="46"/>
        <v>-1.2629594782363779E-2</v>
      </c>
    </row>
    <row r="2715" spans="2:8" x14ac:dyDescent="0.3">
      <c r="B2715" s="208">
        <v>41499</v>
      </c>
      <c r="C2715" s="209">
        <v>284.65460200000001</v>
      </c>
      <c r="D2715" s="174">
        <v>3.3949683907277158E-2</v>
      </c>
      <c r="E2715" s="174">
        <v>3.3949683907277158E-2</v>
      </c>
      <c r="G2715" s="174">
        <v>2709</v>
      </c>
      <c r="H2715" s="174">
        <f t="shared" ca="1" si="46"/>
        <v>4.2493239570971841E-2</v>
      </c>
    </row>
    <row r="2716" spans="2:8" x14ac:dyDescent="0.3">
      <c r="B2716" s="210">
        <v>41498</v>
      </c>
      <c r="C2716" s="211">
        <v>275.30798299999998</v>
      </c>
      <c r="D2716" s="174">
        <v>8.9668864580914696E-3</v>
      </c>
      <c r="E2716" s="174">
        <v>8.9668864580914696E-3</v>
      </c>
      <c r="G2716" s="174">
        <v>2710</v>
      </c>
      <c r="H2716" s="174">
        <f t="shared" ca="1" si="46"/>
        <v>-4.6622058728182154E-2</v>
      </c>
    </row>
    <row r="2717" spans="2:8" x14ac:dyDescent="0.3">
      <c r="B2717" s="208">
        <v>41494</v>
      </c>
      <c r="C2717" s="209">
        <v>272.861267</v>
      </c>
      <c r="D2717" s="174">
        <v>-3.5855183700994901E-4</v>
      </c>
      <c r="E2717" s="174">
        <v>-3.5855183700994901E-4</v>
      </c>
      <c r="G2717" s="174">
        <v>2711</v>
      </c>
      <c r="H2717" s="174">
        <f t="shared" ca="1" si="46"/>
        <v>2.9544295166488287E-2</v>
      </c>
    </row>
    <row r="2718" spans="2:8" x14ac:dyDescent="0.3">
      <c r="B2718" s="210">
        <v>41493</v>
      </c>
      <c r="C2718" s="211">
        <v>272.959137</v>
      </c>
      <c r="D2718" s="174">
        <v>-3.0081770022222881E-2</v>
      </c>
      <c r="E2718" s="174">
        <v>-3.0081770022222881E-2</v>
      </c>
      <c r="G2718" s="174">
        <v>2712</v>
      </c>
      <c r="H2718" s="174">
        <f t="shared" ca="1" si="46"/>
        <v>1.0020225545370298E-2</v>
      </c>
    </row>
    <row r="2719" spans="2:8" x14ac:dyDescent="0.3">
      <c r="B2719" s="208">
        <v>41492</v>
      </c>
      <c r="C2719" s="209">
        <v>281.42489599999999</v>
      </c>
      <c r="D2719" s="174">
        <v>9.8331827090227635E-3</v>
      </c>
      <c r="E2719" s="174">
        <v>9.8331827090227635E-3</v>
      </c>
      <c r="G2719" s="174">
        <v>2713</v>
      </c>
      <c r="H2719" s="174">
        <f t="shared" ca="1" si="46"/>
        <v>-3.1511896700961745E-2</v>
      </c>
    </row>
    <row r="2720" spans="2:8" x14ac:dyDescent="0.3">
      <c r="B2720" s="210">
        <v>41491</v>
      </c>
      <c r="C2720" s="211">
        <v>278.68454000000003</v>
      </c>
      <c r="D2720" s="174">
        <v>-1.9624715795442733E-2</v>
      </c>
      <c r="E2720" s="174">
        <v>-1.9624715795442733E-2</v>
      </c>
      <c r="G2720" s="174">
        <v>2714</v>
      </c>
      <c r="H2720" s="174">
        <f t="shared" ca="1" si="46"/>
        <v>2.1909014707686959E-2</v>
      </c>
    </row>
    <row r="2721" spans="2:8" x14ac:dyDescent="0.3">
      <c r="B2721" s="208">
        <v>41488</v>
      </c>
      <c r="C2721" s="209">
        <v>284.26312300000001</v>
      </c>
      <c r="D2721" s="174">
        <v>5.1913179921214908E-3</v>
      </c>
      <c r="E2721" s="174">
        <v>5.1913179921214908E-3</v>
      </c>
      <c r="G2721" s="174">
        <v>2715</v>
      </c>
      <c r="H2721" s="174">
        <f t="shared" ca="1" si="46"/>
        <v>1.9814512783431829E-2</v>
      </c>
    </row>
    <row r="2722" spans="2:8" x14ac:dyDescent="0.3">
      <c r="B2722" s="210">
        <v>41487</v>
      </c>
      <c r="C2722" s="211">
        <v>282.79504400000002</v>
      </c>
      <c r="D2722" s="174">
        <v>-5.3356797317786519E-3</v>
      </c>
      <c r="E2722" s="174">
        <v>-5.3356797317786519E-3</v>
      </c>
      <c r="G2722" s="174">
        <v>2716</v>
      </c>
      <c r="H2722" s="174">
        <f t="shared" ca="1" si="46"/>
        <v>3.5499215867960419E-2</v>
      </c>
    </row>
    <row r="2723" spans="2:8" x14ac:dyDescent="0.3">
      <c r="B2723" s="208">
        <v>41486</v>
      </c>
      <c r="C2723" s="209">
        <v>284.31204200000002</v>
      </c>
      <c r="D2723" s="174">
        <v>1.9656015770021445E-2</v>
      </c>
      <c r="E2723" s="174">
        <v>1.9656015770021445E-2</v>
      </c>
      <c r="G2723" s="174">
        <v>2717</v>
      </c>
      <c r="H2723" s="174">
        <f t="shared" ca="1" si="46"/>
        <v>-6.4418101472117448E-2</v>
      </c>
    </row>
    <row r="2724" spans="2:8" x14ac:dyDescent="0.3">
      <c r="B2724" s="210">
        <v>41485</v>
      </c>
      <c r="C2724" s="211">
        <v>278.83132899999998</v>
      </c>
      <c r="D2724" s="174">
        <v>-3.0127704611817283E-2</v>
      </c>
      <c r="E2724" s="174">
        <v>-3.0127704611817283E-2</v>
      </c>
      <c r="G2724" s="174">
        <v>2718</v>
      </c>
      <c r="H2724" s="174">
        <f t="shared" ca="1" si="46"/>
        <v>4.4904143042967137E-2</v>
      </c>
    </row>
    <row r="2725" spans="2:8" x14ac:dyDescent="0.3">
      <c r="B2725" s="208">
        <v>41484</v>
      </c>
      <c r="C2725" s="209">
        <v>287.49282799999997</v>
      </c>
      <c r="D2725" s="174">
        <v>2.0003426090714278E-2</v>
      </c>
      <c r="E2725" s="174">
        <v>2.0003426090714278E-2</v>
      </c>
      <c r="G2725" s="174">
        <v>2719</v>
      </c>
      <c r="H2725" s="174">
        <f t="shared" ca="1" si="46"/>
        <v>-1.8131856640208718E-2</v>
      </c>
    </row>
    <row r="2726" spans="2:8" x14ac:dyDescent="0.3">
      <c r="B2726" s="210">
        <v>41481</v>
      </c>
      <c r="C2726" s="211">
        <v>281.85476699999998</v>
      </c>
      <c r="D2726" s="174">
        <v>-3.3177653385160398E-2</v>
      </c>
      <c r="E2726" s="174">
        <v>-3.3177653385160398E-2</v>
      </c>
      <c r="G2726" s="174">
        <v>2720</v>
      </c>
      <c r="H2726" s="174">
        <f t="shared" ca="1" si="46"/>
        <v>-4.4131337562131057E-2</v>
      </c>
    </row>
    <row r="2727" spans="2:8" x14ac:dyDescent="0.3">
      <c r="B2727" s="208">
        <v>41480</v>
      </c>
      <c r="C2727" s="209">
        <v>291.52694700000001</v>
      </c>
      <c r="D2727" s="174">
        <v>8.7452516755102926E-3</v>
      </c>
      <c r="E2727" s="174">
        <v>8.7452516755102926E-3</v>
      </c>
      <c r="G2727" s="174">
        <v>2721</v>
      </c>
      <c r="H2727" s="174">
        <f t="shared" ca="1" si="46"/>
        <v>-2.837613776964298E-2</v>
      </c>
    </row>
    <row r="2728" spans="2:8" x14ac:dyDescent="0.3">
      <c r="B2728" s="210">
        <v>41479</v>
      </c>
      <c r="C2728" s="211">
        <v>288.999573</v>
      </c>
      <c r="D2728" s="174">
        <v>-5.0200051179918716E-3</v>
      </c>
      <c r="E2728" s="174">
        <v>-5.0200051179918716E-3</v>
      </c>
      <c r="G2728" s="174">
        <v>2722</v>
      </c>
      <c r="H2728" s="174">
        <f t="shared" ca="1" si="46"/>
        <v>4.6484304042898272E-2</v>
      </c>
    </row>
    <row r="2729" spans="2:8" x14ac:dyDescent="0.3">
      <c r="B2729" s="208">
        <v>41478</v>
      </c>
      <c r="C2729" s="209">
        <v>290.457672</v>
      </c>
      <c r="D2729" s="174">
        <v>3.1895785153932782E-3</v>
      </c>
      <c r="E2729" s="174">
        <v>3.1895785153932782E-3</v>
      </c>
      <c r="G2729" s="174">
        <v>2723</v>
      </c>
      <c r="H2729" s="174">
        <f t="shared" ca="1" si="46"/>
        <v>7.4237661954982076E-2</v>
      </c>
    </row>
    <row r="2730" spans="2:8" x14ac:dyDescent="0.3">
      <c r="B2730" s="210">
        <v>41477</v>
      </c>
      <c r="C2730" s="211">
        <v>289.53417999999999</v>
      </c>
      <c r="D2730" s="174">
        <v>1.0860234667921898E-2</v>
      </c>
      <c r="E2730" s="174">
        <v>1.0860234667921898E-2</v>
      </c>
      <c r="G2730" s="174">
        <v>2724</v>
      </c>
      <c r="H2730" s="174">
        <f t="shared" ca="1" si="46"/>
        <v>-9.6078921172244403E-4</v>
      </c>
    </row>
    <row r="2731" spans="2:8" x14ac:dyDescent="0.3">
      <c r="B2731" s="208">
        <v>41474</v>
      </c>
      <c r="C2731" s="209">
        <v>286.42355300000003</v>
      </c>
      <c r="D2731" s="174">
        <v>2.701291577322432E-2</v>
      </c>
      <c r="E2731" s="174">
        <v>2.701291577322432E-2</v>
      </c>
      <c r="G2731" s="174">
        <v>2725</v>
      </c>
      <c r="H2731" s="174">
        <f t="shared" ca="1" si="46"/>
        <v>-3.7528980740913181E-2</v>
      </c>
    </row>
    <row r="2732" spans="2:8" x14ac:dyDescent="0.3">
      <c r="B2732" s="210">
        <v>41473</v>
      </c>
      <c r="C2732" s="211">
        <v>278.88992300000001</v>
      </c>
      <c r="D2732" s="174">
        <v>5.7844359819418751E-3</v>
      </c>
      <c r="E2732" s="174">
        <v>5.7844359819418751E-3</v>
      </c>
      <c r="G2732" s="174">
        <v>2726</v>
      </c>
      <c r="H2732" s="174">
        <f t="shared" ca="1" si="46"/>
        <v>4.6453022294935965E-3</v>
      </c>
    </row>
    <row r="2733" spans="2:8" x14ac:dyDescent="0.3">
      <c r="B2733" s="208">
        <v>41472</v>
      </c>
      <c r="C2733" s="209">
        <v>277.28598</v>
      </c>
      <c r="D2733" s="174">
        <v>-2.1608669232477472E-2</v>
      </c>
      <c r="E2733" s="174">
        <v>-2.1608669232477472E-2</v>
      </c>
      <c r="G2733" s="174">
        <v>2727</v>
      </c>
      <c r="H2733" s="174">
        <f t="shared" ca="1" si="46"/>
        <v>-1.9211866758113424E-2</v>
      </c>
    </row>
    <row r="2734" spans="2:8" x14ac:dyDescent="0.3">
      <c r="B2734" s="210">
        <v>41471</v>
      </c>
      <c r="C2734" s="211">
        <v>283.41009500000001</v>
      </c>
      <c r="D2734" s="174">
        <v>1.0747237789319007E-2</v>
      </c>
      <c r="E2734" s="174">
        <v>1.0747237789319007E-2</v>
      </c>
      <c r="G2734" s="174">
        <v>2728</v>
      </c>
      <c r="H2734" s="174">
        <f t="shared" ca="1" si="46"/>
        <v>-4.1353780311387908E-2</v>
      </c>
    </row>
    <row r="2735" spans="2:8" x14ac:dyDescent="0.3">
      <c r="B2735" s="208">
        <v>41470</v>
      </c>
      <c r="C2735" s="209">
        <v>280.39660600000002</v>
      </c>
      <c r="D2735" s="174">
        <v>-1.3846241159639013E-2</v>
      </c>
      <c r="E2735" s="174">
        <v>-1.3846241159639013E-2</v>
      </c>
      <c r="G2735" s="174">
        <v>2729</v>
      </c>
      <c r="H2735" s="174">
        <f t="shared" ca="1" si="46"/>
        <v>-1.7335158190627465E-2</v>
      </c>
    </row>
    <row r="2736" spans="2:8" x14ac:dyDescent="0.3">
      <c r="B2736" s="210">
        <v>41467</v>
      </c>
      <c r="C2736" s="211">
        <v>284.33355699999998</v>
      </c>
      <c r="D2736" s="174">
        <v>2.6676044917679484E-2</v>
      </c>
      <c r="E2736" s="174">
        <v>2.6676044917679484E-2</v>
      </c>
      <c r="G2736" s="174">
        <v>2730</v>
      </c>
      <c r="H2736" s="174">
        <f t="shared" ca="1" si="46"/>
        <v>-3.8180635871638523E-2</v>
      </c>
    </row>
    <row r="2737" spans="2:8" x14ac:dyDescent="0.3">
      <c r="B2737" s="208">
        <v>41466</v>
      </c>
      <c r="C2737" s="209">
        <v>276.94574</v>
      </c>
      <c r="D2737" s="174">
        <v>2.9923021700889898E-3</v>
      </c>
      <c r="E2737" s="174">
        <v>2.9923021700889898E-3</v>
      </c>
      <c r="G2737" s="174">
        <v>2731</v>
      </c>
      <c r="H2737" s="174">
        <f t="shared" ca="1" si="46"/>
        <v>-1.3804740305557416E-3</v>
      </c>
    </row>
    <row r="2738" spans="2:8" x14ac:dyDescent="0.3">
      <c r="B2738" s="210">
        <v>41465</v>
      </c>
      <c r="C2738" s="211">
        <v>276.119507</v>
      </c>
      <c r="D2738" s="174">
        <v>-1.7467859920371913E-2</v>
      </c>
      <c r="E2738" s="174">
        <v>-1.7467859920371913E-2</v>
      </c>
      <c r="G2738" s="174">
        <v>2732</v>
      </c>
      <c r="H2738" s="174">
        <f t="shared" ca="1" si="46"/>
        <v>-4.4549660295760685E-3</v>
      </c>
    </row>
    <row r="2739" spans="2:8" x14ac:dyDescent="0.3">
      <c r="B2739" s="208">
        <v>41464</v>
      </c>
      <c r="C2739" s="209">
        <v>281.02847300000002</v>
      </c>
      <c r="D2739" s="174">
        <v>4.5169084726996893E-3</v>
      </c>
      <c r="E2739" s="174">
        <v>4.5169084726996893E-3</v>
      </c>
      <c r="G2739" s="174">
        <v>2733</v>
      </c>
      <c r="H2739" s="174">
        <f t="shared" ca="1" si="46"/>
        <v>-3.1158995178431699E-3</v>
      </c>
    </row>
    <row r="2740" spans="2:8" x14ac:dyDescent="0.3">
      <c r="B2740" s="210">
        <v>41463</v>
      </c>
      <c r="C2740" s="211">
        <v>279.76480099999998</v>
      </c>
      <c r="D2740" s="174">
        <v>-2.8359077827591967E-2</v>
      </c>
      <c r="E2740" s="174">
        <v>-2.8359077827591967E-2</v>
      </c>
      <c r="G2740" s="174">
        <v>2734</v>
      </c>
      <c r="H2740" s="174">
        <f t="shared" ca="1" si="46"/>
        <v>-1.7648489444389289E-2</v>
      </c>
    </row>
    <row r="2741" spans="2:8" x14ac:dyDescent="0.3">
      <c r="B2741" s="208">
        <v>41460</v>
      </c>
      <c r="C2741" s="209">
        <v>287.93023699999998</v>
      </c>
      <c r="D2741" s="174">
        <v>1.3342431927626278E-2</v>
      </c>
      <c r="E2741" s="174">
        <v>1.3342431927626278E-2</v>
      </c>
      <c r="G2741" s="174">
        <v>2735</v>
      </c>
      <c r="H2741" s="174">
        <f t="shared" ca="1" si="46"/>
        <v>-2.7484608865626432E-2</v>
      </c>
    </row>
    <row r="2742" spans="2:8" x14ac:dyDescent="0.3">
      <c r="B2742" s="210">
        <v>41459</v>
      </c>
      <c r="C2742" s="211">
        <v>284.13913000000002</v>
      </c>
      <c r="D2742" s="174">
        <v>2.8500899063262988E-2</v>
      </c>
      <c r="E2742" s="174">
        <v>2.8500899063262988E-2</v>
      </c>
      <c r="G2742" s="174">
        <v>2736</v>
      </c>
      <c r="H2742" s="174">
        <f t="shared" ca="1" si="46"/>
        <v>8.2372093635896364E-3</v>
      </c>
    </row>
    <row r="2743" spans="2:8" x14ac:dyDescent="0.3">
      <c r="B2743" s="208">
        <v>41458</v>
      </c>
      <c r="C2743" s="209">
        <v>276.26531999999997</v>
      </c>
      <c r="D2743" s="174">
        <v>-7.8547117575724426E-3</v>
      </c>
      <c r="E2743" s="174">
        <v>-7.8547117575724426E-3</v>
      </c>
      <c r="G2743" s="174">
        <v>2737</v>
      </c>
      <c r="H2743" s="174">
        <f t="shared" ca="1" si="46"/>
        <v>-9.8656335391078005E-3</v>
      </c>
    </row>
    <row r="2744" spans="2:8" x14ac:dyDescent="0.3">
      <c r="B2744" s="210">
        <v>41457</v>
      </c>
      <c r="C2744" s="211">
        <v>278.45248400000003</v>
      </c>
      <c r="D2744" s="174">
        <v>-1.1559587695417088E-2</v>
      </c>
      <c r="E2744" s="174">
        <v>-1.1559587695417088E-2</v>
      </c>
      <c r="G2744" s="174">
        <v>2738</v>
      </c>
      <c r="H2744" s="174">
        <f t="shared" ca="1" si="46"/>
        <v>2.3432371447217985E-2</v>
      </c>
    </row>
    <row r="2745" spans="2:8" x14ac:dyDescent="0.3">
      <c r="B2745" s="208">
        <v>41456</v>
      </c>
      <c r="C2745" s="209">
        <v>281.70892300000003</v>
      </c>
      <c r="D2745" s="174">
        <v>3.0216661671353121E-2</v>
      </c>
      <c r="E2745" s="174">
        <v>3.0216661671353121E-2</v>
      </c>
      <c r="G2745" s="174">
        <v>2739</v>
      </c>
      <c r="H2745" s="174">
        <f t="shared" ca="1" si="46"/>
        <v>5.6095851565318823E-3</v>
      </c>
    </row>
    <row r="2746" spans="2:8" x14ac:dyDescent="0.3">
      <c r="B2746" s="210">
        <v>41453</v>
      </c>
      <c r="C2746" s="211">
        <v>273.44628899999998</v>
      </c>
      <c r="D2746" s="174">
        <v>4.0695700797459211E-2</v>
      </c>
      <c r="E2746" s="174">
        <v>4.0695700797459211E-2</v>
      </c>
      <c r="G2746" s="174">
        <v>2740</v>
      </c>
      <c r="H2746" s="174">
        <f t="shared" ca="1" si="46"/>
        <v>-7.0329824541120831E-3</v>
      </c>
    </row>
    <row r="2747" spans="2:8" x14ac:dyDescent="0.3">
      <c r="B2747" s="208">
        <v>41452</v>
      </c>
      <c r="C2747" s="209">
        <v>262.75335699999999</v>
      </c>
      <c r="D2747" s="174">
        <v>-8.6191231249134227E-3</v>
      </c>
      <c r="E2747" s="174">
        <v>-8.6191231249134227E-3</v>
      </c>
      <c r="G2747" s="174">
        <v>2741</v>
      </c>
      <c r="H2747" s="174">
        <f t="shared" ca="1" si="46"/>
        <v>6.9064712465498737E-2</v>
      </c>
    </row>
    <row r="2748" spans="2:8" x14ac:dyDescent="0.3">
      <c r="B2748" s="210">
        <v>41451</v>
      </c>
      <c r="C2748" s="211">
        <v>265.03775000000002</v>
      </c>
      <c r="D2748" s="174">
        <v>-3.1266702786621525E-2</v>
      </c>
      <c r="E2748" s="174">
        <v>-3.1266702786621525E-2</v>
      </c>
      <c r="G2748" s="174">
        <v>2742</v>
      </c>
      <c r="H2748" s="174">
        <f t="shared" ca="1" si="46"/>
        <v>7.9942907363550683E-3</v>
      </c>
    </row>
    <row r="2749" spans="2:8" x14ac:dyDescent="0.3">
      <c r="B2749" s="208">
        <v>41450</v>
      </c>
      <c r="C2749" s="209">
        <v>273.59207199999997</v>
      </c>
      <c r="D2749" s="174">
        <v>-8.6297763855821795E-3</v>
      </c>
      <c r="E2749" s="174">
        <v>-8.6297763855821795E-3</v>
      </c>
      <c r="G2749" s="174">
        <v>2743</v>
      </c>
      <c r="H2749" s="174">
        <f t="shared" ca="1" si="46"/>
        <v>-1.0561641714765691E-2</v>
      </c>
    </row>
    <row r="2750" spans="2:8" x14ac:dyDescent="0.3">
      <c r="B2750" s="210">
        <v>41449</v>
      </c>
      <c r="C2750" s="211">
        <v>275.97366299999999</v>
      </c>
      <c r="D2750" s="174">
        <v>-1.097376645692435E-2</v>
      </c>
      <c r="E2750" s="174">
        <v>-1.097376645692435E-2</v>
      </c>
      <c r="G2750" s="174">
        <v>2744</v>
      </c>
      <c r="H2750" s="174">
        <f t="shared" ca="1" si="46"/>
        <v>4.4784760724069228E-2</v>
      </c>
    </row>
    <row r="2751" spans="2:8" x14ac:dyDescent="0.3">
      <c r="B2751" s="208">
        <v>41446</v>
      </c>
      <c r="C2751" s="209">
        <v>279.03573599999999</v>
      </c>
      <c r="D2751" s="174">
        <v>-5.8873006118761754E-3</v>
      </c>
      <c r="E2751" s="174">
        <v>-5.8873006118761754E-3</v>
      </c>
      <c r="G2751" s="174">
        <v>2745</v>
      </c>
      <c r="H2751" s="174">
        <f t="shared" ca="1" si="46"/>
        <v>3.3042355646343537E-2</v>
      </c>
    </row>
    <row r="2752" spans="2:8" x14ac:dyDescent="0.3">
      <c r="B2752" s="210">
        <v>41445</v>
      </c>
      <c r="C2752" s="211">
        <v>280.68823200000003</v>
      </c>
      <c r="D2752" s="174">
        <v>-1.1468676742558059E-2</v>
      </c>
      <c r="E2752" s="174">
        <v>-1.1468676742558059E-2</v>
      </c>
      <c r="G2752" s="174">
        <v>2746</v>
      </c>
      <c r="H2752" s="174">
        <f t="shared" ca="1" si="46"/>
        <v>2.3410387465405507E-2</v>
      </c>
    </row>
    <row r="2753" spans="2:8" x14ac:dyDescent="0.3">
      <c r="B2753" s="208">
        <v>41444</v>
      </c>
      <c r="C2753" s="209">
        <v>283.94470200000001</v>
      </c>
      <c r="D2753" s="174">
        <v>-1.8481160663829193E-2</v>
      </c>
      <c r="E2753" s="174">
        <v>-1.8481160663829193E-2</v>
      </c>
      <c r="G2753" s="174">
        <v>2747</v>
      </c>
      <c r="H2753" s="174">
        <f t="shared" ca="1" si="46"/>
        <v>8.9931194987703522E-3</v>
      </c>
    </row>
    <row r="2754" spans="2:8" x14ac:dyDescent="0.3">
      <c r="B2754" s="210">
        <v>41443</v>
      </c>
      <c r="C2754" s="211">
        <v>289.29113799999999</v>
      </c>
      <c r="D2754" s="174">
        <v>-6.1781711777695062E-3</v>
      </c>
      <c r="E2754" s="174">
        <v>-6.1781711777695062E-3</v>
      </c>
      <c r="G2754" s="174">
        <v>2748</v>
      </c>
      <c r="H2754" s="174">
        <f t="shared" ca="1" si="46"/>
        <v>-3.9126600202973344E-2</v>
      </c>
    </row>
    <row r="2755" spans="2:8" x14ac:dyDescent="0.3">
      <c r="B2755" s="208">
        <v>41442</v>
      </c>
      <c r="C2755" s="209">
        <v>291.089539</v>
      </c>
      <c r="D2755" s="174">
        <v>8.9285937412174731E-3</v>
      </c>
      <c r="E2755" s="174">
        <v>8.9285937412174731E-3</v>
      </c>
      <c r="G2755" s="174">
        <v>2749</v>
      </c>
      <c r="H2755" s="174">
        <f t="shared" ca="1" si="46"/>
        <v>-1.5985480428452752E-2</v>
      </c>
    </row>
    <row r="2756" spans="2:8" x14ac:dyDescent="0.3">
      <c r="B2756" s="210">
        <v>41439</v>
      </c>
      <c r="C2756" s="211">
        <v>288.51351899999997</v>
      </c>
      <c r="D2756" s="174">
        <v>4.8948584480401659E-2</v>
      </c>
      <c r="E2756" s="174">
        <v>4.8948584480401659E-2</v>
      </c>
      <c r="G2756" s="174">
        <v>2750</v>
      </c>
      <c r="H2756" s="174">
        <f t="shared" ca="1" si="46"/>
        <v>1.1662300407748728E-2</v>
      </c>
    </row>
    <row r="2757" spans="2:8" x14ac:dyDescent="0.3">
      <c r="B2757" s="208">
        <v>41438</v>
      </c>
      <c r="C2757" s="209">
        <v>275.05020100000002</v>
      </c>
      <c r="D2757" s="174">
        <v>-3.6109461397179389E-2</v>
      </c>
      <c r="E2757" s="174">
        <v>-3.6109461397179389E-2</v>
      </c>
      <c r="G2757" s="174">
        <v>2751</v>
      </c>
      <c r="H2757" s="174">
        <f t="shared" ca="1" si="46"/>
        <v>1.5834184202544142E-2</v>
      </c>
    </row>
    <row r="2758" spans="2:8" x14ac:dyDescent="0.3">
      <c r="B2758" s="210">
        <v>41437</v>
      </c>
      <c r="C2758" s="211">
        <v>285.35418700000002</v>
      </c>
      <c r="D2758" s="174">
        <v>1.36435514469653E-3</v>
      </c>
      <c r="E2758" s="174">
        <v>1.36435514469653E-3</v>
      </c>
      <c r="G2758" s="174">
        <v>2752</v>
      </c>
      <c r="H2758" s="174">
        <f t="shared" ca="1" si="46"/>
        <v>-1.1272916158148481E-2</v>
      </c>
    </row>
    <row r="2759" spans="2:8" x14ac:dyDescent="0.3">
      <c r="B2759" s="208">
        <v>41436</v>
      </c>
      <c r="C2759" s="209">
        <v>284.96539300000001</v>
      </c>
      <c r="D2759" s="174">
        <v>-9.7957376113164771E-3</v>
      </c>
      <c r="E2759" s="174">
        <v>-9.7957376113164771E-3</v>
      </c>
      <c r="G2759" s="174">
        <v>2753</v>
      </c>
      <c r="H2759" s="174">
        <f t="shared" ca="1" si="46"/>
        <v>3.0751341864983552E-2</v>
      </c>
    </row>
    <row r="2760" spans="2:8" x14ac:dyDescent="0.3">
      <c r="B2760" s="210">
        <v>41435</v>
      </c>
      <c r="C2760" s="211">
        <v>287.78445399999998</v>
      </c>
      <c r="D2760" s="174">
        <v>-1.9377192507200866E-2</v>
      </c>
      <c r="E2760" s="174">
        <v>-1.9377192507200866E-2</v>
      </c>
      <c r="G2760" s="174">
        <v>2754</v>
      </c>
      <c r="H2760" s="174">
        <f t="shared" ref="H2760:H2823" ca="1" si="47">_xlfn.NORM.INV(RAND(),N$9,N$10)</f>
        <v>-3.0572200353810319E-2</v>
      </c>
    </row>
    <row r="2761" spans="2:8" x14ac:dyDescent="0.3">
      <c r="B2761" s="208">
        <v>41432</v>
      </c>
      <c r="C2761" s="209">
        <v>293.47109999999998</v>
      </c>
      <c r="D2761" s="174">
        <v>-1.5650468307221943E-2</v>
      </c>
      <c r="E2761" s="174">
        <v>-1.5650468307221943E-2</v>
      </c>
      <c r="G2761" s="174">
        <v>2755</v>
      </c>
      <c r="H2761" s="174">
        <f t="shared" ca="1" si="47"/>
        <v>2.9053694773384779E-3</v>
      </c>
    </row>
    <row r="2762" spans="2:8" x14ac:dyDescent="0.3">
      <c r="B2762" s="210">
        <v>41431</v>
      </c>
      <c r="C2762" s="211">
        <v>298.13708500000001</v>
      </c>
      <c r="D2762" s="174">
        <v>-1.9523982410488709E-3</v>
      </c>
      <c r="E2762" s="174">
        <v>-1.9523982410488709E-3</v>
      </c>
      <c r="G2762" s="174">
        <v>2756</v>
      </c>
      <c r="H2762" s="174">
        <f t="shared" ca="1" si="47"/>
        <v>-1.8528330096449934E-2</v>
      </c>
    </row>
    <row r="2763" spans="2:8" x14ac:dyDescent="0.3">
      <c r="B2763" s="208">
        <v>41430</v>
      </c>
      <c r="C2763" s="209">
        <v>298.72030599999999</v>
      </c>
      <c r="D2763" s="174">
        <v>3.9201036891929521E-3</v>
      </c>
      <c r="E2763" s="174">
        <v>3.9201036891929521E-3</v>
      </c>
      <c r="G2763" s="174">
        <v>2757</v>
      </c>
      <c r="H2763" s="174">
        <f t="shared" ca="1" si="47"/>
        <v>-2.5997852033538472E-2</v>
      </c>
    </row>
    <row r="2764" spans="2:8" x14ac:dyDescent="0.3">
      <c r="B2764" s="210">
        <v>41429</v>
      </c>
      <c r="C2764" s="211">
        <v>297.55386399999998</v>
      </c>
      <c r="D2764" s="174">
        <v>-2.5314397046891975E-2</v>
      </c>
      <c r="E2764" s="174">
        <v>-2.5314397046891975E-2</v>
      </c>
      <c r="G2764" s="174">
        <v>2758</v>
      </c>
      <c r="H2764" s="174">
        <f t="shared" ca="1" si="47"/>
        <v>1.048438244122364E-2</v>
      </c>
    </row>
    <row r="2765" spans="2:8" x14ac:dyDescent="0.3">
      <c r="B2765" s="208">
        <v>41428</v>
      </c>
      <c r="C2765" s="209">
        <v>305.28189099999997</v>
      </c>
      <c r="D2765" s="174">
        <v>2.3937880917457343E-3</v>
      </c>
      <c r="E2765" s="174">
        <v>2.3937880917457343E-3</v>
      </c>
      <c r="G2765" s="174">
        <v>2759</v>
      </c>
      <c r="H2765" s="174">
        <f t="shared" ca="1" si="47"/>
        <v>2.1301578621886079E-2</v>
      </c>
    </row>
    <row r="2766" spans="2:8" x14ac:dyDescent="0.3">
      <c r="B2766" s="210">
        <v>41425</v>
      </c>
      <c r="C2766" s="211">
        <v>304.55285600000002</v>
      </c>
      <c r="D2766" s="174">
        <v>-1.1827664620407149E-2</v>
      </c>
      <c r="E2766" s="174">
        <v>-1.1827664620407149E-2</v>
      </c>
      <c r="G2766" s="174">
        <v>2760</v>
      </c>
      <c r="H2766" s="174">
        <f t="shared" ca="1" si="47"/>
        <v>-1.1040835979192131E-2</v>
      </c>
    </row>
    <row r="2767" spans="2:8" x14ac:dyDescent="0.3">
      <c r="B2767" s="208">
        <v>41424</v>
      </c>
      <c r="C2767" s="209">
        <v>308.19812000000002</v>
      </c>
      <c r="D2767" s="174">
        <v>4.361410849592913E-2</v>
      </c>
      <c r="E2767" s="174">
        <v>4.361410849592913E-2</v>
      </c>
      <c r="G2767" s="174">
        <v>2761</v>
      </c>
      <c r="H2767" s="174">
        <f t="shared" ca="1" si="47"/>
        <v>-3.7878752528866855E-2</v>
      </c>
    </row>
    <row r="2768" spans="2:8" x14ac:dyDescent="0.3">
      <c r="B2768" s="210">
        <v>41423</v>
      </c>
      <c r="C2768" s="211">
        <v>295.318085</v>
      </c>
      <c r="D2768" s="174">
        <v>2.7045401724604515E-2</v>
      </c>
      <c r="E2768" s="174">
        <v>2.7045401724604515E-2</v>
      </c>
      <c r="G2768" s="174">
        <v>2762</v>
      </c>
      <c r="H2768" s="174">
        <f t="shared" ca="1" si="47"/>
        <v>1.5996081452747689E-2</v>
      </c>
    </row>
    <row r="2769" spans="2:8" x14ac:dyDescent="0.3">
      <c r="B2769" s="208">
        <v>41422</v>
      </c>
      <c r="C2769" s="209">
        <v>287.54141199999998</v>
      </c>
      <c r="D2769" s="174">
        <v>4.4141469050300083E-3</v>
      </c>
      <c r="E2769" s="174">
        <v>4.4141469050300083E-3</v>
      </c>
      <c r="G2769" s="174">
        <v>2763</v>
      </c>
      <c r="H2769" s="174">
        <f t="shared" ca="1" si="47"/>
        <v>2.8949451841306546E-2</v>
      </c>
    </row>
    <row r="2770" spans="2:8" x14ac:dyDescent="0.3">
      <c r="B2770" s="210">
        <v>41421</v>
      </c>
      <c r="C2770" s="211">
        <v>286.27773999999999</v>
      </c>
      <c r="D2770" s="174">
        <v>2.2214611374203313E-2</v>
      </c>
      <c r="E2770" s="174">
        <v>2.2214611374203313E-2</v>
      </c>
      <c r="G2770" s="174">
        <v>2764</v>
      </c>
      <c r="H2770" s="174">
        <f t="shared" ca="1" si="47"/>
        <v>-2.2214719468718232E-2</v>
      </c>
    </row>
    <row r="2771" spans="2:8" x14ac:dyDescent="0.3">
      <c r="B2771" s="208">
        <v>41418</v>
      </c>
      <c r="C2771" s="209">
        <v>280.05639600000001</v>
      </c>
      <c r="D2771" s="174">
        <v>-1.013585015841288E-2</v>
      </c>
      <c r="E2771" s="174">
        <v>-1.013585015841288E-2</v>
      </c>
      <c r="G2771" s="174">
        <v>2765</v>
      </c>
      <c r="H2771" s="174">
        <f t="shared" ca="1" si="47"/>
        <v>-1.3248443995263481E-3</v>
      </c>
    </row>
    <row r="2772" spans="2:8" x14ac:dyDescent="0.3">
      <c r="B2772" s="210">
        <v>41417</v>
      </c>
      <c r="C2772" s="211">
        <v>282.92407200000002</v>
      </c>
      <c r="D2772" s="174">
        <v>-3.433240558198167E-4</v>
      </c>
      <c r="E2772" s="174">
        <v>-3.433240558198167E-4</v>
      </c>
      <c r="G2772" s="174">
        <v>2766</v>
      </c>
      <c r="H2772" s="174">
        <f t="shared" ca="1" si="47"/>
        <v>-8.444368544609511E-3</v>
      </c>
    </row>
    <row r="2773" spans="2:8" x14ac:dyDescent="0.3">
      <c r="B2773" s="208">
        <v>41416</v>
      </c>
      <c r="C2773" s="209">
        <v>283.02123999999998</v>
      </c>
      <c r="D2773" s="174">
        <v>-6.1445401185424185E-3</v>
      </c>
      <c r="E2773" s="174">
        <v>-6.1445401185424185E-3</v>
      </c>
      <c r="G2773" s="174">
        <v>2767</v>
      </c>
      <c r="H2773" s="174">
        <f t="shared" ca="1" si="47"/>
        <v>2.5706467870794857E-2</v>
      </c>
    </row>
    <row r="2774" spans="2:8" x14ac:dyDescent="0.3">
      <c r="B2774" s="210">
        <v>41415</v>
      </c>
      <c r="C2774" s="211">
        <v>284.771027</v>
      </c>
      <c r="D2774" s="174">
        <v>-3.0127403104254744E-2</v>
      </c>
      <c r="E2774" s="174">
        <v>-3.0127403104254744E-2</v>
      </c>
      <c r="G2774" s="174">
        <v>2768</v>
      </c>
      <c r="H2774" s="174">
        <f t="shared" ca="1" si="47"/>
        <v>-3.1328034396762914E-3</v>
      </c>
    </row>
    <row r="2775" spans="2:8" x14ac:dyDescent="0.3">
      <c r="B2775" s="208">
        <v>41414</v>
      </c>
      <c r="C2775" s="209">
        <v>293.61694299999999</v>
      </c>
      <c r="D2775" s="174">
        <v>-4.2853681650114085E-3</v>
      </c>
      <c r="E2775" s="174">
        <v>-4.2853681650114085E-3</v>
      </c>
      <c r="G2775" s="174">
        <v>2769</v>
      </c>
      <c r="H2775" s="174">
        <f t="shared" ca="1" si="47"/>
        <v>5.2491126018176393E-3</v>
      </c>
    </row>
    <row r="2776" spans="2:8" x14ac:dyDescent="0.3">
      <c r="B2776" s="210">
        <v>41411</v>
      </c>
      <c r="C2776" s="211">
        <v>294.88061499999998</v>
      </c>
      <c r="D2776" s="174">
        <v>-9.8809077839141801E-4</v>
      </c>
      <c r="E2776" s="174">
        <v>-9.8809077839141801E-4</v>
      </c>
      <c r="G2776" s="174">
        <v>2770</v>
      </c>
      <c r="H2776" s="174">
        <f t="shared" ca="1" si="47"/>
        <v>-9.9225041551662032E-3</v>
      </c>
    </row>
    <row r="2777" spans="2:8" x14ac:dyDescent="0.3">
      <c r="B2777" s="208">
        <v>41410</v>
      </c>
      <c r="C2777" s="209">
        <v>295.17227200000002</v>
      </c>
      <c r="D2777" s="174">
        <v>-1.6836520837024763E-2</v>
      </c>
      <c r="E2777" s="174">
        <v>-1.6836520837024763E-2</v>
      </c>
      <c r="G2777" s="174">
        <v>2771</v>
      </c>
      <c r="H2777" s="174">
        <f t="shared" ca="1" si="47"/>
        <v>1.6740819204854776E-2</v>
      </c>
    </row>
    <row r="2778" spans="2:8" x14ac:dyDescent="0.3">
      <c r="B2778" s="210">
        <v>41409</v>
      </c>
      <c r="C2778" s="211">
        <v>300.22705100000002</v>
      </c>
      <c r="D2778" s="174">
        <v>2.8471500431540613E-2</v>
      </c>
      <c r="E2778" s="174">
        <v>2.8471500431540613E-2</v>
      </c>
      <c r="G2778" s="174">
        <v>2772</v>
      </c>
      <c r="H2778" s="174">
        <f t="shared" ca="1" si="47"/>
        <v>2.6505726289586647E-2</v>
      </c>
    </row>
    <row r="2779" spans="2:8" x14ac:dyDescent="0.3">
      <c r="B2779" s="208">
        <v>41408</v>
      </c>
      <c r="C2779" s="209">
        <v>291.91577100000001</v>
      </c>
      <c r="D2779" s="174">
        <v>9.5813954887845644E-3</v>
      </c>
      <c r="E2779" s="174">
        <v>9.5813954887845644E-3</v>
      </c>
      <c r="G2779" s="174">
        <v>2773</v>
      </c>
      <c r="H2779" s="174">
        <f t="shared" ca="1" si="47"/>
        <v>-1.6216183156020438E-2</v>
      </c>
    </row>
    <row r="2780" spans="2:8" x14ac:dyDescent="0.3">
      <c r="B2780" s="210">
        <v>41407</v>
      </c>
      <c r="C2780" s="211">
        <v>289.145355</v>
      </c>
      <c r="D2780" s="174">
        <v>-3.7534343666333951E-2</v>
      </c>
      <c r="E2780" s="174">
        <v>-3.7534343666333951E-2</v>
      </c>
      <c r="G2780" s="174">
        <v>2774</v>
      </c>
      <c r="H2780" s="174">
        <f t="shared" ca="1" si="47"/>
        <v>-1.6873260363329107E-2</v>
      </c>
    </row>
    <row r="2781" spans="2:8" x14ac:dyDescent="0.3">
      <c r="B2781" s="208">
        <v>41404</v>
      </c>
      <c r="C2781" s="209">
        <v>300.42147799999998</v>
      </c>
      <c r="D2781" s="174">
        <v>2.9823330566709261E-2</v>
      </c>
      <c r="E2781" s="174">
        <v>2.9823330566709261E-2</v>
      </c>
      <c r="G2781" s="174">
        <v>2775</v>
      </c>
      <c r="H2781" s="174">
        <f t="shared" ca="1" si="47"/>
        <v>2.9086176396303466E-4</v>
      </c>
    </row>
    <row r="2782" spans="2:8" x14ac:dyDescent="0.3">
      <c r="B2782" s="210">
        <v>41403</v>
      </c>
      <c r="C2782" s="211">
        <v>291.72137500000002</v>
      </c>
      <c r="D2782" s="174">
        <v>-4.9958681891976002E-4</v>
      </c>
      <c r="E2782" s="174">
        <v>-4.9958681891976002E-4</v>
      </c>
      <c r="G2782" s="174">
        <v>2776</v>
      </c>
      <c r="H2782" s="174">
        <f t="shared" ca="1" si="47"/>
        <v>2.0025619129045307E-2</v>
      </c>
    </row>
    <row r="2783" spans="2:8" x14ac:dyDescent="0.3">
      <c r="B2783" s="208">
        <v>41402</v>
      </c>
      <c r="C2783" s="209">
        <v>291.867188</v>
      </c>
      <c r="D2783" s="174">
        <v>6.1997005621230858E-3</v>
      </c>
      <c r="E2783" s="174">
        <v>6.1997005621230858E-3</v>
      </c>
      <c r="G2783" s="174">
        <v>2777</v>
      </c>
      <c r="H2783" s="174">
        <f t="shared" ca="1" si="47"/>
        <v>-1.1827340658925739E-2</v>
      </c>
    </row>
    <row r="2784" spans="2:8" x14ac:dyDescent="0.3">
      <c r="B2784" s="210">
        <v>41401</v>
      </c>
      <c r="C2784" s="211">
        <v>290.068848</v>
      </c>
      <c r="D2784" s="174">
        <v>2.5253333693005729E-2</v>
      </c>
      <c r="E2784" s="174">
        <v>2.5253333693005729E-2</v>
      </c>
      <c r="G2784" s="174">
        <v>2778</v>
      </c>
      <c r="H2784" s="174">
        <f t="shared" ca="1" si="47"/>
        <v>-1.3064077207120765E-2</v>
      </c>
    </row>
    <row r="2785" spans="2:8" x14ac:dyDescent="0.3">
      <c r="B2785" s="208">
        <v>41400</v>
      </c>
      <c r="C2785" s="209">
        <v>282.92407200000002</v>
      </c>
      <c r="D2785" s="174">
        <v>1.9082675191548413E-2</v>
      </c>
      <c r="E2785" s="174">
        <v>1.9082675191548413E-2</v>
      </c>
      <c r="G2785" s="174">
        <v>2779</v>
      </c>
      <c r="H2785" s="174">
        <f t="shared" ca="1" si="47"/>
        <v>3.77347247744362E-2</v>
      </c>
    </row>
    <row r="2786" spans="2:8" x14ac:dyDescent="0.3">
      <c r="B2786" s="210">
        <v>41397</v>
      </c>
      <c r="C2786" s="211">
        <v>277.62622099999999</v>
      </c>
      <c r="D2786" s="174">
        <v>-3.951568527039602E-2</v>
      </c>
      <c r="E2786" s="174">
        <v>-3.951568527039602E-2</v>
      </c>
      <c r="G2786" s="174">
        <v>2780</v>
      </c>
      <c r="H2786" s="174">
        <f t="shared" ca="1" si="47"/>
        <v>-9.6323129517705813E-3</v>
      </c>
    </row>
    <row r="2787" spans="2:8" x14ac:dyDescent="0.3">
      <c r="B2787" s="208">
        <v>41396</v>
      </c>
      <c r="C2787" s="209">
        <v>289.048157</v>
      </c>
      <c r="D2787" s="174">
        <v>-8.8333520057677726E-3</v>
      </c>
      <c r="E2787" s="174">
        <v>-8.8333520057677726E-3</v>
      </c>
      <c r="G2787" s="174">
        <v>2781</v>
      </c>
      <c r="H2787" s="174">
        <f t="shared" ca="1" si="47"/>
        <v>1.8502307490924151E-2</v>
      </c>
    </row>
    <row r="2788" spans="2:8" x14ac:dyDescent="0.3">
      <c r="B2788" s="210">
        <v>41394</v>
      </c>
      <c r="C2788" s="211">
        <v>291.62417599999998</v>
      </c>
      <c r="D2788" s="174">
        <v>1.3000213667662762E-2</v>
      </c>
      <c r="E2788" s="174">
        <v>1.3000213667662762E-2</v>
      </c>
      <c r="G2788" s="174">
        <v>2782</v>
      </c>
      <c r="H2788" s="174">
        <f t="shared" ca="1" si="47"/>
        <v>-6.6455610501966198E-3</v>
      </c>
    </row>
    <row r="2789" spans="2:8" x14ac:dyDescent="0.3">
      <c r="B2789" s="208">
        <v>41393</v>
      </c>
      <c r="C2789" s="209">
        <v>287.88165300000003</v>
      </c>
      <c r="D2789" s="174">
        <v>-5.0624685911021951E-4</v>
      </c>
      <c r="E2789" s="174">
        <v>-5.0624685911021951E-4</v>
      </c>
      <c r="G2789" s="174">
        <v>2783</v>
      </c>
      <c r="H2789" s="174">
        <f t="shared" ca="1" si="47"/>
        <v>-9.64441121722758E-3</v>
      </c>
    </row>
    <row r="2790" spans="2:8" x14ac:dyDescent="0.3">
      <c r="B2790" s="210">
        <v>41390</v>
      </c>
      <c r="C2790" s="211">
        <v>288.027466</v>
      </c>
      <c r="D2790" s="174">
        <v>1.0228500103219454E-2</v>
      </c>
      <c r="E2790" s="174">
        <v>1.0228500103219454E-2</v>
      </c>
      <c r="G2790" s="174">
        <v>2784</v>
      </c>
      <c r="H2790" s="174">
        <f t="shared" ca="1" si="47"/>
        <v>-5.9527962190739792E-3</v>
      </c>
    </row>
    <row r="2791" spans="2:8" x14ac:dyDescent="0.3">
      <c r="B2791" s="208">
        <v>41389</v>
      </c>
      <c r="C2791" s="209">
        <v>285.11120599999998</v>
      </c>
      <c r="D2791" s="174">
        <v>4.1918181713665063E-2</v>
      </c>
      <c r="E2791" s="174">
        <v>4.1918181713665063E-2</v>
      </c>
      <c r="G2791" s="174">
        <v>2785</v>
      </c>
      <c r="H2791" s="174">
        <f t="shared" ca="1" si="47"/>
        <v>6.3713593307626066E-3</v>
      </c>
    </row>
    <row r="2792" spans="2:8" x14ac:dyDescent="0.3">
      <c r="B2792" s="210">
        <v>41387</v>
      </c>
      <c r="C2792" s="211">
        <v>273.64068600000002</v>
      </c>
      <c r="D2792" s="174">
        <v>-1.3146333615568946E-2</v>
      </c>
      <c r="E2792" s="174">
        <v>-1.3146333615568946E-2</v>
      </c>
      <c r="G2792" s="174">
        <v>2786</v>
      </c>
      <c r="H2792" s="174">
        <f t="shared" ca="1" si="47"/>
        <v>5.3203814174911509E-3</v>
      </c>
    </row>
    <row r="2793" spans="2:8" x14ac:dyDescent="0.3">
      <c r="B2793" s="208">
        <v>41386</v>
      </c>
      <c r="C2793" s="209">
        <v>277.28598</v>
      </c>
      <c r="D2793" s="174">
        <v>9.9132826329532513E-3</v>
      </c>
      <c r="E2793" s="174">
        <v>9.9132826329532513E-3</v>
      </c>
      <c r="G2793" s="174">
        <v>2787</v>
      </c>
      <c r="H2793" s="174">
        <f t="shared" ca="1" si="47"/>
        <v>-1.9848548215102131E-2</v>
      </c>
    </row>
    <row r="2794" spans="2:8" x14ac:dyDescent="0.3">
      <c r="B2794" s="210">
        <v>41382</v>
      </c>
      <c r="C2794" s="211">
        <v>274.56414799999999</v>
      </c>
      <c r="D2794" s="174">
        <v>4.1482328324960981E-2</v>
      </c>
      <c r="E2794" s="174">
        <v>4.1482328324960981E-2</v>
      </c>
      <c r="G2794" s="174">
        <v>2788</v>
      </c>
      <c r="H2794" s="174">
        <f t="shared" ca="1" si="47"/>
        <v>4.1223084284995805E-2</v>
      </c>
    </row>
    <row r="2795" spans="2:8" x14ac:dyDescent="0.3">
      <c r="B2795" s="208">
        <v>41381</v>
      </c>
      <c r="C2795" s="209">
        <v>263.62823500000002</v>
      </c>
      <c r="D2795" s="174">
        <v>9.2253076552282229E-4</v>
      </c>
      <c r="E2795" s="174">
        <v>9.2253076552282229E-4</v>
      </c>
      <c r="G2795" s="174">
        <v>2789</v>
      </c>
      <c r="H2795" s="174">
        <f t="shared" ca="1" si="47"/>
        <v>-1.379195962762504E-2</v>
      </c>
    </row>
    <row r="2796" spans="2:8" x14ac:dyDescent="0.3">
      <c r="B2796" s="210">
        <v>41380</v>
      </c>
      <c r="C2796" s="211">
        <v>263.38525399999997</v>
      </c>
      <c r="D2796" s="174">
        <v>7.2492313319238088E-3</v>
      </c>
      <c r="E2796" s="174">
        <v>7.2492313319238088E-3</v>
      </c>
      <c r="G2796" s="174">
        <v>2790</v>
      </c>
      <c r="H2796" s="174">
        <f t="shared" ca="1" si="47"/>
        <v>-1.0972379546586988E-2</v>
      </c>
    </row>
    <row r="2797" spans="2:8" x14ac:dyDescent="0.3">
      <c r="B2797" s="208">
        <v>41379</v>
      </c>
      <c r="C2797" s="209">
        <v>261.48965500000003</v>
      </c>
      <c r="D2797" s="174">
        <v>-2.2351469937013743E-2</v>
      </c>
      <c r="E2797" s="174">
        <v>-2.2351469937013743E-2</v>
      </c>
      <c r="G2797" s="174">
        <v>2791</v>
      </c>
      <c r="H2797" s="174">
        <f t="shared" ca="1" si="47"/>
        <v>-2.3961266160277772E-2</v>
      </c>
    </row>
    <row r="2798" spans="2:8" x14ac:dyDescent="0.3">
      <c r="B2798" s="210">
        <v>41376</v>
      </c>
      <c r="C2798" s="211">
        <v>267.46795700000001</v>
      </c>
      <c r="D2798" s="174">
        <v>-1.0785611094990724E-2</v>
      </c>
      <c r="E2798" s="174">
        <v>-1.0785611094990724E-2</v>
      </c>
      <c r="G2798" s="174">
        <v>2792</v>
      </c>
      <c r="H2798" s="174">
        <f t="shared" ca="1" si="47"/>
        <v>7.5254017518684962E-2</v>
      </c>
    </row>
    <row r="2799" spans="2:8" x14ac:dyDescent="0.3">
      <c r="B2799" s="208">
        <v>41375</v>
      </c>
      <c r="C2799" s="209">
        <v>270.38421599999998</v>
      </c>
      <c r="D2799" s="174">
        <v>3.7873090567171558E-2</v>
      </c>
      <c r="E2799" s="174">
        <v>3.7873090567171558E-2</v>
      </c>
      <c r="G2799" s="174">
        <v>2793</v>
      </c>
      <c r="H2799" s="174">
        <f t="shared" ca="1" si="47"/>
        <v>-3.299272808060489E-2</v>
      </c>
    </row>
    <row r="2800" spans="2:8" x14ac:dyDescent="0.3">
      <c r="B2800" s="210">
        <v>41374</v>
      </c>
      <c r="C2800" s="211">
        <v>260.51760899999999</v>
      </c>
      <c r="D2800" s="174">
        <v>1.9592966627244149E-2</v>
      </c>
      <c r="E2800" s="174">
        <v>1.9592966627244149E-2</v>
      </c>
      <c r="G2800" s="174">
        <v>2794</v>
      </c>
      <c r="H2800" s="174">
        <f t="shared" ca="1" si="47"/>
        <v>-3.2502803419967918E-2</v>
      </c>
    </row>
    <row r="2801" spans="2:8" x14ac:dyDescent="0.3">
      <c r="B2801" s="208">
        <v>41373</v>
      </c>
      <c r="C2801" s="209">
        <v>255.511383</v>
      </c>
      <c r="D2801" s="174">
        <v>2.3958015247566446E-2</v>
      </c>
      <c r="E2801" s="174">
        <v>2.3958015247566446E-2</v>
      </c>
      <c r="G2801" s="174">
        <v>2795</v>
      </c>
      <c r="H2801" s="174">
        <f t="shared" ca="1" si="47"/>
        <v>9.9484377964128463E-3</v>
      </c>
    </row>
    <row r="2802" spans="2:8" x14ac:dyDescent="0.3">
      <c r="B2802" s="210">
        <v>41372</v>
      </c>
      <c r="C2802" s="211">
        <v>249.53306599999999</v>
      </c>
      <c r="D2802" s="174">
        <v>5.8776587719052706E-3</v>
      </c>
      <c r="E2802" s="174">
        <v>5.8776587719052706E-3</v>
      </c>
      <c r="G2802" s="174">
        <v>2796</v>
      </c>
      <c r="H2802" s="174">
        <f t="shared" ca="1" si="47"/>
        <v>1.7538552848480968E-2</v>
      </c>
    </row>
    <row r="2803" spans="2:8" x14ac:dyDescent="0.3">
      <c r="B2803" s="208">
        <v>41369</v>
      </c>
      <c r="C2803" s="209">
        <v>248.07496599999999</v>
      </c>
      <c r="D2803" s="174">
        <v>-9.7011615613167117E-3</v>
      </c>
      <c r="E2803" s="174">
        <v>-9.7011615613167117E-3</v>
      </c>
      <c r="G2803" s="174">
        <v>2797</v>
      </c>
      <c r="H2803" s="174">
        <f t="shared" ca="1" si="47"/>
        <v>9.718260191606147E-3</v>
      </c>
    </row>
    <row r="2804" spans="2:8" x14ac:dyDescent="0.3">
      <c r="B2804" s="210">
        <v>41368</v>
      </c>
      <c r="C2804" s="211">
        <v>250.505157</v>
      </c>
      <c r="D2804" s="174">
        <v>1.9440634424479752E-3</v>
      </c>
      <c r="E2804" s="174">
        <v>1.9440634424479752E-3</v>
      </c>
      <c r="G2804" s="174">
        <v>2798</v>
      </c>
      <c r="H2804" s="174">
        <f t="shared" ca="1" si="47"/>
        <v>-5.8281364242144716E-2</v>
      </c>
    </row>
    <row r="2805" spans="2:8" x14ac:dyDescent="0.3">
      <c r="B2805" s="208">
        <v>41367</v>
      </c>
      <c r="C2805" s="209">
        <v>250.019104</v>
      </c>
      <c r="D2805" s="174">
        <v>-3.7425223905408929E-2</v>
      </c>
      <c r="E2805" s="174">
        <v>-3.7425223905408929E-2</v>
      </c>
      <c r="G2805" s="174">
        <v>2799</v>
      </c>
      <c r="H2805" s="174">
        <f t="shared" ca="1" si="47"/>
        <v>1.8876963799474015E-2</v>
      </c>
    </row>
    <row r="2806" spans="2:8" x14ac:dyDescent="0.3">
      <c r="B2806" s="210">
        <v>41366</v>
      </c>
      <c r="C2806" s="211">
        <v>259.73992900000002</v>
      </c>
      <c r="D2806" s="174">
        <v>6.403091275616544E-3</v>
      </c>
      <c r="E2806" s="174">
        <v>6.403091275616544E-3</v>
      </c>
      <c r="G2806" s="174">
        <v>2800</v>
      </c>
      <c r="H2806" s="174">
        <f t="shared" ca="1" si="47"/>
        <v>9.8847638280942177E-3</v>
      </c>
    </row>
    <row r="2807" spans="2:8" x14ac:dyDescent="0.3">
      <c r="B2807" s="208">
        <v>41365</v>
      </c>
      <c r="C2807" s="209">
        <v>258.08737200000002</v>
      </c>
      <c r="D2807" s="174">
        <v>-1.3561219459740783E-2</v>
      </c>
      <c r="E2807" s="174">
        <v>-1.3561219459740783E-2</v>
      </c>
      <c r="G2807" s="174">
        <v>2801</v>
      </c>
      <c r="H2807" s="174">
        <f t="shared" ca="1" si="47"/>
        <v>-2.6452106883259933E-3</v>
      </c>
    </row>
    <row r="2808" spans="2:8" x14ac:dyDescent="0.3">
      <c r="B2808" s="210">
        <v>41361</v>
      </c>
      <c r="C2808" s="211">
        <v>261.635468</v>
      </c>
      <c r="D2808" s="174">
        <v>-2.4111859456663449E-2</v>
      </c>
      <c r="E2808" s="174">
        <v>-2.4111859456663449E-2</v>
      </c>
      <c r="G2808" s="174">
        <v>2802</v>
      </c>
      <c r="H2808" s="174">
        <f t="shared" ca="1" si="47"/>
        <v>3.8129931688668926E-2</v>
      </c>
    </row>
    <row r="2809" spans="2:8" x14ac:dyDescent="0.3">
      <c r="B2809" s="208">
        <v>41359</v>
      </c>
      <c r="C2809" s="209">
        <v>268.09985399999999</v>
      </c>
      <c r="D2809" s="174">
        <v>1.8652088426374971E-2</v>
      </c>
      <c r="E2809" s="174">
        <v>1.8652088426374971E-2</v>
      </c>
      <c r="G2809" s="174">
        <v>2803</v>
      </c>
      <c r="H2809" s="174">
        <f t="shared" ca="1" si="47"/>
        <v>-4.6274210962567501E-2</v>
      </c>
    </row>
    <row r="2810" spans="2:8" x14ac:dyDescent="0.3">
      <c r="B2810" s="210">
        <v>41358</v>
      </c>
      <c r="C2810" s="211">
        <v>263.19079599999998</v>
      </c>
      <c r="D2810" s="174">
        <v>1.4796504109533125E-3</v>
      </c>
      <c r="E2810" s="174">
        <v>1.4796504109533125E-3</v>
      </c>
      <c r="G2810" s="174">
        <v>2804</v>
      </c>
      <c r="H2810" s="174">
        <f t="shared" ca="1" si="47"/>
        <v>7.1523658254051062E-3</v>
      </c>
    </row>
    <row r="2811" spans="2:8" x14ac:dyDescent="0.3">
      <c r="B2811" s="208">
        <v>41355</v>
      </c>
      <c r="C2811" s="209">
        <v>262.801941</v>
      </c>
      <c r="D2811" s="174">
        <v>-1.1878690791948978E-2</v>
      </c>
      <c r="E2811" s="174">
        <v>-1.1878690791948978E-2</v>
      </c>
      <c r="G2811" s="174">
        <v>2805</v>
      </c>
      <c r="H2811" s="174">
        <f t="shared" ca="1" si="47"/>
        <v>3.8694467718114675E-2</v>
      </c>
    </row>
    <row r="2812" spans="2:8" x14ac:dyDescent="0.3">
      <c r="B2812" s="210">
        <v>41354</v>
      </c>
      <c r="C2812" s="211">
        <v>265.96121199999999</v>
      </c>
      <c r="D2812" s="174">
        <v>-4.2184572705471074E-2</v>
      </c>
      <c r="E2812" s="174">
        <v>-4.2184572705471074E-2</v>
      </c>
      <c r="G2812" s="174">
        <v>2806</v>
      </c>
      <c r="H2812" s="174">
        <f t="shared" ca="1" si="47"/>
        <v>4.1601683133355889E-3</v>
      </c>
    </row>
    <row r="2813" spans="2:8" x14ac:dyDescent="0.3">
      <c r="B2813" s="208">
        <v>41353</v>
      </c>
      <c r="C2813" s="209">
        <v>277.67480499999999</v>
      </c>
      <c r="D2813" s="174">
        <v>1.4382079411477832E-2</v>
      </c>
      <c r="E2813" s="174">
        <v>1.4382079411477832E-2</v>
      </c>
      <c r="G2813" s="174">
        <v>2807</v>
      </c>
      <c r="H2813" s="174">
        <f t="shared" ca="1" si="47"/>
        <v>3.1408939593143739E-2</v>
      </c>
    </row>
    <row r="2814" spans="2:8" x14ac:dyDescent="0.3">
      <c r="B2814" s="210">
        <v>41352</v>
      </c>
      <c r="C2814" s="211">
        <v>273.73788500000001</v>
      </c>
      <c r="D2814" s="174">
        <v>-1.8302252339519817E-2</v>
      </c>
      <c r="E2814" s="174">
        <v>-1.8302252339519817E-2</v>
      </c>
      <c r="G2814" s="174">
        <v>2808</v>
      </c>
      <c r="H2814" s="174">
        <f t="shared" ca="1" si="47"/>
        <v>-2.742087074230894E-2</v>
      </c>
    </row>
    <row r="2815" spans="2:8" x14ac:dyDescent="0.3">
      <c r="B2815" s="208">
        <v>41351</v>
      </c>
      <c r="C2815" s="209">
        <v>278.84130900000002</v>
      </c>
      <c r="D2815" s="174">
        <v>-1.4599809954782163E-2</v>
      </c>
      <c r="E2815" s="174">
        <v>-1.4599809954782163E-2</v>
      </c>
      <c r="G2815" s="174">
        <v>2809</v>
      </c>
      <c r="H2815" s="174">
        <f t="shared" ca="1" si="47"/>
        <v>-1.3018122824213813E-3</v>
      </c>
    </row>
    <row r="2816" spans="2:8" x14ac:dyDescent="0.3">
      <c r="B2816" s="210">
        <v>41348</v>
      </c>
      <c r="C2816" s="211">
        <v>282.97265599999997</v>
      </c>
      <c r="D2816" s="174">
        <v>-3.2890462248285138E-2</v>
      </c>
      <c r="E2816" s="174">
        <v>-3.2890462248285138E-2</v>
      </c>
      <c r="G2816" s="174">
        <v>2810</v>
      </c>
      <c r="H2816" s="174">
        <f t="shared" ca="1" si="47"/>
        <v>1.6486562804268603E-2</v>
      </c>
    </row>
    <row r="2817" spans="2:8" x14ac:dyDescent="0.3">
      <c r="B2817" s="208">
        <v>41347</v>
      </c>
      <c r="C2817" s="209">
        <v>292.59628300000003</v>
      </c>
      <c r="D2817" s="174">
        <v>0</v>
      </c>
      <c r="E2817" s="174">
        <v>0</v>
      </c>
      <c r="G2817" s="174">
        <v>2811</v>
      </c>
      <c r="H2817" s="174">
        <f t="shared" ca="1" si="47"/>
        <v>6.5303899539305241E-3</v>
      </c>
    </row>
    <row r="2818" spans="2:8" x14ac:dyDescent="0.3">
      <c r="B2818" s="210">
        <v>41346</v>
      </c>
      <c r="C2818" s="211">
        <v>292.59628300000003</v>
      </c>
      <c r="D2818" s="174">
        <v>-1.2143029880152797E-2</v>
      </c>
      <c r="E2818" s="174">
        <v>-1.2143029880152797E-2</v>
      </c>
      <c r="G2818" s="174">
        <v>2812</v>
      </c>
      <c r="H2818" s="174">
        <f t="shared" ca="1" si="47"/>
        <v>-1.4600446973853057E-2</v>
      </c>
    </row>
    <row r="2819" spans="2:8" x14ac:dyDescent="0.3">
      <c r="B2819" s="208">
        <v>41345</v>
      </c>
      <c r="C2819" s="209">
        <v>296.19296300000002</v>
      </c>
      <c r="D2819" s="174">
        <v>1.0446201435243751E-2</v>
      </c>
      <c r="E2819" s="174">
        <v>1.0446201435243751E-2</v>
      </c>
      <c r="G2819" s="174">
        <v>2813</v>
      </c>
      <c r="H2819" s="174">
        <f t="shared" ca="1" si="47"/>
        <v>7.389727011616594E-5</v>
      </c>
    </row>
    <row r="2820" spans="2:8" x14ac:dyDescent="0.3">
      <c r="B2820" s="210">
        <v>41344</v>
      </c>
      <c r="C2820" s="211">
        <v>293.13085899999999</v>
      </c>
      <c r="D2820" s="174">
        <v>-7.4063395067728742E-3</v>
      </c>
      <c r="E2820" s="174">
        <v>-7.4063395067728742E-3</v>
      </c>
      <c r="G2820" s="174">
        <v>2814</v>
      </c>
      <c r="H2820" s="174">
        <f t="shared" ca="1" si="47"/>
        <v>3.3386210380788893E-2</v>
      </c>
    </row>
    <row r="2821" spans="2:8" x14ac:dyDescent="0.3">
      <c r="B2821" s="208">
        <v>41341</v>
      </c>
      <c r="C2821" s="209">
        <v>295.318085</v>
      </c>
      <c r="D2821" s="174">
        <v>-6.8648274068720139E-3</v>
      </c>
      <c r="E2821" s="174">
        <v>-6.8648274068720139E-3</v>
      </c>
      <c r="G2821" s="174">
        <v>2815</v>
      </c>
      <c r="H2821" s="174">
        <f t="shared" ca="1" si="47"/>
        <v>1.2277307938533906E-2</v>
      </c>
    </row>
    <row r="2822" spans="2:8" x14ac:dyDescent="0.3">
      <c r="B2822" s="210">
        <v>41340</v>
      </c>
      <c r="C2822" s="211">
        <v>297.35940599999998</v>
      </c>
      <c r="D2822" s="174">
        <v>-1.1312419253154529E-2</v>
      </c>
      <c r="E2822" s="174">
        <v>-1.1312419253154529E-2</v>
      </c>
      <c r="G2822" s="174">
        <v>2816</v>
      </c>
      <c r="H2822" s="174">
        <f t="shared" ca="1" si="47"/>
        <v>-4.6663741279839722E-2</v>
      </c>
    </row>
    <row r="2823" spans="2:8" x14ac:dyDescent="0.3">
      <c r="B2823" s="208">
        <v>41339</v>
      </c>
      <c r="C2823" s="209">
        <v>300.76174900000001</v>
      </c>
      <c r="D2823" s="174">
        <v>2.9617527726730902E-2</v>
      </c>
      <c r="E2823" s="174">
        <v>2.9617527726730902E-2</v>
      </c>
      <c r="G2823" s="174">
        <v>2817</v>
      </c>
      <c r="H2823" s="174">
        <f t="shared" ca="1" si="47"/>
        <v>-1.8562703221914903E-2</v>
      </c>
    </row>
    <row r="2824" spans="2:8" x14ac:dyDescent="0.3">
      <c r="B2824" s="210">
        <v>41338</v>
      </c>
      <c r="C2824" s="211">
        <v>292.11016799999999</v>
      </c>
      <c r="D2824" s="174">
        <v>3.7100928551491448E-2</v>
      </c>
      <c r="E2824" s="174">
        <v>3.7100928551491448E-2</v>
      </c>
      <c r="G2824" s="174">
        <v>2818</v>
      </c>
      <c r="H2824" s="174">
        <f t="shared" ref="H2824:H2887" ca="1" si="48">_xlfn.NORM.INV(RAND(),N$9,N$10)</f>
        <v>2.1220138727998033E-2</v>
      </c>
    </row>
    <row r="2825" spans="2:8" x14ac:dyDescent="0.3">
      <c r="B2825" s="208">
        <v>41337</v>
      </c>
      <c r="C2825" s="209">
        <v>281.66030899999998</v>
      </c>
      <c r="D2825" s="174">
        <v>4.6809212015769784E-3</v>
      </c>
      <c r="E2825" s="174">
        <v>4.6809212015769784E-3</v>
      </c>
      <c r="G2825" s="174">
        <v>2819</v>
      </c>
      <c r="H2825" s="174">
        <f t="shared" ca="1" si="48"/>
        <v>5.825675252960333E-3</v>
      </c>
    </row>
    <row r="2826" spans="2:8" x14ac:dyDescent="0.3">
      <c r="B2826" s="210">
        <v>41334</v>
      </c>
      <c r="C2826" s="211">
        <v>280.34802200000001</v>
      </c>
      <c r="D2826" s="174">
        <v>2.9559881239872993E-3</v>
      </c>
      <c r="E2826" s="174">
        <v>2.9559881239872993E-3</v>
      </c>
      <c r="G2826" s="174">
        <v>2820</v>
      </c>
      <c r="H2826" s="174">
        <f t="shared" ca="1" si="48"/>
        <v>1.0912152980316519E-2</v>
      </c>
    </row>
    <row r="2827" spans="2:8" x14ac:dyDescent="0.3">
      <c r="B2827" s="208">
        <v>41333</v>
      </c>
      <c r="C2827" s="209">
        <v>279.52175899999997</v>
      </c>
      <c r="D2827" s="174">
        <v>4.5414749661677059E-3</v>
      </c>
      <c r="E2827" s="174">
        <v>4.5414749661677059E-3</v>
      </c>
      <c r="G2827" s="174">
        <v>2821</v>
      </c>
      <c r="H2827" s="174">
        <f t="shared" ca="1" si="48"/>
        <v>7.3877466430869398E-2</v>
      </c>
    </row>
    <row r="2828" spans="2:8" x14ac:dyDescent="0.3">
      <c r="B2828" s="210">
        <v>41332</v>
      </c>
      <c r="C2828" s="211">
        <v>278.25805700000001</v>
      </c>
      <c r="D2828" s="174">
        <v>-1.0884547570132979E-2</v>
      </c>
      <c r="E2828" s="174">
        <v>-1.0884547570132979E-2</v>
      </c>
      <c r="G2828" s="174">
        <v>2822</v>
      </c>
      <c r="H2828" s="174">
        <f t="shared" ca="1" si="48"/>
        <v>3.8134084111773464E-2</v>
      </c>
    </row>
    <row r="2829" spans="2:8" x14ac:dyDescent="0.3">
      <c r="B2829" s="208">
        <v>41331</v>
      </c>
      <c r="C2829" s="209">
        <v>281.32009900000003</v>
      </c>
      <c r="D2829" s="174">
        <v>-3.2592338482025078E-2</v>
      </c>
      <c r="E2829" s="174">
        <v>-3.2592338482025078E-2</v>
      </c>
      <c r="G2829" s="174">
        <v>2823</v>
      </c>
      <c r="H2829" s="174">
        <f t="shared" ca="1" si="48"/>
        <v>4.7099856790500896E-2</v>
      </c>
    </row>
    <row r="2830" spans="2:8" x14ac:dyDescent="0.3">
      <c r="B2830" s="210">
        <v>41330</v>
      </c>
      <c r="C2830" s="211">
        <v>290.79788200000002</v>
      </c>
      <c r="D2830" s="174">
        <v>2.1338221874855411E-2</v>
      </c>
      <c r="E2830" s="174">
        <v>2.1338221874855411E-2</v>
      </c>
      <c r="G2830" s="174">
        <v>2824</v>
      </c>
      <c r="H2830" s="174">
        <f t="shared" ca="1" si="48"/>
        <v>3.6261615003125913E-2</v>
      </c>
    </row>
    <row r="2831" spans="2:8" x14ac:dyDescent="0.3">
      <c r="B2831" s="208">
        <v>41327</v>
      </c>
      <c r="C2831" s="209">
        <v>284.72241200000002</v>
      </c>
      <c r="D2831" s="174">
        <v>-1.5627408283947191E-2</v>
      </c>
      <c r="E2831" s="174">
        <v>-1.5627408283947191E-2</v>
      </c>
      <c r="G2831" s="174">
        <v>2825</v>
      </c>
      <c r="H2831" s="174">
        <f t="shared" ca="1" si="48"/>
        <v>3.1379863200627425E-2</v>
      </c>
    </row>
    <row r="2832" spans="2:8" x14ac:dyDescent="0.3">
      <c r="B2832" s="210">
        <v>41326</v>
      </c>
      <c r="C2832" s="211">
        <v>289.24252300000001</v>
      </c>
      <c r="D2832" s="174">
        <v>-2.1056295006302145E-2</v>
      </c>
      <c r="E2832" s="174">
        <v>-2.1056295006302145E-2</v>
      </c>
      <c r="G2832" s="174">
        <v>2826</v>
      </c>
      <c r="H2832" s="174">
        <f t="shared" ca="1" si="48"/>
        <v>3.4065874379243994E-3</v>
      </c>
    </row>
    <row r="2833" spans="2:8" x14ac:dyDescent="0.3">
      <c r="B2833" s="208">
        <v>41325</v>
      </c>
      <c r="C2833" s="209">
        <v>295.46389799999997</v>
      </c>
      <c r="D2833" s="174">
        <v>-9.1278723598344925E-3</v>
      </c>
      <c r="E2833" s="174">
        <v>-9.1278723598344925E-3</v>
      </c>
      <c r="G2833" s="174">
        <v>2827</v>
      </c>
      <c r="H2833" s="174">
        <f t="shared" ca="1" si="48"/>
        <v>7.107522600673144E-2</v>
      </c>
    </row>
    <row r="2834" spans="2:8" x14ac:dyDescent="0.3">
      <c r="B2834" s="210">
        <v>41324</v>
      </c>
      <c r="C2834" s="211">
        <v>298.185699</v>
      </c>
      <c r="D2834" s="174">
        <v>3.1065533456690678E-3</v>
      </c>
      <c r="E2834" s="174">
        <v>3.1065533456690678E-3</v>
      </c>
      <c r="G2834" s="174">
        <v>2828</v>
      </c>
      <c r="H2834" s="174">
        <f t="shared" ca="1" si="48"/>
        <v>-5.9965044595966964E-3</v>
      </c>
    </row>
    <row r="2835" spans="2:8" x14ac:dyDescent="0.3">
      <c r="B2835" s="208">
        <v>41323</v>
      </c>
      <c r="C2835" s="209">
        <v>297.26223800000002</v>
      </c>
      <c r="D2835" s="174">
        <v>4.4343588031069813E-3</v>
      </c>
      <c r="E2835" s="174">
        <v>4.4343588031069813E-3</v>
      </c>
      <c r="G2835" s="174">
        <v>2829</v>
      </c>
      <c r="H2835" s="174">
        <f t="shared" ca="1" si="48"/>
        <v>7.6966480494859522E-3</v>
      </c>
    </row>
    <row r="2836" spans="2:8" x14ac:dyDescent="0.3">
      <c r="B2836" s="210">
        <v>41320</v>
      </c>
      <c r="C2836" s="211">
        <v>295.94988999999998</v>
      </c>
      <c r="D2836" s="174">
        <v>2.4394325288769805E-2</v>
      </c>
      <c r="E2836" s="174">
        <v>2.4394325288769805E-2</v>
      </c>
      <c r="G2836" s="174">
        <v>2830</v>
      </c>
      <c r="H2836" s="174">
        <f t="shared" ca="1" si="48"/>
        <v>3.9228561627815467E-3</v>
      </c>
    </row>
    <row r="2837" spans="2:8" x14ac:dyDescent="0.3">
      <c r="B2837" s="208">
        <v>41319</v>
      </c>
      <c r="C2837" s="209">
        <v>288.90231299999999</v>
      </c>
      <c r="D2837" s="174">
        <v>-2.4614528063585453E-2</v>
      </c>
      <c r="E2837" s="174">
        <v>-2.4614528063585453E-2</v>
      </c>
      <c r="G2837" s="174">
        <v>2831</v>
      </c>
      <c r="H2837" s="174">
        <f t="shared" ca="1" si="48"/>
        <v>4.4105707330296486E-2</v>
      </c>
    </row>
    <row r="2838" spans="2:8" x14ac:dyDescent="0.3">
      <c r="B2838" s="210">
        <v>41318</v>
      </c>
      <c r="C2838" s="211">
        <v>296.19296300000002</v>
      </c>
      <c r="D2838" s="174">
        <v>2.059958645576504E-2</v>
      </c>
      <c r="E2838" s="174">
        <v>2.059958645576504E-2</v>
      </c>
      <c r="G2838" s="174">
        <v>2832</v>
      </c>
      <c r="H2838" s="174">
        <f t="shared" ca="1" si="48"/>
        <v>-6.6227335470923198E-3</v>
      </c>
    </row>
    <row r="2839" spans="2:8" x14ac:dyDescent="0.3">
      <c r="B2839" s="208">
        <v>41317</v>
      </c>
      <c r="C2839" s="209">
        <v>290.21466099999998</v>
      </c>
      <c r="D2839" s="174">
        <v>2.6297752929204346E-2</v>
      </c>
      <c r="E2839" s="174">
        <v>2.6297752929204346E-2</v>
      </c>
      <c r="G2839" s="174">
        <v>2833</v>
      </c>
      <c r="H2839" s="174">
        <f t="shared" ca="1" si="48"/>
        <v>-4.2268540935392444E-2</v>
      </c>
    </row>
    <row r="2840" spans="2:8" x14ac:dyDescent="0.3">
      <c r="B2840" s="210">
        <v>41316</v>
      </c>
      <c r="C2840" s="211">
        <v>282.77822900000001</v>
      </c>
      <c r="D2840" s="174">
        <v>1.9271282935256484E-2</v>
      </c>
      <c r="E2840" s="174">
        <v>1.9271282935256484E-2</v>
      </c>
      <c r="G2840" s="174">
        <v>2834</v>
      </c>
      <c r="H2840" s="174">
        <f t="shared" ca="1" si="48"/>
        <v>-5.6667239474900592E-2</v>
      </c>
    </row>
    <row r="2841" spans="2:8" x14ac:dyDescent="0.3">
      <c r="B2841" s="208">
        <v>41313</v>
      </c>
      <c r="C2841" s="209">
        <v>277.43176299999999</v>
      </c>
      <c r="D2841" s="174">
        <v>-1.108811518542019E-2</v>
      </c>
      <c r="E2841" s="174">
        <v>-1.108811518542019E-2</v>
      </c>
      <c r="G2841" s="174">
        <v>2835</v>
      </c>
      <c r="H2841" s="174">
        <f t="shared" ca="1" si="48"/>
        <v>-1.1918021098027623E-2</v>
      </c>
    </row>
    <row r="2842" spans="2:8" x14ac:dyDescent="0.3">
      <c r="B2842" s="210">
        <v>41312</v>
      </c>
      <c r="C2842" s="211">
        <v>280.54244999999997</v>
      </c>
      <c r="D2842" s="174">
        <v>8.3860184427065245E-3</v>
      </c>
      <c r="E2842" s="174">
        <v>8.3860184427065245E-3</v>
      </c>
      <c r="G2842" s="174">
        <v>2836</v>
      </c>
      <c r="H2842" s="174">
        <f t="shared" ca="1" si="48"/>
        <v>-2.8447334796581986E-2</v>
      </c>
    </row>
    <row r="2843" spans="2:8" x14ac:dyDescent="0.3">
      <c r="B2843" s="208">
        <v>41311</v>
      </c>
      <c r="C2843" s="209">
        <v>278.20938100000001</v>
      </c>
      <c r="D2843" s="174">
        <v>-3.4821001170925385E-3</v>
      </c>
      <c r="E2843" s="174">
        <v>-3.4821001170925385E-3</v>
      </c>
      <c r="G2843" s="174">
        <v>2837</v>
      </c>
      <c r="H2843" s="174">
        <f t="shared" ca="1" si="48"/>
        <v>1.2447919610614047E-2</v>
      </c>
    </row>
    <row r="2844" spans="2:8" x14ac:dyDescent="0.3">
      <c r="B2844" s="210">
        <v>41310</v>
      </c>
      <c r="C2844" s="211">
        <v>279.18151899999998</v>
      </c>
      <c r="D2844" s="174">
        <v>-1.6438351347983087E-2</v>
      </c>
      <c r="E2844" s="174">
        <v>-1.6438351347983087E-2</v>
      </c>
      <c r="G2844" s="174">
        <v>2838</v>
      </c>
      <c r="H2844" s="174">
        <f t="shared" ca="1" si="48"/>
        <v>-3.1016051615123641E-3</v>
      </c>
    </row>
    <row r="2845" spans="2:8" x14ac:dyDescent="0.3">
      <c r="B2845" s="208">
        <v>41309</v>
      </c>
      <c r="C2845" s="209">
        <v>283.84750400000001</v>
      </c>
      <c r="D2845" s="174">
        <v>3.6747743731630519E-2</v>
      </c>
      <c r="E2845" s="174">
        <v>3.6747743731630519E-2</v>
      </c>
      <c r="G2845" s="174">
        <v>2839</v>
      </c>
      <c r="H2845" s="174">
        <f t="shared" ca="1" si="48"/>
        <v>-3.3224191396793203E-2</v>
      </c>
    </row>
    <row r="2846" spans="2:8" x14ac:dyDescent="0.3">
      <c r="B2846" s="210">
        <v>41306</v>
      </c>
      <c r="C2846" s="211">
        <v>273.78646900000001</v>
      </c>
      <c r="D2846" s="174">
        <v>-5.4865895947543451E-2</v>
      </c>
      <c r="E2846" s="174">
        <v>-5.4865895947543451E-2</v>
      </c>
      <c r="G2846" s="174">
        <v>2840</v>
      </c>
      <c r="H2846" s="174">
        <f t="shared" ca="1" si="48"/>
        <v>-3.0953637250661938E-2</v>
      </c>
    </row>
    <row r="2847" spans="2:8" x14ac:dyDescent="0.3">
      <c r="B2847" s="208">
        <v>41305</v>
      </c>
      <c r="C2847" s="209">
        <v>289.68002300000001</v>
      </c>
      <c r="D2847" s="174">
        <v>-4.010511167771986E-3</v>
      </c>
      <c r="E2847" s="174">
        <v>-4.010511167771986E-3</v>
      </c>
      <c r="G2847" s="174">
        <v>2841</v>
      </c>
      <c r="H2847" s="174">
        <f t="shared" ca="1" si="48"/>
        <v>-1.6684671996197026E-2</v>
      </c>
    </row>
    <row r="2848" spans="2:8" x14ac:dyDescent="0.3">
      <c r="B2848" s="210">
        <v>41304</v>
      </c>
      <c r="C2848" s="211">
        <v>290.84646600000002</v>
      </c>
      <c r="D2848" s="174">
        <v>-1.6598261456465934E-2</v>
      </c>
      <c r="E2848" s="174">
        <v>-1.6598261456465934E-2</v>
      </c>
      <c r="G2848" s="174">
        <v>2842</v>
      </c>
      <c r="H2848" s="174">
        <f t="shared" ca="1" si="48"/>
        <v>-3.7172460599811261E-2</v>
      </c>
    </row>
    <row r="2849" spans="2:8" x14ac:dyDescent="0.3">
      <c r="B2849" s="208">
        <v>41303</v>
      </c>
      <c r="C2849" s="209">
        <v>295.755493</v>
      </c>
      <c r="D2849" s="174">
        <v>-1.3936106413572215E-2</v>
      </c>
      <c r="E2849" s="174">
        <v>-1.3936106413572215E-2</v>
      </c>
      <c r="G2849" s="174">
        <v>2843</v>
      </c>
      <c r="H2849" s="174">
        <f t="shared" ca="1" si="48"/>
        <v>2.0889038778404277E-2</v>
      </c>
    </row>
    <row r="2850" spans="2:8" x14ac:dyDescent="0.3">
      <c r="B2850" s="210">
        <v>41302</v>
      </c>
      <c r="C2850" s="211">
        <v>299.93542500000001</v>
      </c>
      <c r="D2850" s="174">
        <v>2.5082827180002081E-2</v>
      </c>
      <c r="E2850" s="174">
        <v>2.5082827180002081E-2</v>
      </c>
      <c r="G2850" s="174">
        <v>2844</v>
      </c>
      <c r="H2850" s="174">
        <f t="shared" ca="1" si="48"/>
        <v>5.1064595099711743E-2</v>
      </c>
    </row>
    <row r="2851" spans="2:8" x14ac:dyDescent="0.3">
      <c r="B2851" s="208">
        <v>41299</v>
      </c>
      <c r="C2851" s="209">
        <v>292.59628300000003</v>
      </c>
      <c r="D2851" s="174">
        <v>2.5728600914812244E-2</v>
      </c>
      <c r="E2851" s="174">
        <v>2.5728600914812244E-2</v>
      </c>
      <c r="G2851" s="174">
        <v>2845</v>
      </c>
      <c r="H2851" s="174">
        <f t="shared" ca="1" si="48"/>
        <v>2.7297098105012563E-2</v>
      </c>
    </row>
    <row r="2852" spans="2:8" x14ac:dyDescent="0.3">
      <c r="B2852" s="210">
        <v>41298</v>
      </c>
      <c r="C2852" s="211">
        <v>285.25701900000001</v>
      </c>
      <c r="D2852" s="174">
        <v>-6.260976807765066E-2</v>
      </c>
      <c r="E2852" s="174">
        <v>-6.260976807765066E-2</v>
      </c>
      <c r="G2852" s="174">
        <v>2846</v>
      </c>
      <c r="H2852" s="174">
        <f t="shared" ca="1" si="48"/>
        <v>1.1866673626119848E-2</v>
      </c>
    </row>
    <row r="2853" spans="2:8" x14ac:dyDescent="0.3">
      <c r="B2853" s="208">
        <v>41297</v>
      </c>
      <c r="C2853" s="209">
        <v>304.30978399999998</v>
      </c>
      <c r="D2853" s="174">
        <v>-1.72658100716521E-2</v>
      </c>
      <c r="E2853" s="174">
        <v>-1.72658100716521E-2</v>
      </c>
      <c r="G2853" s="174">
        <v>2847</v>
      </c>
      <c r="H2853" s="174">
        <f t="shared" ca="1" si="48"/>
        <v>-2.3425751149809652E-2</v>
      </c>
    </row>
    <row r="2854" spans="2:8" x14ac:dyDescent="0.3">
      <c r="B2854" s="210">
        <v>41296</v>
      </c>
      <c r="C2854" s="211">
        <v>309.65625</v>
      </c>
      <c r="D2854" s="174">
        <v>-1.453995075446996E-2</v>
      </c>
      <c r="E2854" s="174">
        <v>-1.453995075446996E-2</v>
      </c>
      <c r="G2854" s="174">
        <v>2848</v>
      </c>
      <c r="H2854" s="174">
        <f t="shared" ca="1" si="48"/>
        <v>3.5558814114631888E-2</v>
      </c>
    </row>
    <row r="2855" spans="2:8" x14ac:dyDescent="0.3">
      <c r="B2855" s="208">
        <v>41295</v>
      </c>
      <c r="C2855" s="209">
        <v>314.22506700000002</v>
      </c>
      <c r="D2855" s="174">
        <v>-1.6131427091315077E-2</v>
      </c>
      <c r="E2855" s="174">
        <v>-1.6131427091315077E-2</v>
      </c>
      <c r="G2855" s="174">
        <v>2849</v>
      </c>
      <c r="H2855" s="174">
        <f t="shared" ca="1" si="48"/>
        <v>-5.1043228383799572E-2</v>
      </c>
    </row>
    <row r="2856" spans="2:8" x14ac:dyDescent="0.3">
      <c r="B2856" s="210">
        <v>41292</v>
      </c>
      <c r="C2856" s="211">
        <v>319.37707499999999</v>
      </c>
      <c r="D2856" s="174">
        <v>-1.2159676813568835E-3</v>
      </c>
      <c r="E2856" s="174">
        <v>-1.2159676813568835E-3</v>
      </c>
      <c r="G2856" s="174">
        <v>2850</v>
      </c>
      <c r="H2856" s="174">
        <f t="shared" ca="1" si="48"/>
        <v>5.0465618196625615E-3</v>
      </c>
    </row>
    <row r="2857" spans="2:8" x14ac:dyDescent="0.3">
      <c r="B2857" s="208">
        <v>41291</v>
      </c>
      <c r="C2857" s="209">
        <v>319.76589999999999</v>
      </c>
      <c r="D2857" s="174">
        <v>2.7808267371171567E-2</v>
      </c>
      <c r="E2857" s="174">
        <v>2.7808267371171567E-2</v>
      </c>
      <c r="G2857" s="174">
        <v>2851</v>
      </c>
      <c r="H2857" s="174">
        <f t="shared" ca="1" si="48"/>
        <v>-3.7752497426394707E-2</v>
      </c>
    </row>
    <row r="2858" spans="2:8" x14ac:dyDescent="0.3">
      <c r="B2858" s="210">
        <v>41290</v>
      </c>
      <c r="C2858" s="211">
        <v>311.114349</v>
      </c>
      <c r="D2858" s="174">
        <v>-3.4685657012594885E-2</v>
      </c>
      <c r="E2858" s="174">
        <v>-3.4685657012594885E-2</v>
      </c>
      <c r="G2858" s="174">
        <v>2852</v>
      </c>
      <c r="H2858" s="174">
        <f t="shared" ca="1" si="48"/>
        <v>-1.0680616542424654E-2</v>
      </c>
    </row>
    <row r="2859" spans="2:8" x14ac:dyDescent="0.3">
      <c r="B2859" s="208">
        <v>41289</v>
      </c>
      <c r="C2859" s="209">
        <v>322.29330399999998</v>
      </c>
      <c r="D2859" s="174">
        <v>1.1748591506357054E-2</v>
      </c>
      <c r="E2859" s="174">
        <v>1.1748591506357054E-2</v>
      </c>
      <c r="G2859" s="174">
        <v>2853</v>
      </c>
      <c r="H2859" s="174">
        <f t="shared" ca="1" si="48"/>
        <v>-2.8660094813554825E-2</v>
      </c>
    </row>
    <row r="2860" spans="2:8" x14ac:dyDescent="0.3">
      <c r="B2860" s="210">
        <v>41288</v>
      </c>
      <c r="C2860" s="211">
        <v>318.55078099999997</v>
      </c>
      <c r="D2860" s="174">
        <v>-8.1718715772693268E-3</v>
      </c>
      <c r="E2860" s="174">
        <v>-8.1718715772693268E-3</v>
      </c>
      <c r="G2860" s="174">
        <v>2854</v>
      </c>
      <c r="H2860" s="174">
        <f t="shared" ca="1" si="48"/>
        <v>3.6256855515259083E-2</v>
      </c>
    </row>
    <row r="2861" spans="2:8" x14ac:dyDescent="0.3">
      <c r="B2861" s="208">
        <v>41285</v>
      </c>
      <c r="C2861" s="209">
        <v>321.17538500000001</v>
      </c>
      <c r="D2861" s="174">
        <v>-9.889276020407756E-3</v>
      </c>
      <c r="E2861" s="174">
        <v>-9.889276020407756E-3</v>
      </c>
      <c r="G2861" s="174">
        <v>2855</v>
      </c>
      <c r="H2861" s="174">
        <f t="shared" ca="1" si="48"/>
        <v>-1.0864304757572604E-2</v>
      </c>
    </row>
    <row r="2862" spans="2:8" x14ac:dyDescent="0.3">
      <c r="B2862" s="210">
        <v>41284</v>
      </c>
      <c r="C2862" s="211">
        <v>324.38330100000002</v>
      </c>
      <c r="D2862" s="174">
        <v>1.9398255628660436E-2</v>
      </c>
      <c r="E2862" s="174">
        <v>1.9398255628660436E-2</v>
      </c>
      <c r="G2862" s="174">
        <v>2856</v>
      </c>
      <c r="H2862" s="174">
        <f t="shared" ca="1" si="48"/>
        <v>-2.0843969369848839E-2</v>
      </c>
    </row>
    <row r="2863" spans="2:8" x14ac:dyDescent="0.3">
      <c r="B2863" s="208">
        <v>41283</v>
      </c>
      <c r="C2863" s="209">
        <v>318.21057100000002</v>
      </c>
      <c r="D2863" s="174">
        <v>4.2018101957985915E-2</v>
      </c>
      <c r="E2863" s="174">
        <v>4.2018101957985915E-2</v>
      </c>
      <c r="G2863" s="174">
        <v>2857</v>
      </c>
      <c r="H2863" s="174">
        <f t="shared" ca="1" si="48"/>
        <v>1.2908935446891943E-2</v>
      </c>
    </row>
    <row r="2864" spans="2:8" x14ac:dyDescent="0.3">
      <c r="B2864" s="210">
        <v>41282</v>
      </c>
      <c r="C2864" s="211">
        <v>305.37912</v>
      </c>
      <c r="D2864" s="174">
        <v>2.8731225360073107E-3</v>
      </c>
      <c r="E2864" s="174">
        <v>2.8731225360073107E-3</v>
      </c>
      <c r="G2864" s="174">
        <v>2858</v>
      </c>
      <c r="H2864" s="174">
        <f t="shared" ca="1" si="48"/>
        <v>1.1440225815160479E-2</v>
      </c>
    </row>
    <row r="2865" spans="2:8" x14ac:dyDescent="0.3">
      <c r="B2865" s="208">
        <v>41281</v>
      </c>
      <c r="C2865" s="209">
        <v>304.50424199999998</v>
      </c>
      <c r="D2865" s="174">
        <v>-6.8167171638154498E-3</v>
      </c>
      <c r="E2865" s="174">
        <v>-6.8167171638154498E-3</v>
      </c>
      <c r="G2865" s="174">
        <v>2859</v>
      </c>
      <c r="H2865" s="174">
        <f t="shared" ca="1" si="48"/>
        <v>-2.9457898253759225E-2</v>
      </c>
    </row>
    <row r="2866" spans="2:8" x14ac:dyDescent="0.3">
      <c r="B2866" s="210">
        <v>41278</v>
      </c>
      <c r="C2866" s="211">
        <v>306.59420799999998</v>
      </c>
      <c r="D2866" s="174">
        <v>-8.4879497737722423E-3</v>
      </c>
      <c r="E2866" s="174">
        <v>-8.4879497737722423E-3</v>
      </c>
      <c r="G2866" s="174">
        <v>2860</v>
      </c>
      <c r="H2866" s="174">
        <f t="shared" ca="1" si="48"/>
        <v>2.1635868551614323E-2</v>
      </c>
    </row>
    <row r="2867" spans="2:8" x14ac:dyDescent="0.3">
      <c r="B2867" s="208">
        <v>41277</v>
      </c>
      <c r="C2867" s="209">
        <v>309.218842</v>
      </c>
      <c r="D2867" s="174">
        <v>3.1443608754366369E-4</v>
      </c>
      <c r="E2867" s="174">
        <v>3.1443608754366369E-4</v>
      </c>
      <c r="G2867" s="174">
        <v>2861</v>
      </c>
      <c r="H2867" s="174">
        <f t="shared" ca="1" si="48"/>
        <v>3.5646099994605229E-3</v>
      </c>
    </row>
    <row r="2868" spans="2:8" x14ac:dyDescent="0.3">
      <c r="B2868" s="210">
        <v>41276</v>
      </c>
      <c r="C2868" s="211">
        <v>309.12164300000001</v>
      </c>
      <c r="D2868" s="174">
        <v>3.94648707863887E-3</v>
      </c>
      <c r="E2868" s="174">
        <v>3.94648707863887E-3</v>
      </c>
      <c r="G2868" s="174">
        <v>2862</v>
      </c>
      <c r="H2868" s="174">
        <f t="shared" ca="1" si="48"/>
        <v>1.6163192758539606E-2</v>
      </c>
    </row>
    <row r="2869" spans="2:8" x14ac:dyDescent="0.3">
      <c r="B2869" s="208">
        <v>41275</v>
      </c>
      <c r="C2869" s="209">
        <v>307.90649400000001</v>
      </c>
      <c r="D2869" s="174">
        <v>1.3113722110886164E-2</v>
      </c>
      <c r="E2869" s="174">
        <v>1.3113722110886164E-2</v>
      </c>
      <c r="G2869" s="174">
        <v>2863</v>
      </c>
      <c r="H2869" s="174">
        <f t="shared" ca="1" si="48"/>
        <v>1.248608129068335E-3</v>
      </c>
    </row>
    <row r="2870" spans="2:8" x14ac:dyDescent="0.3">
      <c r="B2870" s="210">
        <v>41274</v>
      </c>
      <c r="C2870" s="211">
        <v>303.92095899999998</v>
      </c>
      <c r="D2870" s="174">
        <v>8.3856263894933562E-3</v>
      </c>
      <c r="E2870" s="174">
        <v>8.3856263894933562E-3</v>
      </c>
      <c r="G2870" s="174">
        <v>2864</v>
      </c>
      <c r="H2870" s="174">
        <f t="shared" ca="1" si="48"/>
        <v>1.3257227526299433E-2</v>
      </c>
    </row>
    <row r="2871" spans="2:8" x14ac:dyDescent="0.3">
      <c r="B2871" s="208">
        <v>41271</v>
      </c>
      <c r="C2871" s="209">
        <v>301.39358499999997</v>
      </c>
      <c r="D2871" s="174">
        <v>2.7490114178146856E-3</v>
      </c>
      <c r="E2871" s="174">
        <v>2.7490114178146856E-3</v>
      </c>
      <c r="G2871" s="174">
        <v>2865</v>
      </c>
      <c r="H2871" s="174">
        <f t="shared" ca="1" si="48"/>
        <v>-3.1955499540846997E-2</v>
      </c>
    </row>
    <row r="2872" spans="2:8" x14ac:dyDescent="0.3">
      <c r="B2872" s="210">
        <v>41270</v>
      </c>
      <c r="C2872" s="211">
        <v>300.56732199999999</v>
      </c>
      <c r="D2872" s="174">
        <v>1.0127436960455719E-2</v>
      </c>
      <c r="E2872" s="174">
        <v>1.0127436960455719E-2</v>
      </c>
      <c r="G2872" s="174">
        <v>2866</v>
      </c>
      <c r="H2872" s="174">
        <f t="shared" ca="1" si="48"/>
        <v>-1.2205948574003641E-2</v>
      </c>
    </row>
    <row r="2873" spans="2:8" x14ac:dyDescent="0.3">
      <c r="B2873" s="208">
        <v>41269</v>
      </c>
      <c r="C2873" s="209">
        <v>297.55386399999998</v>
      </c>
      <c r="D2873" s="174">
        <v>-2.7691623041639093E-3</v>
      </c>
      <c r="E2873" s="174">
        <v>-2.7691623041639093E-3</v>
      </c>
      <c r="G2873" s="174">
        <v>2867</v>
      </c>
      <c r="H2873" s="174">
        <f t="shared" ca="1" si="48"/>
        <v>7.4848078796282726E-3</v>
      </c>
    </row>
    <row r="2874" spans="2:8" x14ac:dyDescent="0.3">
      <c r="B2874" s="210">
        <v>41267</v>
      </c>
      <c r="C2874" s="211">
        <v>298.38012700000002</v>
      </c>
      <c r="D2874" s="174">
        <v>2.5217082529603283E-2</v>
      </c>
      <c r="E2874" s="174">
        <v>2.5217082529603283E-2</v>
      </c>
      <c r="G2874" s="174">
        <v>2868</v>
      </c>
      <c r="H2874" s="174">
        <f t="shared" ca="1" si="48"/>
        <v>2.7093446989214127E-4</v>
      </c>
    </row>
    <row r="2875" spans="2:8" x14ac:dyDescent="0.3">
      <c r="B2875" s="208">
        <v>41264</v>
      </c>
      <c r="C2875" s="209">
        <v>291.04092400000002</v>
      </c>
      <c r="D2875" s="174">
        <v>-1.8038677492859288E-2</v>
      </c>
      <c r="E2875" s="174">
        <v>-1.8038677492859288E-2</v>
      </c>
      <c r="G2875" s="174">
        <v>2869</v>
      </c>
      <c r="H2875" s="174">
        <f t="shared" ca="1" si="48"/>
        <v>-1.906846464519717E-2</v>
      </c>
    </row>
    <row r="2876" spans="2:8" x14ac:dyDescent="0.3">
      <c r="B2876" s="210">
        <v>41263</v>
      </c>
      <c r="C2876" s="211">
        <v>296.38736</v>
      </c>
      <c r="D2876" s="174">
        <v>-9.2609206824823091E-3</v>
      </c>
      <c r="E2876" s="174">
        <v>-9.2609206824823091E-3</v>
      </c>
      <c r="G2876" s="174">
        <v>2870</v>
      </c>
      <c r="H2876" s="174">
        <f t="shared" ca="1" si="48"/>
        <v>-9.9016510982572522E-3</v>
      </c>
    </row>
    <row r="2877" spans="2:8" x14ac:dyDescent="0.3">
      <c r="B2877" s="208">
        <v>41262</v>
      </c>
      <c r="C2877" s="209">
        <v>299.15783699999997</v>
      </c>
      <c r="D2877" s="174">
        <v>3.1506670858005889E-2</v>
      </c>
      <c r="E2877" s="174">
        <v>3.1506670858005889E-2</v>
      </c>
      <c r="G2877" s="174">
        <v>2871</v>
      </c>
      <c r="H2877" s="174">
        <f t="shared" ca="1" si="48"/>
        <v>-6.9014602663314386E-3</v>
      </c>
    </row>
    <row r="2878" spans="2:8" x14ac:dyDescent="0.3">
      <c r="B2878" s="210">
        <v>41261</v>
      </c>
      <c r="C2878" s="211">
        <v>290.020264</v>
      </c>
      <c r="D2878" s="174">
        <v>1.4623417239462576E-2</v>
      </c>
      <c r="E2878" s="174">
        <v>1.4623417239462576E-2</v>
      </c>
      <c r="G2878" s="174">
        <v>2872</v>
      </c>
      <c r="H2878" s="174">
        <f t="shared" ca="1" si="48"/>
        <v>-4.7419639093827223E-2</v>
      </c>
    </row>
    <row r="2879" spans="2:8" x14ac:dyDescent="0.3">
      <c r="B2879" s="208">
        <v>41260</v>
      </c>
      <c r="C2879" s="209">
        <v>285.84030200000001</v>
      </c>
      <c r="D2879" s="174">
        <v>6.6759477695766331E-3</v>
      </c>
      <c r="E2879" s="174">
        <v>6.6759477695766331E-3</v>
      </c>
      <c r="G2879" s="174">
        <v>2873</v>
      </c>
      <c r="H2879" s="174">
        <f t="shared" ca="1" si="48"/>
        <v>-1.0521931140454079E-2</v>
      </c>
    </row>
    <row r="2880" spans="2:8" x14ac:dyDescent="0.3">
      <c r="B2880" s="210">
        <v>41257</v>
      </c>
      <c r="C2880" s="211">
        <v>283.94470200000001</v>
      </c>
      <c r="D2880" s="174">
        <v>1.4588268503762509E-2</v>
      </c>
      <c r="E2880" s="174">
        <v>1.4588268503762509E-2</v>
      </c>
      <c r="G2880" s="174">
        <v>2874</v>
      </c>
      <c r="H2880" s="174">
        <f t="shared" ca="1" si="48"/>
        <v>5.1223866725419703E-2</v>
      </c>
    </row>
    <row r="2881" spans="2:8" x14ac:dyDescent="0.3">
      <c r="B2881" s="208">
        <v>41256</v>
      </c>
      <c r="C2881" s="209">
        <v>279.86200000000002</v>
      </c>
      <c r="D2881" s="174">
        <v>4.1229688757701353E-2</v>
      </c>
      <c r="E2881" s="174">
        <v>4.1229688757701353E-2</v>
      </c>
      <c r="G2881" s="174">
        <v>2875</v>
      </c>
      <c r="H2881" s="174">
        <f t="shared" ca="1" si="48"/>
        <v>1.5325325500654113E-2</v>
      </c>
    </row>
    <row r="2882" spans="2:8" x14ac:dyDescent="0.3">
      <c r="B2882" s="210">
        <v>41255</v>
      </c>
      <c r="C2882" s="211">
        <v>268.78027300000002</v>
      </c>
      <c r="D2882" s="174">
        <v>-5.7531022160343896E-3</v>
      </c>
      <c r="E2882" s="174">
        <v>-5.7531022160343896E-3</v>
      </c>
      <c r="G2882" s="174">
        <v>2876</v>
      </c>
      <c r="H2882" s="174">
        <f t="shared" ca="1" si="48"/>
        <v>9.4405561973340772E-3</v>
      </c>
    </row>
    <row r="2883" spans="2:8" x14ac:dyDescent="0.3">
      <c r="B2883" s="208">
        <v>41254</v>
      </c>
      <c r="C2883" s="209">
        <v>270.33554099999998</v>
      </c>
      <c r="D2883" s="174">
        <v>-6.6086236377722448E-3</v>
      </c>
      <c r="E2883" s="174">
        <v>-6.6086236377722448E-3</v>
      </c>
      <c r="G2883" s="174">
        <v>2877</v>
      </c>
      <c r="H2883" s="174">
        <f t="shared" ca="1" si="48"/>
        <v>-1.5558029978805274E-2</v>
      </c>
    </row>
    <row r="2884" spans="2:8" x14ac:dyDescent="0.3">
      <c r="B2884" s="210">
        <v>41253</v>
      </c>
      <c r="C2884" s="211">
        <v>272.13397200000003</v>
      </c>
      <c r="D2884" s="174">
        <v>-6.9172769020387171E-3</v>
      </c>
      <c r="E2884" s="174">
        <v>-6.9172769020387171E-3</v>
      </c>
      <c r="G2884" s="174">
        <v>2878</v>
      </c>
      <c r="H2884" s="174">
        <f t="shared" ca="1" si="48"/>
        <v>-3.4488878644624153E-2</v>
      </c>
    </row>
    <row r="2885" spans="2:8" x14ac:dyDescent="0.3">
      <c r="B2885" s="208">
        <v>41250</v>
      </c>
      <c r="C2885" s="209">
        <v>274.02951000000002</v>
      </c>
      <c r="D2885" s="174">
        <v>3.7386704209776147E-3</v>
      </c>
      <c r="E2885" s="174">
        <v>3.7386704209776147E-3</v>
      </c>
      <c r="G2885" s="174">
        <v>2879</v>
      </c>
      <c r="H2885" s="174">
        <f t="shared" ca="1" si="48"/>
        <v>-6.8107586992567038E-3</v>
      </c>
    </row>
    <row r="2886" spans="2:8" x14ac:dyDescent="0.3">
      <c r="B2886" s="210">
        <v>41249</v>
      </c>
      <c r="C2886" s="211">
        <v>273.00882000000001</v>
      </c>
      <c r="D2886" s="174">
        <v>2.1458388925563905E-2</v>
      </c>
      <c r="E2886" s="174">
        <v>2.1458388925563905E-2</v>
      </c>
      <c r="G2886" s="174">
        <v>2880</v>
      </c>
      <c r="H2886" s="174">
        <f t="shared" ca="1" si="48"/>
        <v>6.0907822055269265E-3</v>
      </c>
    </row>
    <row r="2887" spans="2:8" x14ac:dyDescent="0.3">
      <c r="B2887" s="208">
        <v>41248</v>
      </c>
      <c r="C2887" s="209">
        <v>267.27355999999997</v>
      </c>
      <c r="D2887" s="174">
        <v>1.2520756503214873E-2</v>
      </c>
      <c r="E2887" s="174">
        <v>1.2520756503214873E-2</v>
      </c>
      <c r="G2887" s="174">
        <v>2881</v>
      </c>
      <c r="H2887" s="174">
        <f t="shared" ca="1" si="48"/>
        <v>-6.7449922083977177E-4</v>
      </c>
    </row>
    <row r="2888" spans="2:8" x14ac:dyDescent="0.3">
      <c r="B2888" s="210">
        <v>41247</v>
      </c>
      <c r="C2888" s="211">
        <v>263.96847500000001</v>
      </c>
      <c r="D2888" s="174">
        <v>-2.0214050915833941E-3</v>
      </c>
      <c r="E2888" s="174">
        <v>-2.0214050915833941E-3</v>
      </c>
      <c r="G2888" s="174">
        <v>2882</v>
      </c>
      <c r="H2888" s="174">
        <f t="shared" ref="H2888:H2951" ca="1" si="49">_xlfn.NORM.INV(RAND(),N$9,N$10)</f>
        <v>6.0910072118088562E-2</v>
      </c>
    </row>
    <row r="2889" spans="2:8" x14ac:dyDescent="0.3">
      <c r="B2889" s="208">
        <v>41246</v>
      </c>
      <c r="C2889" s="209">
        <v>264.50314300000002</v>
      </c>
      <c r="D2889" s="174">
        <v>-4.9368353071150509E-3</v>
      </c>
      <c r="E2889" s="174">
        <v>-4.9368353071150509E-3</v>
      </c>
      <c r="G2889" s="174">
        <v>2883</v>
      </c>
      <c r="H2889" s="174">
        <f t="shared" ca="1" si="49"/>
        <v>2.3060650567042672E-2</v>
      </c>
    </row>
    <row r="2890" spans="2:8" x14ac:dyDescent="0.3">
      <c r="B2890" s="210">
        <v>41243</v>
      </c>
      <c r="C2890" s="211">
        <v>265.81542999999999</v>
      </c>
      <c r="D2890" s="174">
        <v>-1.7956469638299322E-2</v>
      </c>
      <c r="E2890" s="174">
        <v>-1.7956469638299322E-2</v>
      </c>
      <c r="G2890" s="174">
        <v>2884</v>
      </c>
      <c r="H2890" s="174">
        <f t="shared" ca="1" si="49"/>
        <v>-7.0703501387000649E-3</v>
      </c>
    </row>
    <row r="2891" spans="2:8" x14ac:dyDescent="0.3">
      <c r="B2891" s="208">
        <v>41242</v>
      </c>
      <c r="C2891" s="209">
        <v>270.67581200000001</v>
      </c>
      <c r="D2891" s="174">
        <v>4.425277077998814E-2</v>
      </c>
      <c r="E2891" s="174">
        <v>4.425277077998814E-2</v>
      </c>
      <c r="G2891" s="174">
        <v>2885</v>
      </c>
      <c r="H2891" s="174">
        <f t="shared" ca="1" si="49"/>
        <v>-2.6406351866126561E-2</v>
      </c>
    </row>
    <row r="2892" spans="2:8" x14ac:dyDescent="0.3">
      <c r="B2892" s="210">
        <v>41240</v>
      </c>
      <c r="C2892" s="211">
        <v>259.20526100000001</v>
      </c>
      <c r="D2892" s="174">
        <v>1.3107923844816068E-2</v>
      </c>
      <c r="E2892" s="174">
        <v>1.3107923844816068E-2</v>
      </c>
      <c r="G2892" s="174">
        <v>2886</v>
      </c>
      <c r="H2892" s="174">
        <f t="shared" ca="1" si="49"/>
        <v>2.6125275715193925E-2</v>
      </c>
    </row>
    <row r="2893" spans="2:8" x14ac:dyDescent="0.3">
      <c r="B2893" s="208">
        <v>41239</v>
      </c>
      <c r="C2893" s="209">
        <v>255.85157799999999</v>
      </c>
      <c r="D2893" s="174">
        <v>1.0364566589051145E-2</v>
      </c>
      <c r="E2893" s="174">
        <v>1.0364566589051145E-2</v>
      </c>
      <c r="G2893" s="174">
        <v>2887</v>
      </c>
      <c r="H2893" s="174">
        <f t="shared" ca="1" si="49"/>
        <v>-1.0164876490523863E-2</v>
      </c>
    </row>
    <row r="2894" spans="2:8" x14ac:dyDescent="0.3">
      <c r="B2894" s="210">
        <v>41236</v>
      </c>
      <c r="C2894" s="211">
        <v>253.22699</v>
      </c>
      <c r="D2894" s="174">
        <v>6.7634090747694699E-3</v>
      </c>
      <c r="E2894" s="174">
        <v>6.7634090747694699E-3</v>
      </c>
      <c r="G2894" s="174">
        <v>2888</v>
      </c>
      <c r="H2894" s="174">
        <f t="shared" ca="1" si="49"/>
        <v>6.5290905845009689E-3</v>
      </c>
    </row>
    <row r="2895" spans="2:8" x14ac:dyDescent="0.3">
      <c r="B2895" s="208">
        <v>41235</v>
      </c>
      <c r="C2895" s="209">
        <v>251.52581799999999</v>
      </c>
      <c r="D2895" s="174">
        <v>-2.5423770055669478E-2</v>
      </c>
      <c r="E2895" s="174">
        <v>-2.5423770055669478E-2</v>
      </c>
      <c r="G2895" s="174">
        <v>2889</v>
      </c>
      <c r="H2895" s="174">
        <f t="shared" ca="1" si="49"/>
        <v>-1.287087753600721E-2</v>
      </c>
    </row>
    <row r="2896" spans="2:8" x14ac:dyDescent="0.3">
      <c r="B2896" s="210">
        <v>41234</v>
      </c>
      <c r="C2896" s="211">
        <v>258.08737200000002</v>
      </c>
      <c r="D2896" s="174">
        <v>-2.2548057099825883E-3</v>
      </c>
      <c r="E2896" s="174">
        <v>-2.2548057099825883E-3</v>
      </c>
      <c r="G2896" s="174">
        <v>2890</v>
      </c>
      <c r="H2896" s="174">
        <f t="shared" ca="1" si="49"/>
        <v>4.9314197782995631E-3</v>
      </c>
    </row>
    <row r="2897" spans="2:8" x14ac:dyDescent="0.3">
      <c r="B2897" s="208">
        <v>41233</v>
      </c>
      <c r="C2897" s="209">
        <v>258.67062399999998</v>
      </c>
      <c r="D2897" s="174">
        <v>7.5728575726029109E-3</v>
      </c>
      <c r="E2897" s="174">
        <v>7.5728575726029109E-3</v>
      </c>
      <c r="G2897" s="174">
        <v>2891</v>
      </c>
      <c r="H2897" s="174">
        <f t="shared" ca="1" si="49"/>
        <v>-2.78511517122887E-3</v>
      </c>
    </row>
    <row r="2898" spans="2:8" x14ac:dyDescent="0.3">
      <c r="B2898" s="210">
        <v>41232</v>
      </c>
      <c r="C2898" s="211">
        <v>256.726471</v>
      </c>
      <c r="D2898" s="174">
        <v>-3.3962477424760058E-3</v>
      </c>
      <c r="E2898" s="174">
        <v>-3.3962477424760058E-3</v>
      </c>
      <c r="G2898" s="174">
        <v>2892</v>
      </c>
      <c r="H2898" s="174">
        <f t="shared" ca="1" si="49"/>
        <v>7.1655855383786866E-3</v>
      </c>
    </row>
    <row r="2899" spans="2:8" x14ac:dyDescent="0.3">
      <c r="B2899" s="208">
        <v>41229</v>
      </c>
      <c r="C2899" s="209">
        <v>257.60134900000003</v>
      </c>
      <c r="D2899" s="174">
        <v>-2.6630020033028095E-2</v>
      </c>
      <c r="E2899" s="174">
        <v>-2.6630020033028095E-2</v>
      </c>
      <c r="G2899" s="174">
        <v>2893</v>
      </c>
      <c r="H2899" s="174">
        <f t="shared" ca="1" si="49"/>
        <v>-5.2697334141625068E-3</v>
      </c>
    </row>
    <row r="2900" spans="2:8" x14ac:dyDescent="0.3">
      <c r="B2900" s="210">
        <v>41228</v>
      </c>
      <c r="C2900" s="211">
        <v>264.648956</v>
      </c>
      <c r="D2900" s="174">
        <v>-3.0275866883206104E-2</v>
      </c>
      <c r="E2900" s="174">
        <v>-3.0275866883206104E-2</v>
      </c>
      <c r="G2900" s="174">
        <v>2894</v>
      </c>
      <c r="H2900" s="174">
        <f t="shared" ca="1" si="49"/>
        <v>9.5555218512196494E-3</v>
      </c>
    </row>
    <row r="2901" spans="2:8" x14ac:dyDescent="0.3">
      <c r="B2901" s="208">
        <v>41225</v>
      </c>
      <c r="C2901" s="209">
        <v>272.91159099999999</v>
      </c>
      <c r="D2901" s="174">
        <v>5.344621493027984E-4</v>
      </c>
      <c r="E2901" s="174">
        <v>5.344621493027984E-4</v>
      </c>
      <c r="G2901" s="174">
        <v>2895</v>
      </c>
      <c r="H2901" s="174">
        <f t="shared" ca="1" si="49"/>
        <v>-1.718868558476716E-2</v>
      </c>
    </row>
    <row r="2902" spans="2:8" x14ac:dyDescent="0.3">
      <c r="B2902" s="210">
        <v>41222</v>
      </c>
      <c r="C2902" s="211">
        <v>272.76580799999999</v>
      </c>
      <c r="D2902" s="174">
        <v>-1.1797741071211554E-2</v>
      </c>
      <c r="E2902" s="174">
        <v>-1.1797741071211554E-2</v>
      </c>
      <c r="G2902" s="174">
        <v>2896</v>
      </c>
      <c r="H2902" s="174">
        <f t="shared" ca="1" si="49"/>
        <v>2.4164734695466178E-2</v>
      </c>
    </row>
    <row r="2903" spans="2:8" x14ac:dyDescent="0.3">
      <c r="B2903" s="208">
        <v>41221</v>
      </c>
      <c r="C2903" s="209">
        <v>276.02224699999999</v>
      </c>
      <c r="D2903" s="174">
        <v>5.4204475008478192E-2</v>
      </c>
      <c r="E2903" s="174">
        <v>5.4204475008478192E-2</v>
      </c>
      <c r="G2903" s="174">
        <v>2897</v>
      </c>
      <c r="H2903" s="174">
        <f t="shared" ca="1" si="49"/>
        <v>3.4057252338729561E-2</v>
      </c>
    </row>
    <row r="2904" spans="2:8" x14ac:dyDescent="0.3">
      <c r="B2904" s="210">
        <v>41220</v>
      </c>
      <c r="C2904" s="211">
        <v>261.82989500000002</v>
      </c>
      <c r="D2904" s="174">
        <v>8.9906214162742051E-3</v>
      </c>
      <c r="E2904" s="174">
        <v>8.9906214162742051E-3</v>
      </c>
      <c r="G2904" s="174">
        <v>2898</v>
      </c>
      <c r="H2904" s="174">
        <f t="shared" ca="1" si="49"/>
        <v>-9.6753661127726466E-3</v>
      </c>
    </row>
    <row r="2905" spans="2:8" x14ac:dyDescent="0.3">
      <c r="B2905" s="208">
        <v>41219</v>
      </c>
      <c r="C2905" s="209">
        <v>259.49685699999998</v>
      </c>
      <c r="D2905" s="174">
        <v>-1.0563561072382838E-2</v>
      </c>
      <c r="E2905" s="174">
        <v>-1.0563561072382838E-2</v>
      </c>
      <c r="G2905" s="174">
        <v>2899</v>
      </c>
      <c r="H2905" s="174">
        <f t="shared" ca="1" si="49"/>
        <v>4.0236414686560494E-2</v>
      </c>
    </row>
    <row r="2906" spans="2:8" x14ac:dyDescent="0.3">
      <c r="B2906" s="210">
        <v>41218</v>
      </c>
      <c r="C2906" s="211">
        <v>262.26733400000001</v>
      </c>
      <c r="D2906" s="174">
        <v>-9.2560553287205543E-4</v>
      </c>
      <c r="E2906" s="174">
        <v>-9.2560553287205543E-4</v>
      </c>
      <c r="G2906" s="174">
        <v>2900</v>
      </c>
      <c r="H2906" s="174">
        <f t="shared" ca="1" si="49"/>
        <v>-2.1902927498498884E-2</v>
      </c>
    </row>
    <row r="2907" spans="2:8" x14ac:dyDescent="0.3">
      <c r="B2907" s="208">
        <v>41215</v>
      </c>
      <c r="C2907" s="209">
        <v>262.51031499999999</v>
      </c>
      <c r="D2907" s="174">
        <v>9.7213070606813733E-3</v>
      </c>
      <c r="E2907" s="174">
        <v>9.7213070606813733E-3</v>
      </c>
      <c r="G2907" s="174">
        <v>2901</v>
      </c>
      <c r="H2907" s="174">
        <f t="shared" ca="1" si="49"/>
        <v>-6.1886708340561385E-4</v>
      </c>
    </row>
    <row r="2908" spans="2:8" x14ac:dyDescent="0.3">
      <c r="B2908" s="210">
        <v>41214</v>
      </c>
      <c r="C2908" s="211">
        <v>259.98294099999998</v>
      </c>
      <c r="D2908" s="174">
        <v>4.9852691358676537E-2</v>
      </c>
      <c r="E2908" s="174">
        <v>4.9852691358676537E-2</v>
      </c>
      <c r="G2908" s="174">
        <v>2902</v>
      </c>
      <c r="H2908" s="174">
        <f t="shared" ca="1" si="49"/>
        <v>-3.3930984090443747E-2</v>
      </c>
    </row>
    <row r="2909" spans="2:8" x14ac:dyDescent="0.3">
      <c r="B2909" s="208">
        <v>41213</v>
      </c>
      <c r="C2909" s="209">
        <v>247.63754299999999</v>
      </c>
      <c r="D2909" s="174">
        <v>2.8669653291561761E-2</v>
      </c>
      <c r="E2909" s="174">
        <v>2.8669653291561761E-2</v>
      </c>
      <c r="G2909" s="174">
        <v>2903</v>
      </c>
      <c r="H2909" s="174">
        <f t="shared" ca="1" si="49"/>
        <v>-7.4475026283723461E-2</v>
      </c>
    </row>
    <row r="2910" spans="2:8" x14ac:dyDescent="0.3">
      <c r="B2910" s="210">
        <v>41212</v>
      </c>
      <c r="C2910" s="211">
        <v>240.73573300000001</v>
      </c>
      <c r="D2910" s="174">
        <v>-3.5443156055802998E-2</v>
      </c>
      <c r="E2910" s="174">
        <v>-3.5443156055802998E-2</v>
      </c>
      <c r="G2910" s="174">
        <v>2904</v>
      </c>
      <c r="H2910" s="174">
        <f t="shared" ca="1" si="49"/>
        <v>-5.8552245570066101E-2</v>
      </c>
    </row>
    <row r="2911" spans="2:8" x14ac:dyDescent="0.3">
      <c r="B2911" s="208">
        <v>41211</v>
      </c>
      <c r="C2911" s="209">
        <v>249.58169599999999</v>
      </c>
      <c r="D2911" s="174">
        <v>-1.7224745966254455E-2</v>
      </c>
      <c r="E2911" s="174">
        <v>-1.7224745966254455E-2</v>
      </c>
      <c r="G2911" s="174">
        <v>2905</v>
      </c>
      <c r="H2911" s="174">
        <f t="shared" ca="1" si="49"/>
        <v>-6.4675021538004793E-3</v>
      </c>
    </row>
    <row r="2912" spans="2:8" x14ac:dyDescent="0.3">
      <c r="B2912" s="210">
        <v>41207</v>
      </c>
      <c r="C2912" s="211">
        <v>253.95602400000001</v>
      </c>
      <c r="D2912" s="174">
        <v>-1.266062137712478E-2</v>
      </c>
      <c r="E2912" s="174">
        <v>-1.266062137712478E-2</v>
      </c>
      <c r="G2912" s="174">
        <v>2906</v>
      </c>
      <c r="H2912" s="174">
        <f t="shared" ca="1" si="49"/>
        <v>-6.4900685979009179E-2</v>
      </c>
    </row>
    <row r="2913" spans="2:8" x14ac:dyDescent="0.3">
      <c r="B2913" s="208">
        <v>41205</v>
      </c>
      <c r="C2913" s="209">
        <v>257.21249399999999</v>
      </c>
      <c r="D2913" s="174">
        <v>-9.1742922063332826E-3</v>
      </c>
      <c r="E2913" s="174">
        <v>-9.1742922063332826E-3</v>
      </c>
      <c r="G2913" s="174">
        <v>2907</v>
      </c>
      <c r="H2913" s="174">
        <f t="shared" ca="1" si="49"/>
        <v>-1.4217367342012521E-2</v>
      </c>
    </row>
    <row r="2914" spans="2:8" x14ac:dyDescent="0.3">
      <c r="B2914" s="210">
        <v>41204</v>
      </c>
      <c r="C2914" s="211">
        <v>259.594086</v>
      </c>
      <c r="D2914" s="174">
        <v>-7.2491166046321142E-3</v>
      </c>
      <c r="E2914" s="174">
        <v>-7.2491166046321142E-3</v>
      </c>
      <c r="G2914" s="174">
        <v>2908</v>
      </c>
      <c r="H2914" s="174">
        <f t="shared" ca="1" si="49"/>
        <v>-1.5140458728304274E-2</v>
      </c>
    </row>
    <row r="2915" spans="2:8" x14ac:dyDescent="0.3">
      <c r="B2915" s="208">
        <v>41201</v>
      </c>
      <c r="C2915" s="209">
        <v>261.48965500000003</v>
      </c>
      <c r="D2915" s="174">
        <v>-4.6254127251809064E-3</v>
      </c>
      <c r="E2915" s="174">
        <v>-4.6254127251809064E-3</v>
      </c>
      <c r="G2915" s="174">
        <v>2909</v>
      </c>
      <c r="H2915" s="174">
        <f t="shared" ca="1" si="49"/>
        <v>-4.9079595448703987E-2</v>
      </c>
    </row>
    <row r="2916" spans="2:8" x14ac:dyDescent="0.3">
      <c r="B2916" s="210">
        <v>41200</v>
      </c>
      <c r="C2916" s="211">
        <v>262.70477299999999</v>
      </c>
      <c r="D2916" s="174">
        <v>2.0196268681495065E-2</v>
      </c>
      <c r="E2916" s="174">
        <v>2.0196268681495065E-2</v>
      </c>
      <c r="G2916" s="174">
        <v>2910</v>
      </c>
      <c r="H2916" s="174">
        <f t="shared" ca="1" si="49"/>
        <v>-2.4347805902008392E-2</v>
      </c>
    </row>
    <row r="2917" spans="2:8" x14ac:dyDescent="0.3">
      <c r="B2917" s="208">
        <v>41199</v>
      </c>
      <c r="C2917" s="209">
        <v>257.50414999999998</v>
      </c>
      <c r="D2917" s="174">
        <v>9.9124743554998857E-3</v>
      </c>
      <c r="E2917" s="174">
        <v>9.9124743554998857E-3</v>
      </c>
      <c r="G2917" s="174">
        <v>2911</v>
      </c>
      <c r="H2917" s="174">
        <f t="shared" ca="1" si="49"/>
        <v>5.7862012138961944E-2</v>
      </c>
    </row>
    <row r="2918" spans="2:8" x14ac:dyDescent="0.3">
      <c r="B2918" s="210">
        <v>41198</v>
      </c>
      <c r="C2918" s="211">
        <v>254.97669999999999</v>
      </c>
      <c r="D2918" s="174">
        <v>-2.6355118674481662E-2</v>
      </c>
      <c r="E2918" s="174">
        <v>-2.6355118674481662E-2</v>
      </c>
      <c r="G2918" s="174">
        <v>2912</v>
      </c>
      <c r="H2918" s="174">
        <f t="shared" ca="1" si="49"/>
        <v>-3.4293838422859511E-2</v>
      </c>
    </row>
    <row r="2919" spans="2:8" x14ac:dyDescent="0.3">
      <c r="B2919" s="208">
        <v>41197</v>
      </c>
      <c r="C2919" s="209">
        <v>261.87853999999999</v>
      </c>
      <c r="D2919" s="174">
        <v>-6.8201247353347179E-3</v>
      </c>
      <c r="E2919" s="174">
        <v>-6.8201247353347179E-3</v>
      </c>
      <c r="G2919" s="174">
        <v>2913</v>
      </c>
      <c r="H2919" s="174">
        <f t="shared" ca="1" si="49"/>
        <v>-2.3155516908342045E-2</v>
      </c>
    </row>
    <row r="2920" spans="2:8" x14ac:dyDescent="0.3">
      <c r="B2920" s="210">
        <v>41194</v>
      </c>
      <c r="C2920" s="211">
        <v>263.676849</v>
      </c>
      <c r="D2920" s="174">
        <v>-9.3134254851680691E-3</v>
      </c>
      <c r="E2920" s="174">
        <v>-9.3134254851680691E-3</v>
      </c>
      <c r="G2920" s="174">
        <v>2914</v>
      </c>
      <c r="H2920" s="174">
        <f t="shared" ca="1" si="49"/>
        <v>4.028665592944089E-2</v>
      </c>
    </row>
    <row r="2921" spans="2:8" x14ac:dyDescent="0.3">
      <c r="B2921" s="208">
        <v>41193</v>
      </c>
      <c r="C2921" s="209">
        <v>266.15566999999999</v>
      </c>
      <c r="D2921" s="174">
        <v>2.3742823187772173E-2</v>
      </c>
      <c r="E2921" s="174">
        <v>2.3742823187772173E-2</v>
      </c>
      <c r="G2921" s="174">
        <v>2915</v>
      </c>
      <c r="H2921" s="174">
        <f t="shared" ca="1" si="49"/>
        <v>-3.2687501179135978E-2</v>
      </c>
    </row>
    <row r="2922" spans="2:8" x14ac:dyDescent="0.3">
      <c r="B2922" s="210">
        <v>41192</v>
      </c>
      <c r="C2922" s="211">
        <v>259.98294099999998</v>
      </c>
      <c r="D2922" s="174">
        <v>-8.3425377580712175E-3</v>
      </c>
      <c r="E2922" s="174">
        <v>-8.3425377580712175E-3</v>
      </c>
      <c r="G2922" s="174">
        <v>2916</v>
      </c>
      <c r="H2922" s="174">
        <f t="shared" ca="1" si="49"/>
        <v>-1.0077148553556084E-2</v>
      </c>
    </row>
    <row r="2923" spans="2:8" x14ac:dyDescent="0.3">
      <c r="B2923" s="208">
        <v>41191</v>
      </c>
      <c r="C2923" s="209">
        <v>262.17010499999998</v>
      </c>
      <c r="D2923" s="174">
        <v>-1.0093694894430676E-2</v>
      </c>
      <c r="E2923" s="174">
        <v>-1.0093694894430676E-2</v>
      </c>
      <c r="G2923" s="174">
        <v>2917</v>
      </c>
      <c r="H2923" s="174">
        <f t="shared" ca="1" si="49"/>
        <v>-6.2802831906712042E-2</v>
      </c>
    </row>
    <row r="2924" spans="2:8" x14ac:dyDescent="0.3">
      <c r="B2924" s="210">
        <v>41190</v>
      </c>
      <c r="C2924" s="211">
        <v>264.84335299999998</v>
      </c>
      <c r="D2924" s="174">
        <v>-2.8871817300965729E-2</v>
      </c>
      <c r="E2924" s="174">
        <v>-2.8871817300965729E-2</v>
      </c>
      <c r="G2924" s="174">
        <v>2918</v>
      </c>
      <c r="H2924" s="174">
        <f t="shared" ca="1" si="49"/>
        <v>3.6778509032157104E-2</v>
      </c>
    </row>
    <row r="2925" spans="2:8" x14ac:dyDescent="0.3">
      <c r="B2925" s="208">
        <v>41187</v>
      </c>
      <c r="C2925" s="209">
        <v>272.71719400000001</v>
      </c>
      <c r="D2925" s="174">
        <v>2.2785496602421001E-2</v>
      </c>
      <c r="E2925" s="174">
        <v>2.2785496602421001E-2</v>
      </c>
      <c r="G2925" s="174">
        <v>2919</v>
      </c>
      <c r="H2925" s="174">
        <f t="shared" ca="1" si="49"/>
        <v>1.6905186650096379E-3</v>
      </c>
    </row>
    <row r="2926" spans="2:8" x14ac:dyDescent="0.3">
      <c r="B2926" s="210">
        <v>41186</v>
      </c>
      <c r="C2926" s="211">
        <v>266.64163200000002</v>
      </c>
      <c r="D2926" s="174">
        <v>2.924758039112792E-3</v>
      </c>
      <c r="E2926" s="174">
        <v>2.924758039112792E-3</v>
      </c>
      <c r="G2926" s="174">
        <v>2920</v>
      </c>
      <c r="H2926" s="174">
        <f t="shared" ca="1" si="49"/>
        <v>5.9833890317362463E-2</v>
      </c>
    </row>
    <row r="2927" spans="2:8" x14ac:dyDescent="0.3">
      <c r="B2927" s="208">
        <v>41185</v>
      </c>
      <c r="C2927" s="209">
        <v>265.86404399999998</v>
      </c>
      <c r="D2927" s="174">
        <v>-4.3683171823828536E-3</v>
      </c>
      <c r="E2927" s="174">
        <v>-4.3683171823828536E-3</v>
      </c>
      <c r="G2927" s="174">
        <v>2921</v>
      </c>
      <c r="H2927" s="174">
        <f t="shared" ca="1" si="49"/>
        <v>-4.1676872142079387E-2</v>
      </c>
    </row>
    <row r="2928" spans="2:8" x14ac:dyDescent="0.3">
      <c r="B2928" s="210">
        <v>41183</v>
      </c>
      <c r="C2928" s="211">
        <v>267.03051799999997</v>
      </c>
      <c r="D2928" s="174">
        <v>2.6723867490550942E-2</v>
      </c>
      <c r="E2928" s="174">
        <v>2.6723867490550942E-2</v>
      </c>
      <c r="G2928" s="174">
        <v>2922</v>
      </c>
      <c r="H2928" s="174">
        <f t="shared" ca="1" si="49"/>
        <v>2.5100063948413177E-2</v>
      </c>
    </row>
    <row r="2929" spans="2:8" x14ac:dyDescent="0.3">
      <c r="B2929" s="208">
        <v>41180</v>
      </c>
      <c r="C2929" s="209">
        <v>260.08017000000001</v>
      </c>
      <c r="D2929" s="174">
        <v>2.9830664200866417E-2</v>
      </c>
      <c r="E2929" s="174">
        <v>2.9830664200866417E-2</v>
      </c>
      <c r="G2929" s="174">
        <v>2923</v>
      </c>
      <c r="H2929" s="174">
        <f t="shared" ca="1" si="49"/>
        <v>-9.1738536971430872E-3</v>
      </c>
    </row>
    <row r="2930" spans="2:8" x14ac:dyDescent="0.3">
      <c r="B2930" s="210">
        <v>41179</v>
      </c>
      <c r="C2930" s="211">
        <v>252.546539</v>
      </c>
      <c r="D2930" s="174">
        <v>-1.2542659142504867E-2</v>
      </c>
      <c r="E2930" s="174">
        <v>-1.2542659142504867E-2</v>
      </c>
      <c r="G2930" s="174">
        <v>2924</v>
      </c>
      <c r="H2930" s="174">
        <f t="shared" ca="1" si="49"/>
        <v>5.7720294445534892E-2</v>
      </c>
    </row>
    <row r="2931" spans="2:8" x14ac:dyDescent="0.3">
      <c r="B2931" s="208">
        <v>41178</v>
      </c>
      <c r="C2931" s="209">
        <v>255.754379</v>
      </c>
      <c r="D2931" s="174">
        <v>-2.1569394489334388E-2</v>
      </c>
      <c r="E2931" s="174">
        <v>-2.1569394489334388E-2</v>
      </c>
      <c r="G2931" s="174">
        <v>2925</v>
      </c>
      <c r="H2931" s="174">
        <f t="shared" ca="1" si="49"/>
        <v>-2.655870285841877E-2</v>
      </c>
    </row>
    <row r="2932" spans="2:8" x14ac:dyDescent="0.3">
      <c r="B2932" s="210">
        <v>41177</v>
      </c>
      <c r="C2932" s="211">
        <v>261.39245599999998</v>
      </c>
      <c r="D2932" s="174">
        <v>-1.7537333183576732E-2</v>
      </c>
      <c r="E2932" s="174">
        <v>-1.7537333183576732E-2</v>
      </c>
      <c r="G2932" s="174">
        <v>2926</v>
      </c>
      <c r="H2932" s="174">
        <f t="shared" ca="1" si="49"/>
        <v>2.6433837723440292E-2</v>
      </c>
    </row>
    <row r="2933" spans="2:8" x14ac:dyDescent="0.3">
      <c r="B2933" s="208">
        <v>41176</v>
      </c>
      <c r="C2933" s="209">
        <v>266.05841099999998</v>
      </c>
      <c r="D2933" s="174">
        <v>-6.3533561747444239E-3</v>
      </c>
      <c r="E2933" s="174">
        <v>-6.3533561747444239E-3</v>
      </c>
      <c r="G2933" s="174">
        <v>2927</v>
      </c>
      <c r="H2933" s="174">
        <f t="shared" ca="1" si="49"/>
        <v>3.3945759544979963E-2</v>
      </c>
    </row>
    <row r="2934" spans="2:8" x14ac:dyDescent="0.3">
      <c r="B2934" s="210">
        <v>41173</v>
      </c>
      <c r="C2934" s="211">
        <v>267.75958300000002</v>
      </c>
      <c r="D2934" s="174">
        <v>1.4175192219564365E-2</v>
      </c>
      <c r="E2934" s="174">
        <v>1.4175192219564365E-2</v>
      </c>
      <c r="G2934" s="174">
        <v>2928</v>
      </c>
      <c r="H2934" s="174">
        <f t="shared" ca="1" si="49"/>
        <v>3.2387275675137356E-2</v>
      </c>
    </row>
    <row r="2935" spans="2:8" x14ac:dyDescent="0.3">
      <c r="B2935" s="208">
        <v>41172</v>
      </c>
      <c r="C2935" s="209">
        <v>264.01709</v>
      </c>
      <c r="D2935" s="174">
        <v>-6.9469867839668555E-3</v>
      </c>
      <c r="E2935" s="174">
        <v>-6.9469867839668555E-3</v>
      </c>
      <c r="G2935" s="174">
        <v>2929</v>
      </c>
      <c r="H2935" s="174">
        <f t="shared" ca="1" si="49"/>
        <v>-3.1165823579077743E-2</v>
      </c>
    </row>
    <row r="2936" spans="2:8" x14ac:dyDescent="0.3">
      <c r="B2936" s="210">
        <v>41170</v>
      </c>
      <c r="C2936" s="211">
        <v>265.86404399999998</v>
      </c>
      <c r="D2936" s="174">
        <v>-1.5655803329051393E-2</v>
      </c>
      <c r="E2936" s="174">
        <v>-1.5655803329051393E-2</v>
      </c>
      <c r="G2936" s="174">
        <v>2930</v>
      </c>
      <c r="H2936" s="174">
        <f t="shared" ca="1" si="49"/>
        <v>-4.7395927286233965E-2</v>
      </c>
    </row>
    <row r="2937" spans="2:8" x14ac:dyDescent="0.3">
      <c r="B2937" s="208">
        <v>41169</v>
      </c>
      <c r="C2937" s="209">
        <v>270.09255999999999</v>
      </c>
      <c r="D2937" s="174">
        <v>2.7931909543595281E-2</v>
      </c>
      <c r="E2937" s="174">
        <v>2.7931909543595281E-2</v>
      </c>
      <c r="G2937" s="174">
        <v>2931</v>
      </c>
      <c r="H2937" s="174">
        <f t="shared" ca="1" si="49"/>
        <v>-1.5597270874224189E-2</v>
      </c>
    </row>
    <row r="2938" spans="2:8" x14ac:dyDescent="0.3">
      <c r="B2938" s="210">
        <v>41166</v>
      </c>
      <c r="C2938" s="211">
        <v>262.75335699999999</v>
      </c>
      <c r="D2938" s="174">
        <v>4.2019962111012228E-2</v>
      </c>
      <c r="E2938" s="174">
        <v>4.2019962111012228E-2</v>
      </c>
      <c r="G2938" s="174">
        <v>2932</v>
      </c>
      <c r="H2938" s="174">
        <f t="shared" ca="1" si="49"/>
        <v>-3.4299772566736067E-2</v>
      </c>
    </row>
    <row r="2939" spans="2:8" x14ac:dyDescent="0.3">
      <c r="B2939" s="208">
        <v>41165</v>
      </c>
      <c r="C2939" s="209">
        <v>252.15770000000001</v>
      </c>
      <c r="D2939" s="174">
        <v>-1.4624811223275669E-2</v>
      </c>
      <c r="E2939" s="174">
        <v>-1.4624811223275669E-2</v>
      </c>
      <c r="G2939" s="174">
        <v>2933</v>
      </c>
      <c r="H2939" s="174">
        <f t="shared" ca="1" si="49"/>
        <v>3.3653603769763923E-2</v>
      </c>
    </row>
    <row r="2940" spans="2:8" x14ac:dyDescent="0.3">
      <c r="B2940" s="210">
        <v>41164</v>
      </c>
      <c r="C2940" s="211">
        <v>255.900192</v>
      </c>
      <c r="D2940" s="174">
        <v>5.3843053870316217E-2</v>
      </c>
      <c r="E2940" s="174">
        <v>5.3843053870316217E-2</v>
      </c>
      <c r="G2940" s="174">
        <v>2934</v>
      </c>
      <c r="H2940" s="174">
        <f t="shared" ca="1" si="49"/>
        <v>-8.2514070955522732E-3</v>
      </c>
    </row>
    <row r="2941" spans="2:8" x14ac:dyDescent="0.3">
      <c r="B2941" s="208">
        <v>41163</v>
      </c>
      <c r="C2941" s="209">
        <v>242.825714</v>
      </c>
      <c r="D2941" s="174">
        <v>3.6158707290515164E-3</v>
      </c>
      <c r="E2941" s="174">
        <v>3.6158707290515164E-3</v>
      </c>
      <c r="G2941" s="174">
        <v>2935</v>
      </c>
      <c r="H2941" s="174">
        <f t="shared" ca="1" si="49"/>
        <v>2.5712388954249137E-2</v>
      </c>
    </row>
    <row r="2942" spans="2:8" x14ac:dyDescent="0.3">
      <c r="B2942" s="210">
        <v>41162</v>
      </c>
      <c r="C2942" s="211">
        <v>241.950851</v>
      </c>
      <c r="D2942" s="174">
        <v>2.3016842421568175E-2</v>
      </c>
      <c r="E2942" s="174">
        <v>2.3016842421568175E-2</v>
      </c>
      <c r="G2942" s="174">
        <v>2936</v>
      </c>
      <c r="H2942" s="174">
        <f t="shared" ca="1" si="49"/>
        <v>-9.6145744988721041E-3</v>
      </c>
    </row>
    <row r="2943" spans="2:8" x14ac:dyDescent="0.3">
      <c r="B2943" s="208">
        <v>41159</v>
      </c>
      <c r="C2943" s="209">
        <v>236.50720200000001</v>
      </c>
      <c r="D2943" s="174">
        <v>4.3982029665711075E-2</v>
      </c>
      <c r="E2943" s="174">
        <v>4.3982029665711075E-2</v>
      </c>
      <c r="G2943" s="174">
        <v>2937</v>
      </c>
      <c r="H2943" s="174">
        <f t="shared" ca="1" si="49"/>
        <v>1.3803256302367146E-3</v>
      </c>
    </row>
    <row r="2944" spans="2:8" x14ac:dyDescent="0.3">
      <c r="B2944" s="210">
        <v>41158</v>
      </c>
      <c r="C2944" s="211">
        <v>226.54336499999999</v>
      </c>
      <c r="D2944" s="174">
        <v>1.9020458081441153E-2</v>
      </c>
      <c r="E2944" s="174">
        <v>1.9020458081441153E-2</v>
      </c>
      <c r="G2944" s="174">
        <v>2938</v>
      </c>
      <c r="H2944" s="174">
        <f t="shared" ca="1" si="49"/>
        <v>-6.152334158912625E-3</v>
      </c>
    </row>
    <row r="2945" spans="2:8" x14ac:dyDescent="0.3">
      <c r="B2945" s="208">
        <v>41157</v>
      </c>
      <c r="C2945" s="209">
        <v>222.31483499999999</v>
      </c>
      <c r="D2945" s="174">
        <v>-2.6186822303779979E-2</v>
      </c>
      <c r="E2945" s="174">
        <v>-2.6186822303779979E-2</v>
      </c>
      <c r="G2945" s="174">
        <v>2939</v>
      </c>
      <c r="H2945" s="174">
        <f t="shared" ca="1" si="49"/>
        <v>-2.3850931609169304E-2</v>
      </c>
    </row>
    <row r="2946" spans="2:8" x14ac:dyDescent="0.3">
      <c r="B2946" s="210">
        <v>41156</v>
      </c>
      <c r="C2946" s="211">
        <v>228.29310599999999</v>
      </c>
      <c r="D2946" s="174">
        <v>1.7106918407117054E-2</v>
      </c>
      <c r="E2946" s="174">
        <v>1.7106918407117054E-2</v>
      </c>
      <c r="G2946" s="174">
        <v>2940</v>
      </c>
      <c r="H2946" s="174">
        <f t="shared" ca="1" si="49"/>
        <v>-3.9688130127307923E-2</v>
      </c>
    </row>
    <row r="2947" spans="2:8" x14ac:dyDescent="0.3">
      <c r="B2947" s="208">
        <v>41155</v>
      </c>
      <c r="C2947" s="209">
        <v>224.45339999999999</v>
      </c>
      <c r="D2947" s="174">
        <v>-1.4511289149910836E-2</v>
      </c>
      <c r="E2947" s="174">
        <v>-1.4511289149910836E-2</v>
      </c>
      <c r="G2947" s="174">
        <v>2941</v>
      </c>
      <c r="H2947" s="174">
        <f t="shared" ca="1" si="49"/>
        <v>5.9001089438716903E-2</v>
      </c>
    </row>
    <row r="2948" spans="2:8" x14ac:dyDescent="0.3">
      <c r="B2948" s="210">
        <v>41152</v>
      </c>
      <c r="C2948" s="211">
        <v>227.75846899999999</v>
      </c>
      <c r="D2948" s="174">
        <v>-1.0348575033804177E-2</v>
      </c>
      <c r="E2948" s="174">
        <v>-1.0348575033804177E-2</v>
      </c>
      <c r="G2948" s="174">
        <v>2942</v>
      </c>
      <c r="H2948" s="174">
        <f t="shared" ca="1" si="49"/>
        <v>-2.6791897470772996E-2</v>
      </c>
    </row>
    <row r="2949" spans="2:8" x14ac:dyDescent="0.3">
      <c r="B2949" s="208">
        <v>41151</v>
      </c>
      <c r="C2949" s="209">
        <v>230.14009100000001</v>
      </c>
      <c r="D2949" s="174">
        <v>1.4353108439223354E-2</v>
      </c>
      <c r="E2949" s="174">
        <v>1.4353108439223354E-2</v>
      </c>
      <c r="G2949" s="174">
        <v>2943</v>
      </c>
      <c r="H2949" s="174">
        <f t="shared" ca="1" si="49"/>
        <v>5.9174580465620047E-2</v>
      </c>
    </row>
    <row r="2950" spans="2:8" x14ac:dyDescent="0.3">
      <c r="B2950" s="210">
        <v>41150</v>
      </c>
      <c r="C2950" s="211">
        <v>226.88360599999999</v>
      </c>
      <c r="D2950" s="174">
        <v>-1.643486167467351E-2</v>
      </c>
      <c r="E2950" s="174">
        <v>-1.643486167467351E-2</v>
      </c>
      <c r="G2950" s="174">
        <v>2944</v>
      </c>
      <c r="H2950" s="174">
        <f t="shared" ca="1" si="49"/>
        <v>-1.3879999652843743E-2</v>
      </c>
    </row>
    <row r="2951" spans="2:8" x14ac:dyDescent="0.3">
      <c r="B2951" s="208">
        <v>41149</v>
      </c>
      <c r="C2951" s="209">
        <v>230.674713</v>
      </c>
      <c r="D2951" s="174">
        <v>-1.5556841603169806E-2</v>
      </c>
      <c r="E2951" s="174">
        <v>-1.5556841603169806E-2</v>
      </c>
      <c r="G2951" s="174">
        <v>2945</v>
      </c>
      <c r="H2951" s="174">
        <f t="shared" ca="1" si="49"/>
        <v>2.5730539764169676E-2</v>
      </c>
    </row>
    <row r="2952" spans="2:8" x14ac:dyDescent="0.3">
      <c r="B2952" s="210">
        <v>41148</v>
      </c>
      <c r="C2952" s="211">
        <v>234.31999200000001</v>
      </c>
      <c r="D2952" s="174">
        <v>-2.0321178464357513E-2</v>
      </c>
      <c r="E2952" s="174">
        <v>-2.0321178464357513E-2</v>
      </c>
      <c r="G2952" s="174">
        <v>2946</v>
      </c>
      <c r="H2952" s="174">
        <f t="shared" ref="H2952:H3015" ca="1" si="50">_xlfn.NORM.INV(RAND(),N$9,N$10)</f>
        <v>-1.0588434715881043E-2</v>
      </c>
    </row>
    <row r="2953" spans="2:8" x14ac:dyDescent="0.3">
      <c r="B2953" s="208">
        <v>41145</v>
      </c>
      <c r="C2953" s="209">
        <v>239.18042</v>
      </c>
      <c r="D2953" s="174">
        <v>3.0574368266368143E-3</v>
      </c>
      <c r="E2953" s="174">
        <v>3.0574368266368143E-3</v>
      </c>
      <c r="G2953" s="174">
        <v>2947</v>
      </c>
      <c r="H2953" s="174">
        <f t="shared" ca="1" si="50"/>
        <v>2.4107285993372609E-2</v>
      </c>
    </row>
    <row r="2954" spans="2:8" x14ac:dyDescent="0.3">
      <c r="B2954" s="210">
        <v>41144</v>
      </c>
      <c r="C2954" s="211">
        <v>238.45137</v>
      </c>
      <c r="D2954" s="174">
        <v>-1.128567484280547E-2</v>
      </c>
      <c r="E2954" s="174">
        <v>-1.128567484280547E-2</v>
      </c>
      <c r="G2954" s="174">
        <v>2948</v>
      </c>
      <c r="H2954" s="174">
        <f t="shared" ca="1" si="50"/>
        <v>3.3535705028975064E-2</v>
      </c>
    </row>
    <row r="2955" spans="2:8" x14ac:dyDescent="0.3">
      <c r="B2955" s="208">
        <v>41143</v>
      </c>
      <c r="C2955" s="209">
        <v>241.17317199999999</v>
      </c>
      <c r="D2955" s="174">
        <v>7.7173074284739764E-3</v>
      </c>
      <c r="E2955" s="174">
        <v>7.7173074284739764E-3</v>
      </c>
      <c r="G2955" s="174">
        <v>2949</v>
      </c>
      <c r="H2955" s="174">
        <f t="shared" ca="1" si="50"/>
        <v>9.1925997596447803E-2</v>
      </c>
    </row>
    <row r="2956" spans="2:8" x14ac:dyDescent="0.3">
      <c r="B2956" s="210">
        <v>41142</v>
      </c>
      <c r="C2956" s="211">
        <v>239.32621800000001</v>
      </c>
      <c r="D2956" s="174">
        <v>2.4979144623249603E-2</v>
      </c>
      <c r="E2956" s="174">
        <v>2.4979144623249603E-2</v>
      </c>
      <c r="G2956" s="174">
        <v>2950</v>
      </c>
      <c r="H2956" s="174">
        <f t="shared" ca="1" si="50"/>
        <v>5.0386596722864427E-2</v>
      </c>
    </row>
    <row r="2957" spans="2:8" x14ac:dyDescent="0.3">
      <c r="B2957" s="208">
        <v>41138</v>
      </c>
      <c r="C2957" s="209">
        <v>233.49374399999999</v>
      </c>
      <c r="D2957" s="174">
        <v>2.0174083237503904E-2</v>
      </c>
      <c r="E2957" s="174">
        <v>2.0174083237503904E-2</v>
      </c>
      <c r="G2957" s="174">
        <v>2951</v>
      </c>
      <c r="H2957" s="174">
        <f t="shared" ca="1" si="50"/>
        <v>5.4844196864125748E-2</v>
      </c>
    </row>
    <row r="2958" spans="2:8" x14ac:dyDescent="0.3">
      <c r="B2958" s="210">
        <v>41137</v>
      </c>
      <c r="C2958" s="211">
        <v>228.876373</v>
      </c>
      <c r="D2958" s="174">
        <v>1.9149714151816769E-3</v>
      </c>
      <c r="E2958" s="174">
        <v>1.9149714151816769E-3</v>
      </c>
      <c r="G2958" s="174">
        <v>2952</v>
      </c>
      <c r="H2958" s="174">
        <f t="shared" ca="1" si="50"/>
        <v>-8.3908235133769212E-3</v>
      </c>
    </row>
    <row r="2959" spans="2:8" x14ac:dyDescent="0.3">
      <c r="B2959" s="208">
        <v>41135</v>
      </c>
      <c r="C2959" s="209">
        <v>228.438919</v>
      </c>
      <c r="D2959" s="174">
        <v>2.9572742056157869E-2</v>
      </c>
      <c r="E2959" s="174">
        <v>2.9572742056157869E-2</v>
      </c>
      <c r="G2959" s="174">
        <v>2953</v>
      </c>
      <c r="H2959" s="174">
        <f t="shared" ca="1" si="50"/>
        <v>2.6366950549286311E-2</v>
      </c>
    </row>
    <row r="2960" spans="2:8" x14ac:dyDescent="0.3">
      <c r="B2960" s="210">
        <v>41134</v>
      </c>
      <c r="C2960" s="211">
        <v>221.877396</v>
      </c>
      <c r="D2960" s="174">
        <v>-1.5951699745404373E-2</v>
      </c>
      <c r="E2960" s="174">
        <v>-1.5951699745404373E-2</v>
      </c>
      <c r="G2960" s="174">
        <v>2954</v>
      </c>
      <c r="H2960" s="174">
        <f t="shared" ca="1" si="50"/>
        <v>-3.084553391171942E-2</v>
      </c>
    </row>
    <row r="2961" spans="2:8" x14ac:dyDescent="0.3">
      <c r="B2961" s="208">
        <v>41131</v>
      </c>
      <c r="C2961" s="209">
        <v>225.47409099999999</v>
      </c>
      <c r="D2961" s="174">
        <v>-3.0714637215026673E-2</v>
      </c>
      <c r="E2961" s="174">
        <v>-3.0714637215026673E-2</v>
      </c>
      <c r="G2961" s="174">
        <v>2955</v>
      </c>
      <c r="H2961" s="174">
        <f t="shared" ca="1" si="50"/>
        <v>-2.2586403126477781E-2</v>
      </c>
    </row>
    <row r="2962" spans="2:8" x14ac:dyDescent="0.3">
      <c r="B2962" s="210">
        <v>41130</v>
      </c>
      <c r="C2962" s="211">
        <v>232.61889600000001</v>
      </c>
      <c r="D2962" s="174">
        <v>-9.1096827414158931E-3</v>
      </c>
      <c r="E2962" s="174">
        <v>-9.1096827414158931E-3</v>
      </c>
      <c r="G2962" s="174">
        <v>2956</v>
      </c>
      <c r="H2962" s="174">
        <f t="shared" ca="1" si="50"/>
        <v>-3.0691804194888799E-2</v>
      </c>
    </row>
    <row r="2963" spans="2:8" x14ac:dyDescent="0.3">
      <c r="B2963" s="208">
        <v>41129</v>
      </c>
      <c r="C2963" s="209">
        <v>234.757462</v>
      </c>
      <c r="D2963" s="174">
        <v>1.1306538816655063E-2</v>
      </c>
      <c r="E2963" s="174">
        <v>1.1306538816655063E-2</v>
      </c>
      <c r="G2963" s="174">
        <v>2957</v>
      </c>
      <c r="H2963" s="174">
        <f t="shared" ca="1" si="50"/>
        <v>4.8278118437180155E-2</v>
      </c>
    </row>
    <row r="2964" spans="2:8" x14ac:dyDescent="0.3">
      <c r="B2964" s="210">
        <v>41128</v>
      </c>
      <c r="C2964" s="211">
        <v>232.13284300000001</v>
      </c>
      <c r="D2964" s="174">
        <v>4.2567182791658761E-2</v>
      </c>
      <c r="E2964" s="174">
        <v>4.2567182791658761E-2</v>
      </c>
      <c r="G2964" s="174">
        <v>2958</v>
      </c>
      <c r="H2964" s="174">
        <f t="shared" ca="1" si="50"/>
        <v>3.2341251685739668E-2</v>
      </c>
    </row>
    <row r="2965" spans="2:8" x14ac:dyDescent="0.3">
      <c r="B2965" s="208">
        <v>41127</v>
      </c>
      <c r="C2965" s="209">
        <v>222.655045</v>
      </c>
      <c r="D2965" s="174">
        <v>3.6659750962676159E-2</v>
      </c>
      <c r="E2965" s="174">
        <v>3.6659750962676159E-2</v>
      </c>
      <c r="G2965" s="174">
        <v>2959</v>
      </c>
      <c r="H2965" s="174">
        <f t="shared" ca="1" si="50"/>
        <v>1.672819478217802E-3</v>
      </c>
    </row>
    <row r="2966" spans="2:8" x14ac:dyDescent="0.3">
      <c r="B2966" s="210">
        <v>41124</v>
      </c>
      <c r="C2966" s="211">
        <v>214.78121899999999</v>
      </c>
      <c r="D2966" s="174">
        <v>-7.8579669758728002E-3</v>
      </c>
      <c r="E2966" s="174">
        <v>-7.8579669758728002E-3</v>
      </c>
      <c r="G2966" s="174">
        <v>2960</v>
      </c>
      <c r="H2966" s="174">
        <f t="shared" ca="1" si="50"/>
        <v>1.3994430808858583E-3</v>
      </c>
    </row>
    <row r="2967" spans="2:8" x14ac:dyDescent="0.3">
      <c r="B2967" s="208">
        <v>41123</v>
      </c>
      <c r="C2967" s="209">
        <v>216.48232999999999</v>
      </c>
      <c r="D2967" s="174">
        <v>-2.0453035414051569E-2</v>
      </c>
      <c r="E2967" s="174">
        <v>-2.0453035414051569E-2</v>
      </c>
      <c r="G2967" s="174">
        <v>2961</v>
      </c>
      <c r="H2967" s="174">
        <f t="shared" ca="1" si="50"/>
        <v>7.6637120533335767E-3</v>
      </c>
    </row>
    <row r="2968" spans="2:8" x14ac:dyDescent="0.3">
      <c r="B2968" s="210">
        <v>41122</v>
      </c>
      <c r="C2968" s="211">
        <v>221.00250199999999</v>
      </c>
      <c r="D2968" s="174">
        <v>4.8618850708186589E-3</v>
      </c>
      <c r="E2968" s="174">
        <v>4.8618850708186589E-3</v>
      </c>
      <c r="G2968" s="174">
        <v>2962</v>
      </c>
      <c r="H2968" s="174">
        <f t="shared" ca="1" si="50"/>
        <v>4.515943421351855E-3</v>
      </c>
    </row>
    <row r="2969" spans="2:8" x14ac:dyDescent="0.3">
      <c r="B2969" s="208">
        <v>41121</v>
      </c>
      <c r="C2969" s="209">
        <v>219.933212</v>
      </c>
      <c r="D2969" s="174">
        <v>2.0523190511389747E-2</v>
      </c>
      <c r="E2969" s="174">
        <v>2.0523190511389747E-2</v>
      </c>
      <c r="G2969" s="174">
        <v>2963</v>
      </c>
      <c r="H2969" s="174">
        <f t="shared" ca="1" si="50"/>
        <v>-5.8817036670465159E-2</v>
      </c>
    </row>
    <row r="2970" spans="2:8" x14ac:dyDescent="0.3">
      <c r="B2970" s="210">
        <v>41120</v>
      </c>
      <c r="C2970" s="211">
        <v>215.510254</v>
      </c>
      <c r="D2970" s="174">
        <v>4.1578537647785491E-2</v>
      </c>
      <c r="E2970" s="174">
        <v>4.1578537647785491E-2</v>
      </c>
      <c r="G2970" s="174">
        <v>2964</v>
      </c>
      <c r="H2970" s="174">
        <f t="shared" ca="1" si="50"/>
        <v>-2.2153324199946905E-2</v>
      </c>
    </row>
    <row r="2971" spans="2:8" x14ac:dyDescent="0.3">
      <c r="B2971" s="208">
        <v>41117</v>
      </c>
      <c r="C2971" s="209">
        <v>206.90734900000001</v>
      </c>
      <c r="D2971" s="174">
        <v>3.7786396677508167E-2</v>
      </c>
      <c r="E2971" s="174">
        <v>3.7786396677508167E-2</v>
      </c>
      <c r="G2971" s="174">
        <v>2965</v>
      </c>
      <c r="H2971" s="174">
        <f t="shared" ca="1" si="50"/>
        <v>5.2092420542318467E-3</v>
      </c>
    </row>
    <row r="2972" spans="2:8" x14ac:dyDescent="0.3">
      <c r="B2972" s="210">
        <v>41116</v>
      </c>
      <c r="C2972" s="211">
        <v>199.37373400000001</v>
      </c>
      <c r="D2972" s="174">
        <v>-3.7089086296713335E-2</v>
      </c>
      <c r="E2972" s="174">
        <v>-3.7089086296713335E-2</v>
      </c>
      <c r="G2972" s="174">
        <v>2966</v>
      </c>
      <c r="H2972" s="174">
        <f t="shared" ca="1" si="50"/>
        <v>1.7304384513577905E-2</v>
      </c>
    </row>
    <row r="2973" spans="2:8" x14ac:dyDescent="0.3">
      <c r="B2973" s="208">
        <v>41115</v>
      </c>
      <c r="C2973" s="209">
        <v>207.053146</v>
      </c>
      <c r="D2973" s="174">
        <v>-1.3203625762210573E-2</v>
      </c>
      <c r="E2973" s="174">
        <v>-1.3203625762210573E-2</v>
      </c>
      <c r="G2973" s="174">
        <v>2967</v>
      </c>
      <c r="H2973" s="174">
        <f t="shared" ca="1" si="50"/>
        <v>-2.7028103823955454E-2</v>
      </c>
    </row>
    <row r="2974" spans="2:8" x14ac:dyDescent="0.3">
      <c r="B2974" s="210">
        <v>41114</v>
      </c>
      <c r="C2974" s="211">
        <v>209.823578</v>
      </c>
      <c r="D2974" s="174">
        <v>-9.2569212761249554E-4</v>
      </c>
      <c r="E2974" s="174">
        <v>-9.2569212761249554E-4</v>
      </c>
      <c r="G2974" s="174">
        <v>2968</v>
      </c>
      <c r="H2974" s="174">
        <f t="shared" ca="1" si="50"/>
        <v>6.5464694317143302E-2</v>
      </c>
    </row>
    <row r="2975" spans="2:8" x14ac:dyDescent="0.3">
      <c r="B2975" s="208">
        <v>41113</v>
      </c>
      <c r="C2975" s="209">
        <v>210.01799</v>
      </c>
      <c r="D2975" s="174">
        <v>-3.2900557179309495E-2</v>
      </c>
      <c r="E2975" s="174">
        <v>-3.2900557179309495E-2</v>
      </c>
      <c r="G2975" s="174">
        <v>2969</v>
      </c>
      <c r="H2975" s="174">
        <f t="shared" ca="1" si="50"/>
        <v>5.6548909425163663E-3</v>
      </c>
    </row>
    <row r="2976" spans="2:8" x14ac:dyDescent="0.3">
      <c r="B2976" s="210">
        <v>41110</v>
      </c>
      <c r="C2976" s="211">
        <v>217.162766</v>
      </c>
      <c r="D2976" s="174">
        <v>-6.227909948738123E-3</v>
      </c>
      <c r="E2976" s="174">
        <v>-6.227909948738123E-3</v>
      </c>
      <c r="G2976" s="174">
        <v>2970</v>
      </c>
      <c r="H2976" s="174">
        <f t="shared" ca="1" si="50"/>
        <v>-1.8189908389814938E-2</v>
      </c>
    </row>
    <row r="2977" spans="2:8" x14ac:dyDescent="0.3">
      <c r="B2977" s="208">
        <v>41109</v>
      </c>
      <c r="C2977" s="209">
        <v>218.52371199999999</v>
      </c>
      <c r="D2977" s="174">
        <v>1.4440353993189145E-2</v>
      </c>
      <c r="E2977" s="174">
        <v>1.4440353993189145E-2</v>
      </c>
      <c r="G2977" s="174">
        <v>2971</v>
      </c>
      <c r="H2977" s="174">
        <f t="shared" ca="1" si="50"/>
        <v>-5.0462347486077461E-2</v>
      </c>
    </row>
    <row r="2978" spans="2:8" x14ac:dyDescent="0.3">
      <c r="B2978" s="210">
        <v>41108</v>
      </c>
      <c r="C2978" s="211">
        <v>215.413071</v>
      </c>
      <c r="D2978" s="174">
        <v>-1.3518251849035149E-3</v>
      </c>
      <c r="E2978" s="174">
        <v>-1.3518251849035149E-3</v>
      </c>
      <c r="G2978" s="174">
        <v>2972</v>
      </c>
      <c r="H2978" s="174">
        <f t="shared" ca="1" si="50"/>
        <v>-1.8192295351406696E-2</v>
      </c>
    </row>
    <row r="2979" spans="2:8" x14ac:dyDescent="0.3">
      <c r="B2979" s="208">
        <v>41107</v>
      </c>
      <c r="C2979" s="209">
        <v>215.704666</v>
      </c>
      <c r="D2979" s="174">
        <v>-1.4612865461481226E-2</v>
      </c>
      <c r="E2979" s="174">
        <v>-1.4612865461481226E-2</v>
      </c>
      <c r="G2979" s="174">
        <v>2973</v>
      </c>
      <c r="H2979" s="174">
        <f t="shared" ca="1" si="50"/>
        <v>1.3778916914924616E-2</v>
      </c>
    </row>
    <row r="2980" spans="2:8" x14ac:dyDescent="0.3">
      <c r="B2980" s="210">
        <v>41106</v>
      </c>
      <c r="C2980" s="211">
        <v>218.90347299999999</v>
      </c>
      <c r="D2980" s="174">
        <v>-2.8395906381318965E-2</v>
      </c>
      <c r="E2980" s="174">
        <v>-2.8395906381318965E-2</v>
      </c>
      <c r="G2980" s="174">
        <v>2974</v>
      </c>
      <c r="H2980" s="174">
        <f t="shared" ca="1" si="50"/>
        <v>3.5124257411965377E-2</v>
      </c>
    </row>
    <row r="2981" spans="2:8" x14ac:dyDescent="0.3">
      <c r="B2981" s="208">
        <v>41103</v>
      </c>
      <c r="C2981" s="209">
        <v>225.30110199999999</v>
      </c>
      <c r="D2981" s="174">
        <v>-3.5894926960592741E-3</v>
      </c>
      <c r="E2981" s="174">
        <v>-3.5894926960592741E-3</v>
      </c>
      <c r="G2981" s="174">
        <v>2975</v>
      </c>
      <c r="H2981" s="174">
        <f t="shared" ca="1" si="50"/>
        <v>-2.1260072054468658E-3</v>
      </c>
    </row>
    <row r="2982" spans="2:8" x14ac:dyDescent="0.3">
      <c r="B2982" s="210">
        <v>41102</v>
      </c>
      <c r="C2982" s="211">
        <v>226.11273199999999</v>
      </c>
      <c r="D2982" s="174">
        <v>-1.9258726523775884E-2</v>
      </c>
      <c r="E2982" s="174">
        <v>-1.9258726523775884E-2</v>
      </c>
      <c r="G2982" s="174">
        <v>2976</v>
      </c>
      <c r="H2982" s="174">
        <f t="shared" ca="1" si="50"/>
        <v>-1.8415009472742834E-2</v>
      </c>
    </row>
    <row r="2983" spans="2:8" x14ac:dyDescent="0.3">
      <c r="B2983" s="208">
        <v>41101</v>
      </c>
      <c r="C2983" s="209">
        <v>230.552887</v>
      </c>
      <c r="D2983" s="174">
        <v>-2.0486746436071547E-2</v>
      </c>
      <c r="E2983" s="174">
        <v>-2.0486746436071547E-2</v>
      </c>
      <c r="G2983" s="174">
        <v>2977</v>
      </c>
      <c r="H2983" s="174">
        <f t="shared" ca="1" si="50"/>
        <v>-3.4510699726905347E-2</v>
      </c>
    </row>
    <row r="2984" spans="2:8" x14ac:dyDescent="0.3">
      <c r="B2984" s="210">
        <v>41100</v>
      </c>
      <c r="C2984" s="211">
        <v>235.374954</v>
      </c>
      <c r="D2984" s="174">
        <v>2.3458650860128254E-2</v>
      </c>
      <c r="E2984" s="174">
        <v>2.3458650860128254E-2</v>
      </c>
      <c r="G2984" s="174">
        <v>2978</v>
      </c>
      <c r="H2984" s="174">
        <f t="shared" ca="1" si="50"/>
        <v>6.3814689306166961E-3</v>
      </c>
    </row>
    <row r="2985" spans="2:8" x14ac:dyDescent="0.3">
      <c r="B2985" s="208">
        <v>41099</v>
      </c>
      <c r="C2985" s="209">
        <v>229.97993500000001</v>
      </c>
      <c r="D2985" s="174">
        <v>8.3097542368726753E-4</v>
      </c>
      <c r="E2985" s="174">
        <v>8.3097542368726753E-4</v>
      </c>
      <c r="G2985" s="174">
        <v>2979</v>
      </c>
      <c r="H2985" s="174">
        <f t="shared" ca="1" si="50"/>
        <v>-3.9992013119991648E-2</v>
      </c>
    </row>
    <row r="2986" spans="2:8" x14ac:dyDescent="0.3">
      <c r="B2986" s="210">
        <v>41096</v>
      </c>
      <c r="C2986" s="211">
        <v>229.78898599999999</v>
      </c>
      <c r="D2986" s="174">
        <v>2.7083411878221211E-3</v>
      </c>
      <c r="E2986" s="174">
        <v>2.7083411878221211E-3</v>
      </c>
      <c r="G2986" s="174">
        <v>2980</v>
      </c>
      <c r="H2986" s="174">
        <f t="shared" ca="1" si="50"/>
        <v>-3.5330258789074226E-2</v>
      </c>
    </row>
    <row r="2987" spans="2:8" x14ac:dyDescent="0.3">
      <c r="B2987" s="208">
        <v>41095</v>
      </c>
      <c r="C2987" s="209">
        <v>229.16831999999999</v>
      </c>
      <c r="D2987" s="174">
        <v>1.6088113224889237E-2</v>
      </c>
      <c r="E2987" s="174">
        <v>1.6088113224889237E-2</v>
      </c>
      <c r="G2987" s="174">
        <v>2981</v>
      </c>
      <c r="H2987" s="174">
        <f t="shared" ca="1" si="50"/>
        <v>-7.5192139219853755E-3</v>
      </c>
    </row>
    <row r="2988" spans="2:8" x14ac:dyDescent="0.3">
      <c r="B2988" s="210">
        <v>41094</v>
      </c>
      <c r="C2988" s="211">
        <v>225.53980999999999</v>
      </c>
      <c r="D2988" s="174">
        <v>-5.6831730776055588E-3</v>
      </c>
      <c r="E2988" s="174">
        <v>-5.6831730776055588E-3</v>
      </c>
      <c r="G2988" s="174">
        <v>2982</v>
      </c>
      <c r="H2988" s="174">
        <f t="shared" ca="1" si="50"/>
        <v>-5.9616492740415979E-3</v>
      </c>
    </row>
    <row r="2989" spans="2:8" x14ac:dyDescent="0.3">
      <c r="B2989" s="208">
        <v>41093</v>
      </c>
      <c r="C2989" s="209">
        <v>226.82891799999999</v>
      </c>
      <c r="D2989" s="174">
        <v>-1.6809408825493139E-3</v>
      </c>
      <c r="E2989" s="174">
        <v>-1.6809408825493139E-3</v>
      </c>
      <c r="G2989" s="174">
        <v>2983</v>
      </c>
      <c r="H2989" s="174">
        <f t="shared" ca="1" si="50"/>
        <v>-5.3223436812315957E-3</v>
      </c>
    </row>
    <row r="2990" spans="2:8" x14ac:dyDescent="0.3">
      <c r="B2990" s="210">
        <v>41092</v>
      </c>
      <c r="C2990" s="211">
        <v>227.210846</v>
      </c>
      <c r="D2990" s="174">
        <v>-1.8560459681571898E-2</v>
      </c>
      <c r="E2990" s="174">
        <v>-1.8560459681571898E-2</v>
      </c>
      <c r="G2990" s="174">
        <v>2984</v>
      </c>
      <c r="H2990" s="174">
        <f t="shared" ca="1" si="50"/>
        <v>4.4358282248812303E-2</v>
      </c>
    </row>
    <row r="2991" spans="2:8" x14ac:dyDescent="0.3">
      <c r="B2991" s="208">
        <v>41089</v>
      </c>
      <c r="C2991" s="209">
        <v>231.50773599999999</v>
      </c>
      <c r="D2991" s="174">
        <v>8.7372374711809694E-3</v>
      </c>
      <c r="E2991" s="174">
        <v>8.7372374711809694E-3</v>
      </c>
      <c r="G2991" s="174">
        <v>2985</v>
      </c>
      <c r="H2991" s="174">
        <f t="shared" ca="1" si="50"/>
        <v>1.2914721907925855E-2</v>
      </c>
    </row>
    <row r="2992" spans="2:8" x14ac:dyDescent="0.3">
      <c r="B2992" s="210">
        <v>41088</v>
      </c>
      <c r="C2992" s="211">
        <v>229.50251800000001</v>
      </c>
      <c r="D2992" s="174">
        <v>4.8076959491752174E-3</v>
      </c>
      <c r="E2992" s="174">
        <v>4.8076959491752174E-3</v>
      </c>
      <c r="G2992" s="174">
        <v>2986</v>
      </c>
      <c r="H2992" s="174">
        <f t="shared" ca="1" si="50"/>
        <v>2.128403553429023E-2</v>
      </c>
    </row>
    <row r="2993" spans="2:8" x14ac:dyDescent="0.3">
      <c r="B2993" s="208">
        <v>41087</v>
      </c>
      <c r="C2993" s="209">
        <v>228.40441899999999</v>
      </c>
      <c r="D2993" s="174">
        <v>-3.0401252697344869E-2</v>
      </c>
      <c r="E2993" s="174">
        <v>-3.0401252697344869E-2</v>
      </c>
      <c r="G2993" s="174">
        <v>2987</v>
      </c>
      <c r="H2993" s="174">
        <f t="shared" ca="1" si="50"/>
        <v>6.9305670924074164E-2</v>
      </c>
    </row>
    <row r="2994" spans="2:8" x14ac:dyDescent="0.3">
      <c r="B2994" s="210">
        <v>41086</v>
      </c>
      <c r="C2994" s="211">
        <v>235.56591800000001</v>
      </c>
      <c r="D2994" s="174">
        <v>2.030860839352301E-3</v>
      </c>
      <c r="E2994" s="174">
        <v>2.030860839352301E-3</v>
      </c>
      <c r="G2994" s="174">
        <v>2988</v>
      </c>
      <c r="H2994" s="174">
        <f t="shared" ca="1" si="50"/>
        <v>2.8522336259389346E-2</v>
      </c>
    </row>
    <row r="2995" spans="2:8" x14ac:dyDescent="0.3">
      <c r="B2995" s="208">
        <v>41085</v>
      </c>
      <c r="C2995" s="209">
        <v>235.08848599999999</v>
      </c>
      <c r="D2995" s="174">
        <v>-3.6422875025161022E-3</v>
      </c>
      <c r="E2995" s="174">
        <v>-3.6422875025161022E-3</v>
      </c>
      <c r="G2995" s="174">
        <v>2989</v>
      </c>
      <c r="H2995" s="174">
        <f t="shared" ca="1" si="50"/>
        <v>3.6339984044578819E-3</v>
      </c>
    </row>
    <row r="2996" spans="2:8" x14ac:dyDescent="0.3">
      <c r="B2996" s="210">
        <v>41082</v>
      </c>
      <c r="C2996" s="211">
        <v>235.94787600000001</v>
      </c>
      <c r="D2996" s="174">
        <v>-4.4319065167701824E-3</v>
      </c>
      <c r="E2996" s="174">
        <v>-4.4319065167701824E-3</v>
      </c>
      <c r="G2996" s="174">
        <v>2990</v>
      </c>
      <c r="H2996" s="174">
        <f t="shared" ca="1" si="50"/>
        <v>2.5074278205503335E-2</v>
      </c>
    </row>
    <row r="2997" spans="2:8" x14ac:dyDescent="0.3">
      <c r="B2997" s="208">
        <v>41081</v>
      </c>
      <c r="C2997" s="209">
        <v>236.99823000000001</v>
      </c>
      <c r="D2997" s="174">
        <v>9.1482011498781098E-3</v>
      </c>
      <c r="E2997" s="174">
        <v>9.1482011498781098E-3</v>
      </c>
      <c r="G2997" s="174">
        <v>2991</v>
      </c>
      <c r="H2997" s="174">
        <f t="shared" ca="1" si="50"/>
        <v>1.3667170087747269E-2</v>
      </c>
    </row>
    <row r="2998" spans="2:8" x14ac:dyDescent="0.3">
      <c r="B2998" s="210">
        <v>41080</v>
      </c>
      <c r="C2998" s="211">
        <v>234.84977699999999</v>
      </c>
      <c r="D2998" s="174">
        <v>3.2752525250526361E-2</v>
      </c>
      <c r="E2998" s="174">
        <v>3.2752525250526361E-2</v>
      </c>
      <c r="G2998" s="174">
        <v>2992</v>
      </c>
      <c r="H2998" s="174">
        <f t="shared" ca="1" si="50"/>
        <v>1.040160783924636E-2</v>
      </c>
    </row>
    <row r="2999" spans="2:8" x14ac:dyDescent="0.3">
      <c r="B2999" s="208">
        <v>41079</v>
      </c>
      <c r="C2999" s="209">
        <v>227.401794</v>
      </c>
      <c r="D2999" s="174">
        <v>8.4040002210102104E-4</v>
      </c>
      <c r="E2999" s="174">
        <v>8.4040002210102104E-4</v>
      </c>
      <c r="G2999" s="174">
        <v>2993</v>
      </c>
      <c r="H2999" s="174">
        <f t="shared" ca="1" si="50"/>
        <v>2.2027342416989958E-2</v>
      </c>
    </row>
    <row r="3000" spans="2:8" x14ac:dyDescent="0.3">
      <c r="B3000" s="210">
        <v>41078</v>
      </c>
      <c r="C3000" s="211">
        <v>227.210846</v>
      </c>
      <c r="D3000" s="174">
        <v>-9.7794516277429095E-3</v>
      </c>
      <c r="E3000" s="174">
        <v>-9.7794516277429095E-3</v>
      </c>
      <c r="G3000" s="174">
        <v>2994</v>
      </c>
      <c r="H3000" s="174">
        <f t="shared" ca="1" si="50"/>
        <v>3.5874877556708526E-2</v>
      </c>
    </row>
    <row r="3001" spans="2:8" x14ac:dyDescent="0.3">
      <c r="B3001" s="208">
        <v>41075</v>
      </c>
      <c r="C3001" s="209">
        <v>229.45478800000001</v>
      </c>
      <c r="D3001" s="174">
        <v>5.9991254988998009E-2</v>
      </c>
      <c r="E3001" s="174">
        <v>5.9991254988998009E-2</v>
      </c>
      <c r="G3001" s="174">
        <v>2995</v>
      </c>
      <c r="H3001" s="174">
        <f t="shared" ca="1" si="50"/>
        <v>-6.9459243473835967E-3</v>
      </c>
    </row>
    <row r="3002" spans="2:8" x14ac:dyDescent="0.3">
      <c r="B3002" s="210">
        <v>41074</v>
      </c>
      <c r="C3002" s="211">
        <v>216.46856700000001</v>
      </c>
      <c r="D3002" s="174">
        <v>-4.5071734657932794E-2</v>
      </c>
      <c r="E3002" s="174">
        <v>-4.5071734657932794E-2</v>
      </c>
      <c r="G3002" s="174">
        <v>2996</v>
      </c>
      <c r="H3002" s="174">
        <f t="shared" ca="1" si="50"/>
        <v>6.2246948981185676E-3</v>
      </c>
    </row>
    <row r="3003" spans="2:8" x14ac:dyDescent="0.3">
      <c r="B3003" s="208">
        <v>41073</v>
      </c>
      <c r="C3003" s="209">
        <v>226.68568400000001</v>
      </c>
      <c r="D3003" s="174">
        <v>-2.2844063892912235E-2</v>
      </c>
      <c r="E3003" s="174">
        <v>-2.2844063892912235E-2</v>
      </c>
      <c r="G3003" s="174">
        <v>2997</v>
      </c>
      <c r="H3003" s="174">
        <f t="shared" ca="1" si="50"/>
        <v>5.1924374729421123E-2</v>
      </c>
    </row>
    <row r="3004" spans="2:8" x14ac:dyDescent="0.3">
      <c r="B3004" s="210">
        <v>41072</v>
      </c>
      <c r="C3004" s="211">
        <v>231.98516799999999</v>
      </c>
      <c r="D3004" s="174">
        <v>3.163476350088678E-2</v>
      </c>
      <c r="E3004" s="174">
        <v>3.163476350088678E-2</v>
      </c>
      <c r="G3004" s="174">
        <v>2998</v>
      </c>
      <c r="H3004" s="174">
        <f t="shared" ca="1" si="50"/>
        <v>2.530682861638596E-2</v>
      </c>
    </row>
    <row r="3005" spans="2:8" x14ac:dyDescent="0.3">
      <c r="B3005" s="208">
        <v>41071</v>
      </c>
      <c r="C3005" s="209">
        <v>224.87141399999999</v>
      </c>
      <c r="D3005" s="174">
        <v>-1.5468198975607398E-2</v>
      </c>
      <c r="E3005" s="174">
        <v>-1.5468198975607398E-2</v>
      </c>
      <c r="G3005" s="174">
        <v>2999</v>
      </c>
      <c r="H3005" s="174">
        <f t="shared" ca="1" si="50"/>
        <v>-1.7122355453038012E-2</v>
      </c>
    </row>
    <row r="3006" spans="2:8" x14ac:dyDescent="0.3">
      <c r="B3006" s="210">
        <v>41068</v>
      </c>
      <c r="C3006" s="211">
        <v>228.40441899999999</v>
      </c>
      <c r="D3006" s="174">
        <v>1.1630357206588924E-2</v>
      </c>
      <c r="E3006" s="174">
        <v>1.1630357206588924E-2</v>
      </c>
      <c r="G3006" s="174">
        <v>3000</v>
      </c>
      <c r="H3006" s="174">
        <f t="shared" ca="1" si="50"/>
        <v>-9.8229349622839107E-3</v>
      </c>
    </row>
    <row r="3007" spans="2:8" x14ac:dyDescent="0.3">
      <c r="B3007" s="208">
        <v>41067</v>
      </c>
      <c r="C3007" s="209">
        <v>225.77853400000001</v>
      </c>
      <c r="D3007" s="174">
        <v>8.7457772346653528E-3</v>
      </c>
      <c r="E3007" s="174">
        <v>8.7457772346653528E-3</v>
      </c>
      <c r="G3007" s="174">
        <v>3001</v>
      </c>
      <c r="H3007" s="174">
        <f t="shared" ca="1" si="50"/>
        <v>1.7572664762993101E-2</v>
      </c>
    </row>
    <row r="3008" spans="2:8" x14ac:dyDescent="0.3">
      <c r="B3008" s="210">
        <v>41066</v>
      </c>
      <c r="C3008" s="211">
        <v>223.821045</v>
      </c>
      <c r="D3008" s="174">
        <v>5.7523095918758621E-2</v>
      </c>
      <c r="E3008" s="174">
        <v>5.7523095918758621E-2</v>
      </c>
      <c r="G3008" s="174">
        <v>3002</v>
      </c>
      <c r="H3008" s="174">
        <f t="shared" ca="1" si="50"/>
        <v>2.6472837253846079E-2</v>
      </c>
    </row>
    <row r="3009" spans="2:8" x14ac:dyDescent="0.3">
      <c r="B3009" s="208">
        <v>41065</v>
      </c>
      <c r="C3009" s="209">
        <v>211.64648399999999</v>
      </c>
      <c r="D3009" s="174">
        <v>-3.146177873038352E-2</v>
      </c>
      <c r="E3009" s="174">
        <v>-3.146177873038352E-2</v>
      </c>
      <c r="G3009" s="174">
        <v>3003</v>
      </c>
      <c r="H3009" s="174">
        <f t="shared" ca="1" si="50"/>
        <v>3.587819686674551E-2</v>
      </c>
    </row>
    <row r="3010" spans="2:8" x14ac:dyDescent="0.3">
      <c r="B3010" s="210">
        <v>41064</v>
      </c>
      <c r="C3010" s="211">
        <v>218.52156099999999</v>
      </c>
      <c r="D3010" s="174">
        <v>1.9149601194107104E-2</v>
      </c>
      <c r="E3010" s="174">
        <v>1.9149601194107104E-2</v>
      </c>
      <c r="G3010" s="174">
        <v>3004</v>
      </c>
      <c r="H3010" s="174">
        <f t="shared" ca="1" si="50"/>
        <v>-4.2375377675548586E-3</v>
      </c>
    </row>
    <row r="3011" spans="2:8" x14ac:dyDescent="0.3">
      <c r="B3011" s="208">
        <v>41061</v>
      </c>
      <c r="C3011" s="209">
        <v>214.41558800000001</v>
      </c>
      <c r="D3011" s="174">
        <v>-3.6266030334458681E-2</v>
      </c>
      <c r="E3011" s="174">
        <v>-3.6266030334458681E-2</v>
      </c>
      <c r="G3011" s="174">
        <v>3005</v>
      </c>
      <c r="H3011" s="174">
        <f t="shared" ca="1" si="50"/>
        <v>-2.1232304370238687E-2</v>
      </c>
    </row>
    <row r="3012" spans="2:8" x14ac:dyDescent="0.3">
      <c r="B3012" s="210">
        <v>41060</v>
      </c>
      <c r="C3012" s="211">
        <v>222.484207</v>
      </c>
      <c r="D3012" s="174">
        <v>-4.1349637159336226E-2</v>
      </c>
      <c r="E3012" s="174">
        <v>-4.1349637159336226E-2</v>
      </c>
      <c r="G3012" s="174">
        <v>3006</v>
      </c>
      <c r="H3012" s="174">
        <f t="shared" ca="1" si="50"/>
        <v>1.0984537128390273E-3</v>
      </c>
    </row>
    <row r="3013" spans="2:8" x14ac:dyDescent="0.3">
      <c r="B3013" s="208">
        <v>41059</v>
      </c>
      <c r="C3013" s="209">
        <v>232.080658</v>
      </c>
      <c r="D3013" s="174">
        <v>-0.11858577808080122</v>
      </c>
      <c r="E3013" s="174">
        <v>-0.11858577808080122</v>
      </c>
      <c r="G3013" s="174">
        <v>3007</v>
      </c>
      <c r="H3013" s="174">
        <f t="shared" ca="1" si="50"/>
        <v>-3.3453583905230587E-2</v>
      </c>
    </row>
    <row r="3014" spans="2:8" x14ac:dyDescent="0.3">
      <c r="B3014" s="210">
        <v>41058</v>
      </c>
      <c r="C3014" s="211">
        <v>263.30487099999999</v>
      </c>
      <c r="D3014" s="174">
        <v>-3.0729433527296643E-3</v>
      </c>
      <c r="E3014" s="174">
        <v>-3.0729433527296643E-3</v>
      </c>
      <c r="G3014" s="174">
        <v>3008</v>
      </c>
      <c r="H3014" s="174">
        <f t="shared" ca="1" si="50"/>
        <v>3.18237091865664E-2</v>
      </c>
    </row>
    <row r="3015" spans="2:8" x14ac:dyDescent="0.3">
      <c r="B3015" s="208">
        <v>41057</v>
      </c>
      <c r="C3015" s="209">
        <v>264.11648600000001</v>
      </c>
      <c r="D3015" s="174">
        <v>2.8061721284314171E-2</v>
      </c>
      <c r="E3015" s="174">
        <v>2.8061721284314171E-2</v>
      </c>
      <c r="G3015" s="174">
        <v>3009</v>
      </c>
      <c r="H3015" s="174">
        <f t="shared" ca="1" si="50"/>
        <v>-2.7267404741608367E-2</v>
      </c>
    </row>
    <row r="3016" spans="2:8" x14ac:dyDescent="0.3">
      <c r="B3016" s="210">
        <v>41054</v>
      </c>
      <c r="C3016" s="211">
        <v>256.90722699999998</v>
      </c>
      <c r="D3016" s="174">
        <v>7.6780633444696929E-3</v>
      </c>
      <c r="E3016" s="174">
        <v>7.6780633444696929E-3</v>
      </c>
      <c r="G3016" s="174">
        <v>3010</v>
      </c>
      <c r="H3016" s="174">
        <f t="shared" ref="H3016:H3079" ca="1" si="51">_xlfn.NORM.INV(RAND(),N$9,N$10)</f>
        <v>4.100413399154592E-2</v>
      </c>
    </row>
    <row r="3017" spans="2:8" x14ac:dyDescent="0.3">
      <c r="B3017" s="208">
        <v>41053</v>
      </c>
      <c r="C3017" s="209">
        <v>254.94970699999999</v>
      </c>
      <c r="D3017" s="174">
        <v>2.1227513036007208E-2</v>
      </c>
      <c r="E3017" s="174">
        <v>2.1227513036007208E-2</v>
      </c>
      <c r="G3017" s="174">
        <v>3011</v>
      </c>
      <c r="H3017" s="174">
        <f t="shared" ca="1" si="51"/>
        <v>-1.9267223866746591E-2</v>
      </c>
    </row>
    <row r="3018" spans="2:8" x14ac:dyDescent="0.3">
      <c r="B3018" s="210">
        <v>41052</v>
      </c>
      <c r="C3018" s="211">
        <v>249.65025299999999</v>
      </c>
      <c r="D3018" s="174">
        <v>-1.3768298115185805E-2</v>
      </c>
      <c r="E3018" s="174">
        <v>-1.3768298115185805E-2</v>
      </c>
      <c r="G3018" s="174">
        <v>3012</v>
      </c>
      <c r="H3018" s="174">
        <f t="shared" ca="1" si="51"/>
        <v>3.5482934438852941E-2</v>
      </c>
    </row>
    <row r="3019" spans="2:8" x14ac:dyDescent="0.3">
      <c r="B3019" s="208">
        <v>41051</v>
      </c>
      <c r="C3019" s="209">
        <v>253.13549800000001</v>
      </c>
      <c r="D3019" s="174">
        <v>1.2411670320149726E-2</v>
      </c>
      <c r="E3019" s="174">
        <v>1.2411670320149726E-2</v>
      </c>
      <c r="G3019" s="174">
        <v>3013</v>
      </c>
      <c r="H3019" s="174">
        <f t="shared" ca="1" si="51"/>
        <v>1.2985129337233784E-2</v>
      </c>
    </row>
    <row r="3020" spans="2:8" x14ac:dyDescent="0.3">
      <c r="B3020" s="210">
        <v>41050</v>
      </c>
      <c r="C3020" s="211">
        <v>250.03218100000001</v>
      </c>
      <c r="D3020" s="174">
        <v>7.5028509567569334E-3</v>
      </c>
      <c r="E3020" s="174">
        <v>7.5028509567569334E-3</v>
      </c>
      <c r="G3020" s="174">
        <v>3014</v>
      </c>
      <c r="H3020" s="174">
        <f t="shared" ca="1" si="51"/>
        <v>-2.7792473264885896E-2</v>
      </c>
    </row>
    <row r="3021" spans="2:8" x14ac:dyDescent="0.3">
      <c r="B3021" s="208">
        <v>41047</v>
      </c>
      <c r="C3021" s="209">
        <v>248.170197</v>
      </c>
      <c r="D3021" s="174">
        <v>-4.1490001431989797E-2</v>
      </c>
      <c r="E3021" s="174">
        <v>-4.1490001431989797E-2</v>
      </c>
      <c r="G3021" s="174">
        <v>3015</v>
      </c>
      <c r="H3021" s="174">
        <f t="shared" ca="1" si="51"/>
        <v>3.736423546308492E-2</v>
      </c>
    </row>
    <row r="3022" spans="2:8" x14ac:dyDescent="0.3">
      <c r="B3022" s="210">
        <v>41046</v>
      </c>
      <c r="C3022" s="211">
        <v>258.91247600000003</v>
      </c>
      <c r="D3022" s="174">
        <v>7.9927324617551729E-3</v>
      </c>
      <c r="E3022" s="174">
        <v>7.9927324617551729E-3</v>
      </c>
      <c r="G3022" s="174">
        <v>3016</v>
      </c>
      <c r="H3022" s="174">
        <f t="shared" ca="1" si="51"/>
        <v>-1.3887234526837468E-2</v>
      </c>
    </row>
    <row r="3023" spans="2:8" x14ac:dyDescent="0.3">
      <c r="B3023" s="208">
        <v>41045</v>
      </c>
      <c r="C3023" s="209">
        <v>256.859467</v>
      </c>
      <c r="D3023" s="174">
        <v>-7.353199160437747E-2</v>
      </c>
      <c r="E3023" s="174">
        <v>-7.353199160437747E-2</v>
      </c>
      <c r="G3023" s="174">
        <v>3017</v>
      </c>
      <c r="H3023" s="174">
        <f t="shared" ca="1" si="51"/>
        <v>1.3504737808433167E-2</v>
      </c>
    </row>
    <row r="3024" spans="2:8" x14ac:dyDescent="0.3">
      <c r="B3024" s="210">
        <v>41044</v>
      </c>
      <c r="C3024" s="211">
        <v>277.24591099999998</v>
      </c>
      <c r="D3024" s="174">
        <v>-8.6036831226523551E-4</v>
      </c>
      <c r="E3024" s="174">
        <v>-8.6036831226523551E-4</v>
      </c>
      <c r="G3024" s="174">
        <v>3018</v>
      </c>
      <c r="H3024" s="174">
        <f t="shared" ca="1" si="51"/>
        <v>-3.1027033336333564E-2</v>
      </c>
    </row>
    <row r="3025" spans="2:8" x14ac:dyDescent="0.3">
      <c r="B3025" s="208">
        <v>41043</v>
      </c>
      <c r="C3025" s="209">
        <v>277.48464999999999</v>
      </c>
      <c r="D3025" s="174">
        <v>-2.3193076434765553E-2</v>
      </c>
      <c r="E3025" s="174">
        <v>-2.3193076434765553E-2</v>
      </c>
      <c r="G3025" s="174">
        <v>3019</v>
      </c>
      <c r="H3025" s="174">
        <f t="shared" ca="1" si="51"/>
        <v>-5.1926161382906337E-2</v>
      </c>
    </row>
    <row r="3026" spans="2:8" x14ac:dyDescent="0.3">
      <c r="B3026" s="210">
        <v>41040</v>
      </c>
      <c r="C3026" s="211">
        <v>284.07318099999998</v>
      </c>
      <c r="D3026" s="174">
        <v>2.8699679030970503E-2</v>
      </c>
      <c r="E3026" s="174">
        <v>2.8699679030970503E-2</v>
      </c>
      <c r="G3026" s="174">
        <v>3020</v>
      </c>
      <c r="H3026" s="174">
        <f t="shared" ca="1" si="51"/>
        <v>2.1705723715705224E-4</v>
      </c>
    </row>
    <row r="3027" spans="2:8" x14ac:dyDescent="0.3">
      <c r="B3027" s="208">
        <v>41039</v>
      </c>
      <c r="C3027" s="209">
        <v>276.14782700000001</v>
      </c>
      <c r="D3027" s="174">
        <v>-1.2463689606230262E-2</v>
      </c>
      <c r="E3027" s="174">
        <v>-1.2463689606230262E-2</v>
      </c>
      <c r="G3027" s="174">
        <v>3021</v>
      </c>
      <c r="H3027" s="174">
        <f t="shared" ca="1" si="51"/>
        <v>-3.1280060466263609E-2</v>
      </c>
    </row>
    <row r="3028" spans="2:8" x14ac:dyDescent="0.3">
      <c r="B3028" s="210">
        <v>41038</v>
      </c>
      <c r="C3028" s="211">
        <v>279.63308699999999</v>
      </c>
      <c r="D3028" s="174">
        <v>-1.197691379148021E-2</v>
      </c>
      <c r="E3028" s="174">
        <v>-1.197691379148021E-2</v>
      </c>
      <c r="G3028" s="174">
        <v>3022</v>
      </c>
      <c r="H3028" s="174">
        <f t="shared" ca="1" si="51"/>
        <v>-1.3593300829783253E-2</v>
      </c>
    </row>
    <row r="3029" spans="2:8" x14ac:dyDescent="0.3">
      <c r="B3029" s="208">
        <v>41037</v>
      </c>
      <c r="C3029" s="209">
        <v>283.02282700000001</v>
      </c>
      <c r="D3029" s="174">
        <v>-3.8910574215075211E-2</v>
      </c>
      <c r="E3029" s="174">
        <v>-3.8910574215075211E-2</v>
      </c>
      <c r="G3029" s="174">
        <v>3023</v>
      </c>
      <c r="H3029" s="174">
        <f t="shared" ca="1" si="51"/>
        <v>-1.4765104273666167E-2</v>
      </c>
    </row>
    <row r="3030" spans="2:8" x14ac:dyDescent="0.3">
      <c r="B3030" s="210">
        <v>41036</v>
      </c>
      <c r="C3030" s="211">
        <v>294.48126200000002</v>
      </c>
      <c r="D3030" s="174">
        <v>2.1868556168760926E-2</v>
      </c>
      <c r="E3030" s="174">
        <v>2.1868556168760926E-2</v>
      </c>
      <c r="G3030" s="174">
        <v>3024</v>
      </c>
      <c r="H3030" s="174">
        <f t="shared" ca="1" si="51"/>
        <v>3.0370699344860436E-2</v>
      </c>
    </row>
    <row r="3031" spans="2:8" x14ac:dyDescent="0.3">
      <c r="B3031" s="208">
        <v>41033</v>
      </c>
      <c r="C3031" s="209">
        <v>288.17919899999998</v>
      </c>
      <c r="D3031" s="174">
        <v>2.8246270708147153E-3</v>
      </c>
      <c r="E3031" s="174">
        <v>2.8246270708147153E-3</v>
      </c>
      <c r="G3031" s="174">
        <v>3025</v>
      </c>
      <c r="H3031" s="174">
        <f t="shared" ca="1" si="51"/>
        <v>1.4027872202565742E-3</v>
      </c>
    </row>
    <row r="3032" spans="2:8" x14ac:dyDescent="0.3">
      <c r="B3032" s="210">
        <v>41032</v>
      </c>
      <c r="C3032" s="211">
        <v>287.36749300000002</v>
      </c>
      <c r="D3032" s="174">
        <v>-1.1658524377379772E-2</v>
      </c>
      <c r="E3032" s="174">
        <v>-1.1658524377379772E-2</v>
      </c>
      <c r="G3032" s="174">
        <v>3026</v>
      </c>
      <c r="H3032" s="174">
        <f t="shared" ca="1" si="51"/>
        <v>-6.8479135599998622E-3</v>
      </c>
    </row>
    <row r="3033" spans="2:8" x14ac:dyDescent="0.3">
      <c r="B3033" s="208">
        <v>41031</v>
      </c>
      <c r="C3033" s="209">
        <v>290.757294</v>
      </c>
      <c r="D3033" s="174">
        <v>-3.8066672286929282E-2</v>
      </c>
      <c r="E3033" s="174">
        <v>-3.8066672286929282E-2</v>
      </c>
      <c r="G3033" s="174">
        <v>3027</v>
      </c>
      <c r="H3033" s="174">
        <f t="shared" ca="1" si="51"/>
        <v>-3.6031205395458801E-2</v>
      </c>
    </row>
    <row r="3034" spans="2:8" x14ac:dyDescent="0.3">
      <c r="B3034" s="210">
        <v>41029</v>
      </c>
      <c r="C3034" s="211">
        <v>302.26345800000001</v>
      </c>
      <c r="D3034" s="174">
        <v>1.247405958486711E-2</v>
      </c>
      <c r="E3034" s="174">
        <v>1.247405958486711E-2</v>
      </c>
      <c r="G3034" s="174">
        <v>3028</v>
      </c>
      <c r="H3034" s="174">
        <f t="shared" ca="1" si="51"/>
        <v>2.3967506155466868E-2</v>
      </c>
    </row>
    <row r="3035" spans="2:8" x14ac:dyDescent="0.3">
      <c r="B3035" s="208">
        <v>41026</v>
      </c>
      <c r="C3035" s="209">
        <v>298.53945900000002</v>
      </c>
      <c r="D3035" s="174">
        <v>1.7621502628969586E-3</v>
      </c>
      <c r="E3035" s="174">
        <v>1.7621502628969586E-3</v>
      </c>
      <c r="G3035" s="174">
        <v>3029</v>
      </c>
      <c r="H3035" s="174">
        <f t="shared" ca="1" si="51"/>
        <v>5.3534310388753593E-2</v>
      </c>
    </row>
    <row r="3036" spans="2:8" x14ac:dyDescent="0.3">
      <c r="B3036" s="210">
        <v>41025</v>
      </c>
      <c r="C3036" s="211">
        <v>298.01431300000002</v>
      </c>
      <c r="D3036" s="174">
        <v>-5.8925689942136246E-3</v>
      </c>
      <c r="E3036" s="174">
        <v>-5.8925689942136246E-3</v>
      </c>
      <c r="G3036" s="174">
        <v>3030</v>
      </c>
      <c r="H3036" s="174">
        <f t="shared" ca="1" si="51"/>
        <v>-9.588515719152587E-3</v>
      </c>
    </row>
    <row r="3037" spans="2:8" x14ac:dyDescent="0.3">
      <c r="B3037" s="208">
        <v>41024</v>
      </c>
      <c r="C3037" s="209">
        <v>299.78079200000002</v>
      </c>
      <c r="D3037" s="174">
        <v>6.7338894559006001E-3</v>
      </c>
      <c r="E3037" s="174">
        <v>6.7338894559006001E-3</v>
      </c>
      <c r="G3037" s="174">
        <v>3031</v>
      </c>
      <c r="H3037" s="174">
        <f t="shared" ca="1" si="51"/>
        <v>-8.2429821720479603E-3</v>
      </c>
    </row>
    <row r="3038" spans="2:8" x14ac:dyDescent="0.3">
      <c r="B3038" s="210">
        <v>41023</v>
      </c>
      <c r="C3038" s="211">
        <v>297.77560399999999</v>
      </c>
      <c r="D3038" s="174">
        <v>6.7796442609369748E-3</v>
      </c>
      <c r="E3038" s="174">
        <v>6.7796442609369748E-3</v>
      </c>
      <c r="G3038" s="174">
        <v>3032</v>
      </c>
      <c r="H3038" s="174">
        <f t="shared" ca="1" si="51"/>
        <v>-1.3690178949268017E-3</v>
      </c>
    </row>
    <row r="3039" spans="2:8" x14ac:dyDescent="0.3">
      <c r="B3039" s="208">
        <v>41022</v>
      </c>
      <c r="C3039" s="209">
        <v>295.77038599999997</v>
      </c>
      <c r="D3039" s="174">
        <v>-2.179053090236319E-2</v>
      </c>
      <c r="E3039" s="174">
        <v>-2.179053090236319E-2</v>
      </c>
      <c r="G3039" s="174">
        <v>3033</v>
      </c>
      <c r="H3039" s="174">
        <f t="shared" ca="1" si="51"/>
        <v>-4.3417647564134167E-2</v>
      </c>
    </row>
    <row r="3040" spans="2:8" x14ac:dyDescent="0.3">
      <c r="B3040" s="210">
        <v>41019</v>
      </c>
      <c r="C3040" s="211">
        <v>302.358948</v>
      </c>
      <c r="D3040" s="174">
        <v>-8.1441177515875329E-3</v>
      </c>
      <c r="E3040" s="174">
        <v>-8.1441177515875329E-3</v>
      </c>
      <c r="G3040" s="174">
        <v>3034</v>
      </c>
      <c r="H3040" s="174">
        <f t="shared" ca="1" si="51"/>
        <v>2.7656191792731755E-2</v>
      </c>
    </row>
    <row r="3041" spans="2:8" x14ac:dyDescent="0.3">
      <c r="B3041" s="208">
        <v>41018</v>
      </c>
      <c r="C3041" s="209">
        <v>304.84161399999999</v>
      </c>
      <c r="D3041" s="174">
        <v>3.0669831833671203E-2</v>
      </c>
      <c r="E3041" s="174">
        <v>3.0669831833671203E-2</v>
      </c>
      <c r="G3041" s="174">
        <v>3035</v>
      </c>
      <c r="H3041" s="174">
        <f t="shared" ca="1" si="51"/>
        <v>-5.1059084960120172E-3</v>
      </c>
    </row>
    <row r="3042" spans="2:8" x14ac:dyDescent="0.3">
      <c r="B3042" s="210">
        <v>41017</v>
      </c>
      <c r="C3042" s="211">
        <v>295.77038599999997</v>
      </c>
      <c r="D3042" s="174">
        <v>2.787471869060126E-2</v>
      </c>
      <c r="E3042" s="174">
        <v>2.787471869060126E-2</v>
      </c>
      <c r="G3042" s="174">
        <v>3036</v>
      </c>
      <c r="H3042" s="174">
        <f t="shared" ca="1" si="51"/>
        <v>2.1821210158462872E-2</v>
      </c>
    </row>
    <row r="3043" spans="2:8" x14ac:dyDescent="0.3">
      <c r="B3043" s="208">
        <v>41016</v>
      </c>
      <c r="C3043" s="209">
        <v>287.74945100000002</v>
      </c>
      <c r="D3043" s="174">
        <v>2.1616328093390521E-3</v>
      </c>
      <c r="E3043" s="174">
        <v>2.1616328093390521E-3</v>
      </c>
      <c r="G3043" s="174">
        <v>3037</v>
      </c>
      <c r="H3043" s="174">
        <f t="shared" ca="1" si="51"/>
        <v>8.2773749913850614E-3</v>
      </c>
    </row>
    <row r="3044" spans="2:8" x14ac:dyDescent="0.3">
      <c r="B3044" s="210">
        <v>41015</v>
      </c>
      <c r="C3044" s="211">
        <v>287.128784</v>
      </c>
      <c r="D3044" s="174">
        <v>3.9405358718596642E-2</v>
      </c>
      <c r="E3044" s="174">
        <v>3.9405358718596642E-2</v>
      </c>
      <c r="G3044" s="174">
        <v>3038</v>
      </c>
      <c r="H3044" s="174">
        <f t="shared" ca="1" si="51"/>
        <v>-3.6987594828161989E-2</v>
      </c>
    </row>
    <row r="3045" spans="2:8" x14ac:dyDescent="0.3">
      <c r="B3045" s="208">
        <v>41012</v>
      </c>
      <c r="C3045" s="209">
        <v>276.24331699999999</v>
      </c>
      <c r="D3045" s="174">
        <v>1.0831782899417719E-2</v>
      </c>
      <c r="E3045" s="174">
        <v>1.0831782899417719E-2</v>
      </c>
      <c r="G3045" s="174">
        <v>3039</v>
      </c>
      <c r="H3045" s="174">
        <f t="shared" ca="1" si="51"/>
        <v>-5.4794277787634023E-2</v>
      </c>
    </row>
    <row r="3046" spans="2:8" x14ac:dyDescent="0.3">
      <c r="B3046" s="210">
        <v>41011</v>
      </c>
      <c r="C3046" s="211">
        <v>273.28317299999998</v>
      </c>
      <c r="D3046" s="174">
        <v>1.1128582550084863E-2</v>
      </c>
      <c r="E3046" s="174">
        <v>1.1128582550084863E-2</v>
      </c>
      <c r="G3046" s="174">
        <v>3040</v>
      </c>
      <c r="H3046" s="174">
        <f t="shared" ca="1" si="51"/>
        <v>9.2241125664001607E-3</v>
      </c>
    </row>
    <row r="3047" spans="2:8" x14ac:dyDescent="0.3">
      <c r="B3047" s="208">
        <v>41010</v>
      </c>
      <c r="C3047" s="209">
        <v>270.27539100000001</v>
      </c>
      <c r="D3047" s="174">
        <v>-2.4670280628696197E-3</v>
      </c>
      <c r="E3047" s="174">
        <v>-2.4670280628696197E-3</v>
      </c>
      <c r="G3047" s="174">
        <v>3041</v>
      </c>
      <c r="H3047" s="174">
        <f t="shared" ca="1" si="51"/>
        <v>-2.0324494643467018E-2</v>
      </c>
    </row>
    <row r="3048" spans="2:8" x14ac:dyDescent="0.3">
      <c r="B3048" s="210">
        <v>41009</v>
      </c>
      <c r="C3048" s="211">
        <v>270.94381700000002</v>
      </c>
      <c r="D3048" s="174">
        <v>2.9571926067441263E-2</v>
      </c>
      <c r="E3048" s="174">
        <v>2.9571926067441263E-2</v>
      </c>
      <c r="G3048" s="174">
        <v>3042</v>
      </c>
      <c r="H3048" s="174">
        <f t="shared" ca="1" si="51"/>
        <v>2.7436395120820536E-2</v>
      </c>
    </row>
    <row r="3049" spans="2:8" x14ac:dyDescent="0.3">
      <c r="B3049" s="208">
        <v>41008</v>
      </c>
      <c r="C3049" s="209">
        <v>263.16162100000003</v>
      </c>
      <c r="D3049" s="174">
        <v>-1.059057088771655E-2</v>
      </c>
      <c r="E3049" s="174">
        <v>-1.059057088771655E-2</v>
      </c>
      <c r="G3049" s="174">
        <v>3043</v>
      </c>
      <c r="H3049" s="174">
        <f t="shared" ca="1" si="51"/>
        <v>-2.5242369480496579E-3</v>
      </c>
    </row>
    <row r="3050" spans="2:8" x14ac:dyDescent="0.3">
      <c r="B3050" s="210">
        <v>41003</v>
      </c>
      <c r="C3050" s="211">
        <v>265.97848499999998</v>
      </c>
      <c r="D3050" s="174">
        <v>-9.6000456008087896E-3</v>
      </c>
      <c r="E3050" s="174">
        <v>-9.6000456008087896E-3</v>
      </c>
      <c r="G3050" s="174">
        <v>3044</v>
      </c>
      <c r="H3050" s="174">
        <f t="shared" ca="1" si="51"/>
        <v>-2.6801476941842265E-2</v>
      </c>
    </row>
    <row r="3051" spans="2:8" x14ac:dyDescent="0.3">
      <c r="B3051" s="208">
        <v>41002</v>
      </c>
      <c r="C3051" s="209">
        <v>268.55664100000001</v>
      </c>
      <c r="D3051" s="174">
        <v>1.6076759309009873E-2</v>
      </c>
      <c r="E3051" s="174">
        <v>1.6076759309009873E-2</v>
      </c>
      <c r="G3051" s="174">
        <v>3045</v>
      </c>
      <c r="H3051" s="174">
        <f t="shared" ca="1" si="51"/>
        <v>3.2273714335287716E-2</v>
      </c>
    </row>
    <row r="3052" spans="2:8" x14ac:dyDescent="0.3">
      <c r="B3052" s="210">
        <v>41001</v>
      </c>
      <c r="C3052" s="211">
        <v>264.307434</v>
      </c>
      <c r="D3052" s="174">
        <v>5.6312280965326493E-3</v>
      </c>
      <c r="E3052" s="174">
        <v>5.6312280965326493E-3</v>
      </c>
      <c r="G3052" s="174">
        <v>3046</v>
      </c>
      <c r="H3052" s="174">
        <f t="shared" ca="1" si="51"/>
        <v>-4.8165379689190638E-4</v>
      </c>
    </row>
    <row r="3053" spans="2:8" x14ac:dyDescent="0.3">
      <c r="B3053" s="208">
        <v>40998</v>
      </c>
      <c r="C3053" s="209">
        <v>262.82739299999997</v>
      </c>
      <c r="D3053" s="174">
        <v>1.2134458399931084E-2</v>
      </c>
      <c r="E3053" s="174">
        <v>1.2134458399931084E-2</v>
      </c>
      <c r="G3053" s="174">
        <v>3047</v>
      </c>
      <c r="H3053" s="174">
        <f t="shared" ca="1" si="51"/>
        <v>3.0627310692464646E-2</v>
      </c>
    </row>
    <row r="3054" spans="2:8" x14ac:dyDescent="0.3">
      <c r="B3054" s="210">
        <v>40997</v>
      </c>
      <c r="C3054" s="211">
        <v>259.67636099999999</v>
      </c>
      <c r="D3054" s="174">
        <v>2.9503599509818879E-3</v>
      </c>
      <c r="E3054" s="174">
        <v>2.9503599509818879E-3</v>
      </c>
      <c r="G3054" s="174">
        <v>3048</v>
      </c>
      <c r="H3054" s="174">
        <f t="shared" ca="1" si="51"/>
        <v>6.5228223478030811E-2</v>
      </c>
    </row>
    <row r="3055" spans="2:8" x14ac:dyDescent="0.3">
      <c r="B3055" s="208">
        <v>40996</v>
      </c>
      <c r="C3055" s="209">
        <v>258.91247600000003</v>
      </c>
      <c r="D3055" s="174">
        <v>-6.0482638169831564E-3</v>
      </c>
      <c r="E3055" s="174">
        <v>-6.0482638169831564E-3</v>
      </c>
      <c r="G3055" s="174">
        <v>3049</v>
      </c>
      <c r="H3055" s="174">
        <f t="shared" ca="1" si="51"/>
        <v>1.006993727267237E-2</v>
      </c>
    </row>
    <row r="3056" spans="2:8" x14ac:dyDescent="0.3">
      <c r="B3056" s="210">
        <v>40995</v>
      </c>
      <c r="C3056" s="211">
        <v>260.487976</v>
      </c>
      <c r="D3056" s="174">
        <v>1.6393307912078849E-2</v>
      </c>
      <c r="E3056" s="174">
        <v>1.6393307912078849E-2</v>
      </c>
      <c r="G3056" s="174">
        <v>3050</v>
      </c>
      <c r="H3056" s="174">
        <f t="shared" ca="1" si="51"/>
        <v>-1.8933759278160576E-2</v>
      </c>
    </row>
    <row r="3057" spans="2:8" x14ac:dyDescent="0.3">
      <c r="B3057" s="208">
        <v>40994</v>
      </c>
      <c r="C3057" s="209">
        <v>256.28659099999999</v>
      </c>
      <c r="D3057" s="174">
        <v>-1.5768104707260734E-2</v>
      </c>
      <c r="E3057" s="174">
        <v>-1.5768104707260734E-2</v>
      </c>
      <c r="G3057" s="174">
        <v>3051</v>
      </c>
      <c r="H3057" s="174">
        <f t="shared" ca="1" si="51"/>
        <v>2.1261330180335155E-2</v>
      </c>
    </row>
    <row r="3058" spans="2:8" x14ac:dyDescent="0.3">
      <c r="B3058" s="210">
        <v>40991</v>
      </c>
      <c r="C3058" s="211">
        <v>260.39248700000002</v>
      </c>
      <c r="D3058" s="174">
        <v>9.6261010549109505E-3</v>
      </c>
      <c r="E3058" s="174">
        <v>9.6261010549109505E-3</v>
      </c>
      <c r="G3058" s="174">
        <v>3052</v>
      </c>
      <c r="H3058" s="174">
        <f t="shared" ca="1" si="51"/>
        <v>-2.5142943737652933E-2</v>
      </c>
    </row>
    <row r="3059" spans="2:8" x14ac:dyDescent="0.3">
      <c r="B3059" s="208">
        <v>40990</v>
      </c>
      <c r="C3059" s="209">
        <v>257.90982100000002</v>
      </c>
      <c r="D3059" s="174">
        <v>-2.1731292313394063E-2</v>
      </c>
      <c r="E3059" s="174">
        <v>-2.1731292313394063E-2</v>
      </c>
      <c r="G3059" s="174">
        <v>3053</v>
      </c>
      <c r="H3059" s="174">
        <f t="shared" ca="1" si="51"/>
        <v>3.0616258474053092E-2</v>
      </c>
    </row>
    <row r="3060" spans="2:8" x14ac:dyDescent="0.3">
      <c r="B3060" s="210">
        <v>40989</v>
      </c>
      <c r="C3060" s="211">
        <v>263.63903800000003</v>
      </c>
      <c r="D3060" s="174">
        <v>1.7317752468315732E-2</v>
      </c>
      <c r="E3060" s="174">
        <v>1.7317752468315732E-2</v>
      </c>
      <c r="G3060" s="174">
        <v>3054</v>
      </c>
      <c r="H3060" s="174">
        <f t="shared" ca="1" si="51"/>
        <v>-8.7182874642605969E-3</v>
      </c>
    </row>
    <row r="3061" spans="2:8" x14ac:dyDescent="0.3">
      <c r="B3061" s="208">
        <v>40988</v>
      </c>
      <c r="C3061" s="209">
        <v>259.15112299999998</v>
      </c>
      <c r="D3061" s="174">
        <v>-4.2512041000864392E-2</v>
      </c>
      <c r="E3061" s="174">
        <v>-4.2512041000864392E-2</v>
      </c>
      <c r="G3061" s="174">
        <v>3055</v>
      </c>
      <c r="H3061" s="174">
        <f t="shared" ca="1" si="51"/>
        <v>2.441722405042401E-2</v>
      </c>
    </row>
    <row r="3062" spans="2:8" x14ac:dyDescent="0.3">
      <c r="B3062" s="210">
        <v>40987</v>
      </c>
      <c r="C3062" s="211">
        <v>270.65731799999998</v>
      </c>
      <c r="D3062" s="174">
        <v>-1.1336043542352242E-2</v>
      </c>
      <c r="E3062" s="174">
        <v>-1.1336043542352242E-2</v>
      </c>
      <c r="G3062" s="174">
        <v>3056</v>
      </c>
      <c r="H3062" s="174">
        <f t="shared" ca="1" si="51"/>
        <v>-2.0918043565542124E-2</v>
      </c>
    </row>
    <row r="3063" spans="2:8" x14ac:dyDescent="0.3">
      <c r="B3063" s="208">
        <v>40984</v>
      </c>
      <c r="C3063" s="209">
        <v>273.76068099999998</v>
      </c>
      <c r="D3063" s="174">
        <v>-1.2911087967478488E-2</v>
      </c>
      <c r="E3063" s="174">
        <v>-1.2911087967478488E-2</v>
      </c>
      <c r="G3063" s="174">
        <v>3057</v>
      </c>
      <c r="H3063" s="174">
        <f t="shared" ca="1" si="51"/>
        <v>-2.2592370383972764E-2</v>
      </c>
    </row>
    <row r="3064" spans="2:8" x14ac:dyDescent="0.3">
      <c r="B3064" s="210">
        <v>40983</v>
      </c>
      <c r="C3064" s="211">
        <v>277.34146099999998</v>
      </c>
      <c r="D3064" s="174">
        <v>1.5519314634406993E-3</v>
      </c>
      <c r="E3064" s="174">
        <v>1.5519314634406993E-3</v>
      </c>
      <c r="G3064" s="174">
        <v>3058</v>
      </c>
      <c r="H3064" s="174">
        <f t="shared" ca="1" si="51"/>
        <v>-1.9529943776877754E-2</v>
      </c>
    </row>
    <row r="3065" spans="2:8" x14ac:dyDescent="0.3">
      <c r="B3065" s="208">
        <v>40982</v>
      </c>
      <c r="C3065" s="209">
        <v>276.91171300000002</v>
      </c>
      <c r="D3065" s="174">
        <v>2.4735005725598974E-2</v>
      </c>
      <c r="E3065" s="174">
        <v>2.4735005725598974E-2</v>
      </c>
      <c r="G3065" s="174">
        <v>3059</v>
      </c>
      <c r="H3065" s="174">
        <f t="shared" ca="1" si="51"/>
        <v>2.60637273334475E-3</v>
      </c>
    </row>
    <row r="3066" spans="2:8" x14ac:dyDescent="0.3">
      <c r="B3066" s="210">
        <v>40981</v>
      </c>
      <c r="C3066" s="211">
        <v>270.22763099999997</v>
      </c>
      <c r="D3066" s="174">
        <v>-4.2223839460448281E-3</v>
      </c>
      <c r="E3066" s="174">
        <v>-4.2223839460448281E-3</v>
      </c>
      <c r="G3066" s="174">
        <v>3060</v>
      </c>
      <c r="H3066" s="174">
        <f t="shared" ca="1" si="51"/>
        <v>-1.6310538062156286E-2</v>
      </c>
    </row>
    <row r="3067" spans="2:8" x14ac:dyDescent="0.3">
      <c r="B3067" s="208">
        <v>40980</v>
      </c>
      <c r="C3067" s="209">
        <v>271.37347399999999</v>
      </c>
      <c r="D3067" s="174">
        <v>1.2649164667117217E-2</v>
      </c>
      <c r="E3067" s="174">
        <v>1.2649164667117217E-2</v>
      </c>
      <c r="G3067" s="174">
        <v>3061</v>
      </c>
      <c r="H3067" s="174">
        <f t="shared" ca="1" si="51"/>
        <v>3.4772778925679614E-2</v>
      </c>
    </row>
    <row r="3068" spans="2:8" x14ac:dyDescent="0.3">
      <c r="B3068" s="210">
        <v>40977</v>
      </c>
      <c r="C3068" s="211">
        <v>267.98370399999999</v>
      </c>
      <c r="D3068" s="174">
        <v>4.7396809926992668E-2</v>
      </c>
      <c r="E3068" s="174">
        <v>4.7396809926992668E-2</v>
      </c>
      <c r="G3068" s="174">
        <v>3062</v>
      </c>
      <c r="H3068" s="174">
        <f t="shared" ca="1" si="51"/>
        <v>2.9347115539540827E-3</v>
      </c>
    </row>
    <row r="3069" spans="2:8" x14ac:dyDescent="0.3">
      <c r="B3069" s="208">
        <v>40975</v>
      </c>
      <c r="C3069" s="209">
        <v>255.85690299999999</v>
      </c>
      <c r="D3069" s="174">
        <v>3.5583331735305705E-3</v>
      </c>
      <c r="E3069" s="174">
        <v>3.5583331735305705E-3</v>
      </c>
      <c r="G3069" s="174">
        <v>3063</v>
      </c>
      <c r="H3069" s="174">
        <f t="shared" ca="1" si="51"/>
        <v>-1.1675932599904914E-2</v>
      </c>
    </row>
    <row r="3070" spans="2:8" x14ac:dyDescent="0.3">
      <c r="B3070" s="210">
        <v>40974</v>
      </c>
      <c r="C3070" s="211">
        <v>254.94970699999999</v>
      </c>
      <c r="D3070" s="174">
        <v>-2.6080713671759473E-2</v>
      </c>
      <c r="E3070" s="174">
        <v>-2.6080713671759473E-2</v>
      </c>
      <c r="G3070" s="174">
        <v>3064</v>
      </c>
      <c r="H3070" s="174">
        <f t="shared" ca="1" si="51"/>
        <v>3.625901084441789E-3</v>
      </c>
    </row>
    <row r="3071" spans="2:8" x14ac:dyDescent="0.3">
      <c r="B3071" s="208">
        <v>40973</v>
      </c>
      <c r="C3071" s="209">
        <v>261.777039</v>
      </c>
      <c r="D3071" s="174">
        <v>2.428542156234963E-2</v>
      </c>
      <c r="E3071" s="174">
        <v>2.428542156234963E-2</v>
      </c>
      <c r="G3071" s="174">
        <v>3065</v>
      </c>
      <c r="H3071" s="174">
        <f t="shared" ca="1" si="51"/>
        <v>1.984501140682304E-2</v>
      </c>
    </row>
    <row r="3072" spans="2:8" x14ac:dyDescent="0.3">
      <c r="B3072" s="210">
        <v>40970</v>
      </c>
      <c r="C3072" s="211">
        <v>255.570404</v>
      </c>
      <c r="D3072" s="174">
        <v>1.6840588197418133E-3</v>
      </c>
      <c r="E3072" s="174">
        <v>1.6840588197418133E-3</v>
      </c>
      <c r="G3072" s="174">
        <v>3066</v>
      </c>
      <c r="H3072" s="174">
        <f t="shared" ca="1" si="51"/>
        <v>-4.2771159559429568E-2</v>
      </c>
    </row>
    <row r="3073" spans="2:8" x14ac:dyDescent="0.3">
      <c r="B3073" s="208">
        <v>40969</v>
      </c>
      <c r="C3073" s="209">
        <v>255.14073200000001</v>
      </c>
      <c r="D3073" s="174">
        <v>-1.3840229905596076E-2</v>
      </c>
      <c r="E3073" s="174">
        <v>-1.3840229905596076E-2</v>
      </c>
      <c r="G3073" s="174">
        <v>3067</v>
      </c>
      <c r="H3073" s="174">
        <f t="shared" ca="1" si="51"/>
        <v>2.6401914944370324E-2</v>
      </c>
    </row>
    <row r="3074" spans="2:8" x14ac:dyDescent="0.3">
      <c r="B3074" s="210">
        <v>40968</v>
      </c>
      <c r="C3074" s="211">
        <v>258.721497</v>
      </c>
      <c r="D3074" s="174">
        <v>-8.7797348028359774E-3</v>
      </c>
      <c r="E3074" s="174">
        <v>-8.7797348028359774E-3</v>
      </c>
      <c r="G3074" s="174">
        <v>3068</v>
      </c>
      <c r="H3074" s="174">
        <f t="shared" ca="1" si="51"/>
        <v>-1.9894328241553825E-2</v>
      </c>
    </row>
    <row r="3075" spans="2:8" x14ac:dyDescent="0.3">
      <c r="B3075" s="208">
        <v>40967</v>
      </c>
      <c r="C3075" s="209">
        <v>261.01312300000001</v>
      </c>
      <c r="D3075" s="174">
        <v>5.1548175560766622E-2</v>
      </c>
      <c r="E3075" s="174">
        <v>5.1548175560766622E-2</v>
      </c>
      <c r="G3075" s="174">
        <v>3069</v>
      </c>
      <c r="H3075" s="174">
        <f t="shared" ca="1" si="51"/>
        <v>-1.2952796566438928E-2</v>
      </c>
    </row>
    <row r="3076" spans="2:8" x14ac:dyDescent="0.3">
      <c r="B3076" s="210">
        <v>40966</v>
      </c>
      <c r="C3076" s="211">
        <v>248.217941</v>
      </c>
      <c r="D3076" s="174">
        <v>-2.0719517055037766E-2</v>
      </c>
      <c r="E3076" s="174">
        <v>-2.0719517055037766E-2</v>
      </c>
      <c r="G3076" s="174">
        <v>3070</v>
      </c>
      <c r="H3076" s="174">
        <f t="shared" ca="1" si="51"/>
        <v>-2.9780394185326678E-3</v>
      </c>
    </row>
    <row r="3077" spans="2:8" x14ac:dyDescent="0.3">
      <c r="B3077" s="208">
        <v>40963</v>
      </c>
      <c r="C3077" s="209">
        <v>253.46971099999999</v>
      </c>
      <c r="D3077" s="174">
        <v>-1.1175284682909419E-2</v>
      </c>
      <c r="E3077" s="174">
        <v>-1.1175284682909419E-2</v>
      </c>
      <c r="G3077" s="174">
        <v>3071</v>
      </c>
      <c r="H3077" s="174">
        <f t="shared" ca="1" si="51"/>
        <v>2.1119862274083752E-2</v>
      </c>
    </row>
    <row r="3078" spans="2:8" x14ac:dyDescent="0.3">
      <c r="B3078" s="210">
        <v>40962</v>
      </c>
      <c r="C3078" s="211">
        <v>256.33431999999999</v>
      </c>
      <c r="D3078" s="174">
        <v>0</v>
      </c>
      <c r="E3078" s="174">
        <v>0</v>
      </c>
      <c r="G3078" s="174">
        <v>3072</v>
      </c>
      <c r="H3078" s="174">
        <f t="shared" ca="1" si="51"/>
        <v>-2.1605689003909957E-2</v>
      </c>
    </row>
    <row r="3079" spans="2:8" x14ac:dyDescent="0.3">
      <c r="B3079" s="208">
        <v>40961</v>
      </c>
      <c r="C3079" s="209">
        <v>256.33431999999999</v>
      </c>
      <c r="D3079" s="174">
        <v>-1.0504861997535742E-2</v>
      </c>
      <c r="E3079" s="174">
        <v>-1.0504861997535742E-2</v>
      </c>
      <c r="G3079" s="174">
        <v>3073</v>
      </c>
      <c r="H3079" s="174">
        <f t="shared" ca="1" si="51"/>
        <v>-1.7426157000982392E-2</v>
      </c>
    </row>
    <row r="3080" spans="2:8" x14ac:dyDescent="0.3">
      <c r="B3080" s="210">
        <v>40960</v>
      </c>
      <c r="C3080" s="211">
        <v>259.05566399999998</v>
      </c>
      <c r="D3080" s="174">
        <v>-9.673396624415442E-3</v>
      </c>
      <c r="E3080" s="174">
        <v>-9.673396624415442E-3</v>
      </c>
      <c r="G3080" s="174">
        <v>3074</v>
      </c>
      <c r="H3080" s="174">
        <f t="shared" ref="H3080:H3143" ca="1" si="52">_xlfn.NORM.INV(RAND(),N$9,N$10)</f>
        <v>3.6000995722410722E-2</v>
      </c>
    </row>
    <row r="3081" spans="2:8" x14ac:dyDescent="0.3">
      <c r="B3081" s="208">
        <v>40956</v>
      </c>
      <c r="C3081" s="209">
        <v>261.58609000000001</v>
      </c>
      <c r="D3081" s="174">
        <v>-7.0678060334389463E-3</v>
      </c>
      <c r="E3081" s="174">
        <v>-7.0678060334389463E-3</v>
      </c>
      <c r="G3081" s="174">
        <v>3075</v>
      </c>
      <c r="H3081" s="174">
        <f t="shared" ca="1" si="52"/>
        <v>1.7146012133772971E-2</v>
      </c>
    </row>
    <row r="3082" spans="2:8" x14ac:dyDescent="0.3">
      <c r="B3082" s="210">
        <v>40955</v>
      </c>
      <c r="C3082" s="211">
        <v>263.44808999999998</v>
      </c>
      <c r="D3082" s="174">
        <v>-4.1514576720709358E-2</v>
      </c>
      <c r="E3082" s="174">
        <v>-4.1514576720709358E-2</v>
      </c>
      <c r="G3082" s="174">
        <v>3076</v>
      </c>
      <c r="H3082" s="174">
        <f t="shared" ca="1" si="52"/>
        <v>-3.1838996715797502E-3</v>
      </c>
    </row>
    <row r="3083" spans="2:8" x14ac:dyDescent="0.3">
      <c r="B3083" s="208">
        <v>40954</v>
      </c>
      <c r="C3083" s="209">
        <v>274.85873400000003</v>
      </c>
      <c r="D3083" s="174">
        <v>7.4267415798431824E-2</v>
      </c>
      <c r="E3083" s="174">
        <v>7.4267415798431824E-2</v>
      </c>
      <c r="G3083" s="174">
        <v>3077</v>
      </c>
      <c r="H3083" s="174">
        <f t="shared" ca="1" si="52"/>
        <v>2.4344945426830484E-3</v>
      </c>
    </row>
    <row r="3084" spans="2:8" x14ac:dyDescent="0.3">
      <c r="B3084" s="210">
        <v>40953</v>
      </c>
      <c r="C3084" s="211">
        <v>255.85690299999999</v>
      </c>
      <c r="D3084" s="174">
        <v>3.735978966633046E-2</v>
      </c>
      <c r="E3084" s="174">
        <v>3.735978966633046E-2</v>
      </c>
      <c r="G3084" s="174">
        <v>3078</v>
      </c>
      <c r="H3084" s="174">
        <f t="shared" ca="1" si="52"/>
        <v>-1.9116454427778571E-2</v>
      </c>
    </row>
    <row r="3085" spans="2:8" x14ac:dyDescent="0.3">
      <c r="B3085" s="208">
        <v>40952</v>
      </c>
      <c r="C3085" s="209">
        <v>246.64239499999999</v>
      </c>
      <c r="D3085" s="174">
        <v>3.6914521124408856E-3</v>
      </c>
      <c r="E3085" s="174">
        <v>3.6914521124408856E-3</v>
      </c>
      <c r="G3085" s="174">
        <v>3079</v>
      </c>
      <c r="H3085" s="174">
        <f t="shared" ca="1" si="52"/>
        <v>4.6610508905651007E-3</v>
      </c>
    </row>
    <row r="3086" spans="2:8" x14ac:dyDescent="0.3">
      <c r="B3086" s="210">
        <v>40949</v>
      </c>
      <c r="C3086" s="211">
        <v>245.735275</v>
      </c>
      <c r="D3086" s="174">
        <v>1.9432813625366464E-4</v>
      </c>
      <c r="E3086" s="174">
        <v>1.9432813625366464E-4</v>
      </c>
      <c r="G3086" s="174">
        <v>3080</v>
      </c>
      <c r="H3086" s="174">
        <f t="shared" ca="1" si="52"/>
        <v>-1.0884911307932868E-3</v>
      </c>
    </row>
    <row r="3087" spans="2:8" x14ac:dyDescent="0.3">
      <c r="B3087" s="208">
        <v>40948</v>
      </c>
      <c r="C3087" s="209">
        <v>245.68753100000001</v>
      </c>
      <c r="D3087" s="174">
        <v>2.6735827736527672E-2</v>
      </c>
      <c r="E3087" s="174">
        <v>2.6735827736527672E-2</v>
      </c>
      <c r="G3087" s="174">
        <v>3081</v>
      </c>
      <c r="H3087" s="174">
        <f t="shared" ca="1" si="52"/>
        <v>-5.8955758319828008E-2</v>
      </c>
    </row>
    <row r="3088" spans="2:8" x14ac:dyDescent="0.3">
      <c r="B3088" s="210">
        <v>40947</v>
      </c>
      <c r="C3088" s="211">
        <v>239.289917</v>
      </c>
      <c r="D3088" s="174">
        <v>9.9869409553802568E-4</v>
      </c>
      <c r="E3088" s="174">
        <v>9.9869409553802568E-4</v>
      </c>
      <c r="G3088" s="174">
        <v>3082</v>
      </c>
      <c r="H3088" s="174">
        <f t="shared" ca="1" si="52"/>
        <v>-3.547111790894384E-2</v>
      </c>
    </row>
    <row r="3089" spans="2:8" x14ac:dyDescent="0.3">
      <c r="B3089" s="208">
        <v>40946</v>
      </c>
      <c r="C3089" s="209">
        <v>239.05117799999999</v>
      </c>
      <c r="D3089" s="174">
        <v>-5.5611674086115852E-3</v>
      </c>
      <c r="E3089" s="174">
        <v>-5.5611674086115852E-3</v>
      </c>
      <c r="G3089" s="174">
        <v>3083</v>
      </c>
      <c r="H3089" s="174">
        <f t="shared" ca="1" si="52"/>
        <v>-5.3688295993982761E-3</v>
      </c>
    </row>
    <row r="3090" spans="2:8" x14ac:dyDescent="0.3">
      <c r="B3090" s="210">
        <v>40945</v>
      </c>
      <c r="C3090" s="211">
        <v>240.38801599999999</v>
      </c>
      <c r="D3090" s="174">
        <v>1.6555641119920757E-2</v>
      </c>
      <c r="E3090" s="174">
        <v>1.6555641119920757E-2</v>
      </c>
      <c r="G3090" s="174">
        <v>3084</v>
      </c>
      <c r="H3090" s="174">
        <f t="shared" ca="1" si="52"/>
        <v>3.0195964626194598E-2</v>
      </c>
    </row>
    <row r="3091" spans="2:8" x14ac:dyDescent="0.3">
      <c r="B3091" s="208">
        <v>40942</v>
      </c>
      <c r="C3091" s="209">
        <v>236.47305299999999</v>
      </c>
      <c r="D3091" s="174">
        <v>4.8692162623585333E-3</v>
      </c>
      <c r="E3091" s="174">
        <v>4.8692162623585333E-3</v>
      </c>
      <c r="G3091" s="174">
        <v>3085</v>
      </c>
      <c r="H3091" s="174">
        <f t="shared" ca="1" si="52"/>
        <v>2.3716178647129566E-2</v>
      </c>
    </row>
    <row r="3092" spans="2:8" x14ac:dyDescent="0.3">
      <c r="B3092" s="210">
        <v>40941</v>
      </c>
      <c r="C3092" s="211">
        <v>235.32719399999999</v>
      </c>
      <c r="D3092" s="174">
        <v>-7.8502733138845898E-3</v>
      </c>
      <c r="E3092" s="174">
        <v>-7.8502733138845898E-3</v>
      </c>
      <c r="G3092" s="174">
        <v>3086</v>
      </c>
      <c r="H3092" s="174">
        <f t="shared" ca="1" si="52"/>
        <v>-4.277418070055157E-2</v>
      </c>
    </row>
    <row r="3093" spans="2:8" x14ac:dyDescent="0.3">
      <c r="B3093" s="208">
        <v>40940</v>
      </c>
      <c r="C3093" s="209">
        <v>237.18919399999999</v>
      </c>
      <c r="D3093" s="174">
        <v>1.9076941124753121E-2</v>
      </c>
      <c r="E3093" s="174">
        <v>1.9076941124753121E-2</v>
      </c>
      <c r="G3093" s="174">
        <v>3087</v>
      </c>
      <c r="H3093" s="174">
        <f t="shared" ca="1" si="52"/>
        <v>7.6855028834444542E-3</v>
      </c>
    </row>
    <row r="3094" spans="2:8" x14ac:dyDescent="0.3">
      <c r="B3094" s="210">
        <v>40939</v>
      </c>
      <c r="C3094" s="211">
        <v>232.749054</v>
      </c>
      <c r="D3094" s="174">
        <v>4.211190659086099E-2</v>
      </c>
      <c r="E3094" s="174">
        <v>4.211190659086099E-2</v>
      </c>
      <c r="G3094" s="174">
        <v>3088</v>
      </c>
      <c r="H3094" s="174">
        <f t="shared" ca="1" si="52"/>
        <v>-0.11460637430857762</v>
      </c>
    </row>
    <row r="3095" spans="2:8" x14ac:dyDescent="0.3">
      <c r="B3095" s="208">
        <v>40938</v>
      </c>
      <c r="C3095" s="209">
        <v>223.343628</v>
      </c>
      <c r="D3095" s="174">
        <v>-2.4807074614145972E-2</v>
      </c>
      <c r="E3095" s="174">
        <v>-2.4807074614145972E-2</v>
      </c>
      <c r="G3095" s="174">
        <v>3089</v>
      </c>
      <c r="H3095" s="174">
        <f t="shared" ca="1" si="52"/>
        <v>-1.4178036717564881E-2</v>
      </c>
    </row>
    <row r="3096" spans="2:8" x14ac:dyDescent="0.3">
      <c r="B3096" s="210">
        <v>40935</v>
      </c>
      <c r="C3096" s="211">
        <v>229.02507</v>
      </c>
      <c r="D3096" s="174">
        <v>3.8536392798109463E-2</v>
      </c>
      <c r="E3096" s="174">
        <v>3.8536392798109463E-2</v>
      </c>
      <c r="G3096" s="174">
        <v>3090</v>
      </c>
      <c r="H3096" s="174">
        <f t="shared" ca="1" si="52"/>
        <v>-6.1864004930559983E-2</v>
      </c>
    </row>
    <row r="3097" spans="2:8" x14ac:dyDescent="0.3">
      <c r="B3097" s="208">
        <v>40933</v>
      </c>
      <c r="C3097" s="209">
        <v>220.52676400000001</v>
      </c>
      <c r="D3097" s="174">
        <v>4.0549668554847235E-2</v>
      </c>
      <c r="E3097" s="174">
        <v>4.0549668554847235E-2</v>
      </c>
      <c r="G3097" s="174">
        <v>3091</v>
      </c>
      <c r="H3097" s="174">
        <f t="shared" ca="1" si="52"/>
        <v>-3.3194249094707244E-2</v>
      </c>
    </row>
    <row r="3098" spans="2:8" x14ac:dyDescent="0.3">
      <c r="B3098" s="210">
        <v>40932</v>
      </c>
      <c r="C3098" s="211">
        <v>211.932953</v>
      </c>
      <c r="D3098" s="174">
        <v>1.3007764799709099E-2</v>
      </c>
      <c r="E3098" s="174">
        <v>1.3007764799709099E-2</v>
      </c>
      <c r="G3098" s="174">
        <v>3092</v>
      </c>
      <c r="H3098" s="174">
        <f t="shared" ca="1" si="52"/>
        <v>1.8648611417802202E-2</v>
      </c>
    </row>
    <row r="3099" spans="2:8" x14ac:dyDescent="0.3">
      <c r="B3099" s="208">
        <v>40931</v>
      </c>
      <c r="C3099" s="209">
        <v>209.211578</v>
      </c>
      <c r="D3099" s="174">
        <v>0</v>
      </c>
      <c r="E3099" s="174">
        <v>0</v>
      </c>
      <c r="G3099" s="174">
        <v>3093</v>
      </c>
      <c r="H3099" s="174">
        <f t="shared" ca="1" si="52"/>
        <v>-1.9784963272809083E-3</v>
      </c>
    </row>
    <row r="3100" spans="2:8" x14ac:dyDescent="0.3">
      <c r="B3100" s="210">
        <v>40928</v>
      </c>
      <c r="C3100" s="211">
        <v>209.211578</v>
      </c>
      <c r="D3100" s="174">
        <v>2.9755179362751906E-3</v>
      </c>
      <c r="E3100" s="174">
        <v>2.9755179362751906E-3</v>
      </c>
      <c r="G3100" s="174">
        <v>3094</v>
      </c>
      <c r="H3100" s="174">
        <f t="shared" ca="1" si="52"/>
        <v>-7.532835797302255E-2</v>
      </c>
    </row>
    <row r="3101" spans="2:8" x14ac:dyDescent="0.3">
      <c r="B3101" s="208">
        <v>40927</v>
      </c>
      <c r="C3101" s="209">
        <v>208.590912</v>
      </c>
      <c r="D3101" s="174">
        <v>2.151049080663683E-2</v>
      </c>
      <c r="E3101" s="174">
        <v>2.151049080663683E-2</v>
      </c>
      <c r="G3101" s="174">
        <v>3095</v>
      </c>
      <c r="H3101" s="174">
        <f t="shared" ca="1" si="52"/>
        <v>-4.164112367564838E-2</v>
      </c>
    </row>
    <row r="3102" spans="2:8" x14ac:dyDescent="0.3">
      <c r="B3102" s="210">
        <v>40926</v>
      </c>
      <c r="C3102" s="211">
        <v>204.19850199999999</v>
      </c>
      <c r="D3102" s="174">
        <v>-1.6329441259510684E-2</v>
      </c>
      <c r="E3102" s="174">
        <v>-1.6329441259510684E-2</v>
      </c>
      <c r="G3102" s="174">
        <v>3096</v>
      </c>
      <c r="H3102" s="174">
        <f t="shared" ca="1" si="52"/>
        <v>8.7429088946952647E-3</v>
      </c>
    </row>
    <row r="3103" spans="2:8" x14ac:dyDescent="0.3">
      <c r="B3103" s="208">
        <v>40925</v>
      </c>
      <c r="C3103" s="209">
        <v>207.588303</v>
      </c>
      <c r="D3103" s="174">
        <v>1.7075982546717747E-2</v>
      </c>
      <c r="E3103" s="174">
        <v>1.7075982546717747E-2</v>
      </c>
      <c r="G3103" s="174">
        <v>3097</v>
      </c>
      <c r="H3103" s="174">
        <f t="shared" ca="1" si="52"/>
        <v>-1.8500894549032244E-2</v>
      </c>
    </row>
    <row r="3104" spans="2:8" x14ac:dyDescent="0.3">
      <c r="B3104" s="210">
        <v>40924</v>
      </c>
      <c r="C3104" s="211">
        <v>204.10304300000001</v>
      </c>
      <c r="D3104" s="174">
        <v>2.3706959268817222E-2</v>
      </c>
      <c r="E3104" s="174">
        <v>2.3706959268817222E-2</v>
      </c>
      <c r="G3104" s="174">
        <v>3098</v>
      </c>
      <c r="H3104" s="174">
        <f t="shared" ca="1" si="52"/>
        <v>3.8384302378306936E-2</v>
      </c>
    </row>
    <row r="3105" spans="2:8" x14ac:dyDescent="0.3">
      <c r="B3105" s="208">
        <v>40921</v>
      </c>
      <c r="C3105" s="209">
        <v>199.37643399999999</v>
      </c>
      <c r="D3105" s="174">
        <v>1.2609164958435835E-2</v>
      </c>
      <c r="E3105" s="174">
        <v>1.2609164958435835E-2</v>
      </c>
      <c r="G3105" s="174">
        <v>3099</v>
      </c>
      <c r="H3105" s="174">
        <f t="shared" ca="1" si="52"/>
        <v>1.7380462068918006E-2</v>
      </c>
    </row>
    <row r="3106" spans="2:8" x14ac:dyDescent="0.3">
      <c r="B3106" s="210">
        <v>40920</v>
      </c>
      <c r="C3106" s="211">
        <v>196.89376799999999</v>
      </c>
      <c r="D3106" s="174">
        <v>6.3445001258889463E-3</v>
      </c>
      <c r="E3106" s="174">
        <v>6.3445001258889463E-3</v>
      </c>
      <c r="G3106" s="174">
        <v>3100</v>
      </c>
      <c r="H3106" s="174">
        <f t="shared" ca="1" si="52"/>
        <v>5.3928076099174084E-2</v>
      </c>
    </row>
    <row r="3107" spans="2:8" x14ac:dyDescent="0.3">
      <c r="B3107" s="208">
        <v>40919</v>
      </c>
      <c r="C3107" s="209">
        <v>195.65245100000001</v>
      </c>
      <c r="D3107" s="174">
        <v>-9.751616380493268E-4</v>
      </c>
      <c r="E3107" s="174">
        <v>-9.751616380493268E-4</v>
      </c>
      <c r="G3107" s="174">
        <v>3101</v>
      </c>
      <c r="H3107" s="174">
        <f t="shared" ca="1" si="52"/>
        <v>-4.4436201631586465E-2</v>
      </c>
    </row>
    <row r="3108" spans="2:8" x14ac:dyDescent="0.3">
      <c r="B3108" s="210">
        <v>40918</v>
      </c>
      <c r="C3108" s="211">
        <v>195.84343000000001</v>
      </c>
      <c r="D3108" s="174">
        <v>2.2432701519553584E-2</v>
      </c>
      <c r="E3108" s="174">
        <v>2.2432701519553584E-2</v>
      </c>
      <c r="G3108" s="174">
        <v>3102</v>
      </c>
      <c r="H3108" s="174">
        <f t="shared" ca="1" si="52"/>
        <v>6.465667544816066E-3</v>
      </c>
    </row>
    <row r="3109" spans="2:8" x14ac:dyDescent="0.3">
      <c r="B3109" s="208">
        <v>40917</v>
      </c>
      <c r="C3109" s="209">
        <v>191.54652400000001</v>
      </c>
      <c r="D3109" s="174">
        <v>-1.473464205763308E-2</v>
      </c>
      <c r="E3109" s="174">
        <v>-1.473464205763308E-2</v>
      </c>
      <c r="G3109" s="174">
        <v>3103</v>
      </c>
      <c r="H3109" s="174">
        <f t="shared" ca="1" si="52"/>
        <v>-3.5877918879082559E-3</v>
      </c>
    </row>
    <row r="3110" spans="2:8" x14ac:dyDescent="0.3">
      <c r="B3110" s="210">
        <v>40914</v>
      </c>
      <c r="C3110" s="211">
        <v>194.411102</v>
      </c>
      <c r="D3110" s="174">
        <v>7.4219595320254806E-3</v>
      </c>
      <c r="E3110" s="174">
        <v>7.4219595320254806E-3</v>
      </c>
      <c r="G3110" s="174">
        <v>3104</v>
      </c>
      <c r="H3110" s="174">
        <f t="shared" ca="1" si="52"/>
        <v>4.560661523844646E-2</v>
      </c>
    </row>
    <row r="3111" spans="2:8" x14ac:dyDescent="0.3">
      <c r="B3111" s="208">
        <v>40913</v>
      </c>
      <c r="C3111" s="209">
        <v>192.97882100000001</v>
      </c>
      <c r="D3111" s="174">
        <v>4.4731286597609696E-3</v>
      </c>
      <c r="E3111" s="174">
        <v>4.4731286597609696E-3</v>
      </c>
      <c r="G3111" s="174">
        <v>3105</v>
      </c>
      <c r="H3111" s="174">
        <f t="shared" ca="1" si="52"/>
        <v>1.7534412555426426E-2</v>
      </c>
    </row>
    <row r="3112" spans="2:8" x14ac:dyDescent="0.3">
      <c r="B3112" s="210">
        <v>40912</v>
      </c>
      <c r="C3112" s="211">
        <v>192.11944600000001</v>
      </c>
      <c r="D3112" s="174">
        <v>3.7380756148106556E-2</v>
      </c>
      <c r="E3112" s="174">
        <v>3.7380756148106556E-2</v>
      </c>
      <c r="G3112" s="174">
        <v>3106</v>
      </c>
      <c r="H3112" s="174">
        <f t="shared" ca="1" si="52"/>
        <v>2.7165383358600442E-2</v>
      </c>
    </row>
    <row r="3113" spans="2:8" x14ac:dyDescent="0.3">
      <c r="B3113" s="208">
        <v>40911</v>
      </c>
      <c r="C3113" s="209">
        <v>185.19665499999999</v>
      </c>
      <c r="D3113" s="174">
        <v>5.4362566537912951E-2</v>
      </c>
      <c r="E3113" s="174">
        <v>5.4362566537912951E-2</v>
      </c>
      <c r="G3113" s="174">
        <v>3107</v>
      </c>
      <c r="H3113" s="174">
        <f t="shared" ca="1" si="52"/>
        <v>2.0884064755770572E-2</v>
      </c>
    </row>
    <row r="3114" spans="2:8" x14ac:dyDescent="0.3">
      <c r="B3114" s="210">
        <v>40910</v>
      </c>
      <c r="C3114" s="211">
        <v>175.64797999999999</v>
      </c>
      <c r="D3114" s="174">
        <v>2.9378965920002786E-2</v>
      </c>
      <c r="E3114" s="174">
        <v>2.9378965920002786E-2</v>
      </c>
      <c r="G3114" s="174">
        <v>3108</v>
      </c>
      <c r="H3114" s="174">
        <f t="shared" ca="1" si="52"/>
        <v>-1.2527320856501998E-2</v>
      </c>
    </row>
    <row r="3115" spans="2:8" x14ac:dyDescent="0.3">
      <c r="B3115" s="208">
        <v>40907</v>
      </c>
      <c r="C3115" s="209">
        <v>170.63490300000001</v>
      </c>
      <c r="D3115" s="174">
        <v>-2.5117532370450301E-3</v>
      </c>
      <c r="E3115" s="174">
        <v>-2.5117532370450301E-3</v>
      </c>
      <c r="G3115" s="174">
        <v>3109</v>
      </c>
      <c r="H3115" s="174">
        <f t="shared" ca="1" si="52"/>
        <v>6.9221288316948602E-3</v>
      </c>
    </row>
    <row r="3116" spans="2:8" x14ac:dyDescent="0.3">
      <c r="B3116" s="210">
        <v>40906</v>
      </c>
      <c r="C3116" s="211">
        <v>171.06457499999999</v>
      </c>
      <c r="D3116" s="174">
        <v>-5.8270252122114823E-3</v>
      </c>
      <c r="E3116" s="174">
        <v>-5.8270252122114823E-3</v>
      </c>
      <c r="G3116" s="174">
        <v>3110</v>
      </c>
      <c r="H3116" s="174">
        <f t="shared" ca="1" si="52"/>
        <v>-3.271236992643646E-2</v>
      </c>
    </row>
    <row r="3117" spans="2:8" x14ac:dyDescent="0.3">
      <c r="B3117" s="208">
        <v>40905</v>
      </c>
      <c r="C3117" s="209">
        <v>172.067215</v>
      </c>
      <c r="D3117" s="174">
        <v>-1.0433860491287557E-2</v>
      </c>
      <c r="E3117" s="174">
        <v>-1.0433860491287557E-2</v>
      </c>
      <c r="G3117" s="174">
        <v>3111</v>
      </c>
      <c r="H3117" s="174">
        <f t="shared" ca="1" si="52"/>
        <v>-3.6762440248123404E-2</v>
      </c>
    </row>
    <row r="3118" spans="2:8" x14ac:dyDescent="0.3">
      <c r="B3118" s="210">
        <v>40904</v>
      </c>
      <c r="C3118" s="211">
        <v>173.88147000000001</v>
      </c>
      <c r="D3118" s="174">
        <v>-2.4899530676021197E-2</v>
      </c>
      <c r="E3118" s="174">
        <v>-2.4899530676021197E-2</v>
      </c>
      <c r="G3118" s="174">
        <v>3112</v>
      </c>
      <c r="H3118" s="174">
        <f t="shared" ca="1" si="52"/>
        <v>-2.4237735411241135E-2</v>
      </c>
    </row>
    <row r="3119" spans="2:8" x14ac:dyDescent="0.3">
      <c r="B3119" s="208">
        <v>40903</v>
      </c>
      <c r="C3119" s="209">
        <v>178.321594</v>
      </c>
      <c r="D3119" s="174">
        <v>9.732375238450967E-3</v>
      </c>
      <c r="E3119" s="174">
        <v>9.732375238450967E-3</v>
      </c>
      <c r="G3119" s="174">
        <v>3113</v>
      </c>
      <c r="H3119" s="174">
        <f t="shared" ca="1" si="52"/>
        <v>1.193911714478952E-2</v>
      </c>
    </row>
    <row r="3120" spans="2:8" x14ac:dyDescent="0.3">
      <c r="B3120" s="210">
        <v>40900</v>
      </c>
      <c r="C3120" s="211">
        <v>176.60282900000001</v>
      </c>
      <c r="D3120" s="174">
        <v>7.3529771204314583E-3</v>
      </c>
      <c r="E3120" s="174">
        <v>7.3529771204314583E-3</v>
      </c>
      <c r="G3120" s="174">
        <v>3114</v>
      </c>
      <c r="H3120" s="174">
        <f t="shared" ca="1" si="52"/>
        <v>4.06655179756477E-2</v>
      </c>
    </row>
    <row r="3121" spans="2:8" x14ac:dyDescent="0.3">
      <c r="B3121" s="208">
        <v>40899</v>
      </c>
      <c r="C3121" s="209">
        <v>175.313751</v>
      </c>
      <c r="D3121" s="174">
        <v>3.7288109178429431E-2</v>
      </c>
      <c r="E3121" s="174">
        <v>3.7288109178429431E-2</v>
      </c>
      <c r="G3121" s="174">
        <v>3115</v>
      </c>
      <c r="H3121" s="174">
        <f t="shared" ca="1" si="52"/>
        <v>6.5650871085766557E-4</v>
      </c>
    </row>
    <row r="3122" spans="2:8" x14ac:dyDescent="0.3">
      <c r="B3122" s="210">
        <v>40898</v>
      </c>
      <c r="C3122" s="211">
        <v>169.011627</v>
      </c>
      <c r="D3122" s="174">
        <v>1.2006741728689397E-2</v>
      </c>
      <c r="E3122" s="174">
        <v>1.2006741728689397E-2</v>
      </c>
      <c r="G3122" s="174">
        <v>3116</v>
      </c>
      <c r="H3122" s="174">
        <f t="shared" ca="1" si="52"/>
        <v>-1.2274178722170853E-2</v>
      </c>
    </row>
    <row r="3123" spans="2:8" x14ac:dyDescent="0.3">
      <c r="B3123" s="208">
        <v>40897</v>
      </c>
      <c r="C3123" s="209">
        <v>167.00642400000001</v>
      </c>
      <c r="D3123" s="174">
        <v>-2.7252386615817553E-2</v>
      </c>
      <c r="E3123" s="174">
        <v>-2.7252386615817553E-2</v>
      </c>
      <c r="G3123" s="174">
        <v>3117</v>
      </c>
      <c r="H3123" s="174">
        <f t="shared" ca="1" si="52"/>
        <v>-6.4697663168808636E-2</v>
      </c>
    </row>
    <row r="3124" spans="2:8" x14ac:dyDescent="0.3">
      <c r="B3124" s="210">
        <v>40896</v>
      </c>
      <c r="C3124" s="211">
        <v>171.68525700000001</v>
      </c>
      <c r="D3124" s="174">
        <v>4.29233526988494E-2</v>
      </c>
      <c r="E3124" s="174">
        <v>4.29233526988494E-2</v>
      </c>
      <c r="G3124" s="174">
        <v>3118</v>
      </c>
      <c r="H3124" s="174">
        <f t="shared" ca="1" si="52"/>
        <v>-3.4697555703419154E-2</v>
      </c>
    </row>
    <row r="3125" spans="2:8" x14ac:dyDescent="0.3">
      <c r="B3125" s="208">
        <v>40893</v>
      </c>
      <c r="C3125" s="209">
        <v>164.619247</v>
      </c>
      <c r="D3125" s="174">
        <v>-1.4479677280482602E-3</v>
      </c>
      <c r="E3125" s="174">
        <v>-1.4479677280482602E-3</v>
      </c>
      <c r="G3125" s="174">
        <v>3119</v>
      </c>
      <c r="H3125" s="174">
        <f t="shared" ca="1" si="52"/>
        <v>-3.652349323588374E-2</v>
      </c>
    </row>
    <row r="3126" spans="2:8" x14ac:dyDescent="0.3">
      <c r="B3126" s="210">
        <v>40892</v>
      </c>
      <c r="C3126" s="211">
        <v>164.857956</v>
      </c>
      <c r="D3126" s="174">
        <v>-2.5127038266520664E-2</v>
      </c>
      <c r="E3126" s="174">
        <v>-2.5127038266520664E-2</v>
      </c>
      <c r="G3126" s="174">
        <v>3120</v>
      </c>
      <c r="H3126" s="174">
        <f t="shared" ca="1" si="52"/>
        <v>1.3777593674714442E-2</v>
      </c>
    </row>
    <row r="3127" spans="2:8" x14ac:dyDescent="0.3">
      <c r="B3127" s="208">
        <v>40891</v>
      </c>
      <c r="C3127" s="209">
        <v>169.10711699999999</v>
      </c>
      <c r="D3127" s="174">
        <v>-1.0061589198035995E-2</v>
      </c>
      <c r="E3127" s="174">
        <v>-1.0061589198035995E-2</v>
      </c>
      <c r="G3127" s="174">
        <v>3121</v>
      </c>
      <c r="H3127" s="174">
        <f t="shared" ca="1" si="52"/>
        <v>1.3740093326246067E-3</v>
      </c>
    </row>
    <row r="3128" spans="2:8" x14ac:dyDescent="0.3">
      <c r="B3128" s="210">
        <v>40890</v>
      </c>
      <c r="C3128" s="211">
        <v>170.825897</v>
      </c>
      <c r="D3128" s="174">
        <v>8.740027284997471E-3</v>
      </c>
      <c r="E3128" s="174">
        <v>8.740027284997471E-3</v>
      </c>
      <c r="G3128" s="174">
        <v>3122</v>
      </c>
      <c r="H3128" s="174">
        <f t="shared" ca="1" si="52"/>
        <v>5.6475677854610426E-3</v>
      </c>
    </row>
    <row r="3129" spans="2:8" x14ac:dyDescent="0.3">
      <c r="B3129" s="208">
        <v>40889</v>
      </c>
      <c r="C3129" s="209">
        <v>169.34581</v>
      </c>
      <c r="D3129" s="174">
        <v>-3.0874493024226859E-2</v>
      </c>
      <c r="E3129" s="174">
        <v>-3.0874493024226859E-2</v>
      </c>
      <c r="G3129" s="174">
        <v>3123</v>
      </c>
      <c r="H3129" s="174">
        <f t="shared" ca="1" si="52"/>
        <v>-5.0125584085778906E-3</v>
      </c>
    </row>
    <row r="3130" spans="2:8" x14ac:dyDescent="0.3">
      <c r="B3130" s="210">
        <v>40886</v>
      </c>
      <c r="C3130" s="211">
        <v>174.74084500000001</v>
      </c>
      <c r="D3130" s="174">
        <v>-2.9435144594440559E-2</v>
      </c>
      <c r="E3130" s="174">
        <v>-2.9435144594440559E-2</v>
      </c>
      <c r="G3130" s="174">
        <v>3124</v>
      </c>
      <c r="H3130" s="174">
        <f t="shared" ca="1" si="52"/>
        <v>-2.696640559665326E-2</v>
      </c>
    </row>
    <row r="3131" spans="2:8" x14ac:dyDescent="0.3">
      <c r="B3131" s="208">
        <v>40885</v>
      </c>
      <c r="C3131" s="209">
        <v>180.040359</v>
      </c>
      <c r="D3131" s="174">
        <v>-1.4890288795355788E-2</v>
      </c>
      <c r="E3131" s="174">
        <v>-1.4890288795355788E-2</v>
      </c>
      <c r="G3131" s="174">
        <v>3125</v>
      </c>
      <c r="H3131" s="174">
        <f t="shared" ca="1" si="52"/>
        <v>-1.3085751221647854E-3</v>
      </c>
    </row>
    <row r="3132" spans="2:8" x14ac:dyDescent="0.3">
      <c r="B3132" s="210">
        <v>40884</v>
      </c>
      <c r="C3132" s="211">
        <v>182.76173399999999</v>
      </c>
      <c r="D3132" s="174">
        <v>-1.0437889251570815E-3</v>
      </c>
      <c r="E3132" s="174">
        <v>-1.0437889251570815E-3</v>
      </c>
      <c r="G3132" s="174">
        <v>3126</v>
      </c>
      <c r="H3132" s="174">
        <f t="shared" ca="1" si="52"/>
        <v>-2.1798253699010189E-3</v>
      </c>
    </row>
    <row r="3133" spans="2:8" x14ac:dyDescent="0.3">
      <c r="B3133" s="208">
        <v>40882</v>
      </c>
      <c r="C3133" s="209">
        <v>182.952698</v>
      </c>
      <c r="D3133" s="174">
        <v>-1.5633557293096034E-3</v>
      </c>
      <c r="E3133" s="174">
        <v>-1.5633557293096034E-3</v>
      </c>
      <c r="G3133" s="174">
        <v>3127</v>
      </c>
      <c r="H3133" s="174">
        <f t="shared" ca="1" si="52"/>
        <v>4.9550792347026917E-2</v>
      </c>
    </row>
    <row r="3134" spans="2:8" x14ac:dyDescent="0.3">
      <c r="B3134" s="210">
        <v>40879</v>
      </c>
      <c r="C3134" s="211">
        <v>183.23916600000001</v>
      </c>
      <c r="D3134" s="174">
        <v>4.8633855467506773E-2</v>
      </c>
      <c r="E3134" s="174">
        <v>4.8633855467506773E-2</v>
      </c>
      <c r="G3134" s="174">
        <v>3128</v>
      </c>
      <c r="H3134" s="174">
        <f t="shared" ca="1" si="52"/>
        <v>-2.5110712362622135E-3</v>
      </c>
    </row>
    <row r="3135" spans="2:8" x14ac:dyDescent="0.3">
      <c r="B3135" s="208">
        <v>40878</v>
      </c>
      <c r="C3135" s="209">
        <v>174.74084500000001</v>
      </c>
      <c r="D3135" s="174">
        <v>5.9027690131111518E-2</v>
      </c>
      <c r="E3135" s="174">
        <v>5.9027690131111518E-2</v>
      </c>
      <c r="G3135" s="174">
        <v>3129</v>
      </c>
      <c r="H3135" s="174">
        <f t="shared" ca="1" si="52"/>
        <v>-2.7437592743081947E-2</v>
      </c>
    </row>
    <row r="3136" spans="2:8" x14ac:dyDescent="0.3">
      <c r="B3136" s="210">
        <v>40877</v>
      </c>
      <c r="C3136" s="211">
        <v>165.001205</v>
      </c>
      <c r="D3136" s="174">
        <v>-2.6204584247132914E-2</v>
      </c>
      <c r="E3136" s="174">
        <v>-2.6204584247132914E-2</v>
      </c>
      <c r="G3136" s="174">
        <v>3130</v>
      </c>
      <c r="H3136" s="174">
        <f t="shared" ca="1" si="52"/>
        <v>4.8865427684532517E-2</v>
      </c>
    </row>
    <row r="3137" spans="2:8" x14ac:dyDescent="0.3">
      <c r="B3137" s="208">
        <v>40876</v>
      </c>
      <c r="C3137" s="209">
        <v>169.44134500000001</v>
      </c>
      <c r="D3137" s="174">
        <v>-2.4195660900225433E-2</v>
      </c>
      <c r="E3137" s="174">
        <v>-2.4195660900225433E-2</v>
      </c>
      <c r="G3137" s="174">
        <v>3131</v>
      </c>
      <c r="H3137" s="174">
        <f t="shared" ca="1" si="52"/>
        <v>-3.556231064684065E-2</v>
      </c>
    </row>
    <row r="3138" spans="2:8" x14ac:dyDescent="0.3">
      <c r="B3138" s="210">
        <v>40875</v>
      </c>
      <c r="C3138" s="211">
        <v>173.64274599999999</v>
      </c>
      <c r="D3138" s="174">
        <v>5.8190256357222421E-2</v>
      </c>
      <c r="E3138" s="174">
        <v>5.8190256357222421E-2</v>
      </c>
      <c r="G3138" s="174">
        <v>3132</v>
      </c>
      <c r="H3138" s="174">
        <f t="shared" ca="1" si="52"/>
        <v>-2.0115778531651054E-2</v>
      </c>
    </row>
    <row r="3139" spans="2:8" x14ac:dyDescent="0.3">
      <c r="B3139" s="208">
        <v>40872</v>
      </c>
      <c r="C3139" s="209">
        <v>164.09406999999999</v>
      </c>
      <c r="D3139" s="174">
        <v>-6.9344262670096224E-3</v>
      </c>
      <c r="E3139" s="174">
        <v>-6.9344262670096224E-3</v>
      </c>
      <c r="G3139" s="174">
        <v>3133</v>
      </c>
      <c r="H3139" s="174">
        <f t="shared" ca="1" si="52"/>
        <v>2.8243424064231422E-2</v>
      </c>
    </row>
    <row r="3140" spans="2:8" x14ac:dyDescent="0.3">
      <c r="B3140" s="210">
        <v>40871</v>
      </c>
      <c r="C3140" s="211">
        <v>165.239914</v>
      </c>
      <c r="D3140" s="174">
        <v>2.7918061301733278E-2</v>
      </c>
      <c r="E3140" s="174">
        <v>2.7918061301733278E-2</v>
      </c>
      <c r="G3140" s="174">
        <v>3134</v>
      </c>
      <c r="H3140" s="174">
        <f t="shared" ca="1" si="52"/>
        <v>1.722084540139953E-2</v>
      </c>
    </row>
    <row r="3141" spans="2:8" x14ac:dyDescent="0.3">
      <c r="B3141" s="208">
        <v>40870</v>
      </c>
      <c r="C3141" s="209">
        <v>160.75202899999999</v>
      </c>
      <c r="D3141" s="174">
        <v>-2.3775031974835614E-2</v>
      </c>
      <c r="E3141" s="174">
        <v>-2.3775031974835614E-2</v>
      </c>
      <c r="G3141" s="174">
        <v>3135</v>
      </c>
      <c r="H3141" s="174">
        <f t="shared" ca="1" si="52"/>
        <v>-2.3928869522240703E-3</v>
      </c>
    </row>
    <row r="3142" spans="2:8" x14ac:dyDescent="0.3">
      <c r="B3142" s="210">
        <v>40869</v>
      </c>
      <c r="C3142" s="211">
        <v>164.66699199999999</v>
      </c>
      <c r="D3142" s="174">
        <v>6.7471505746594967E-2</v>
      </c>
      <c r="E3142" s="174">
        <v>6.7471505746594967E-2</v>
      </c>
      <c r="G3142" s="174">
        <v>3136</v>
      </c>
      <c r="H3142" s="174">
        <f t="shared" ca="1" si="52"/>
        <v>6.0937306241672429E-2</v>
      </c>
    </row>
    <row r="3143" spans="2:8" x14ac:dyDescent="0.3">
      <c r="B3143" s="208">
        <v>40868</v>
      </c>
      <c r="C3143" s="209">
        <v>154.25891100000001</v>
      </c>
      <c r="D3143" s="174">
        <v>-5.1379969010542877E-2</v>
      </c>
      <c r="E3143" s="174">
        <v>-5.1379969010542877E-2</v>
      </c>
      <c r="G3143" s="174">
        <v>3137</v>
      </c>
      <c r="H3143" s="174">
        <f t="shared" ca="1" si="52"/>
        <v>-8.6930117410872719E-3</v>
      </c>
    </row>
    <row r="3144" spans="2:8" x14ac:dyDescent="0.3">
      <c r="B3144" s="210">
        <v>40865</v>
      </c>
      <c r="C3144" s="211">
        <v>162.614014</v>
      </c>
      <c r="D3144" s="174">
        <v>-2.7690425277745984E-2</v>
      </c>
      <c r="E3144" s="174">
        <v>-2.7690425277745984E-2</v>
      </c>
      <c r="G3144" s="174">
        <v>3138</v>
      </c>
      <c r="H3144" s="174">
        <f t="shared" ref="H3144:H3207" ca="1" si="53">_xlfn.NORM.INV(RAND(),N$9,N$10)</f>
        <v>-2.4159878631834684E-2</v>
      </c>
    </row>
    <row r="3145" spans="2:8" x14ac:dyDescent="0.3">
      <c r="B3145" s="208">
        <v>40864</v>
      </c>
      <c r="C3145" s="209">
        <v>167.245102</v>
      </c>
      <c r="D3145" s="174">
        <v>-3.92212957261261E-2</v>
      </c>
      <c r="E3145" s="174">
        <v>-3.92212957261261E-2</v>
      </c>
      <c r="G3145" s="174">
        <v>3139</v>
      </c>
      <c r="H3145" s="174">
        <f t="shared" ca="1" si="53"/>
        <v>-3.0621757346189566E-2</v>
      </c>
    </row>
    <row r="3146" spans="2:8" x14ac:dyDescent="0.3">
      <c r="B3146" s="210">
        <v>40863</v>
      </c>
      <c r="C3146" s="211">
        <v>174.07244900000001</v>
      </c>
      <c r="D3146" s="174">
        <v>5.7931820627493951E-3</v>
      </c>
      <c r="E3146" s="174">
        <v>5.7931820627493951E-3</v>
      </c>
      <c r="G3146" s="174">
        <v>3140</v>
      </c>
      <c r="H3146" s="174">
        <f t="shared" ca="1" si="53"/>
        <v>2.9886882737240956E-2</v>
      </c>
    </row>
    <row r="3147" spans="2:8" x14ac:dyDescent="0.3">
      <c r="B3147" s="208">
        <v>40862</v>
      </c>
      <c r="C3147" s="209">
        <v>173.06982400000001</v>
      </c>
      <c r="D3147" s="174">
        <v>1.9403833042415882E-2</v>
      </c>
      <c r="E3147" s="174">
        <v>1.9403833042415882E-2</v>
      </c>
      <c r="G3147" s="174">
        <v>3141</v>
      </c>
      <c r="H3147" s="174">
        <f t="shared" ca="1" si="53"/>
        <v>7.3499787537604369E-3</v>
      </c>
    </row>
    <row r="3148" spans="2:8" x14ac:dyDescent="0.3">
      <c r="B3148" s="210">
        <v>40861</v>
      </c>
      <c r="C3148" s="211">
        <v>169.77552800000001</v>
      </c>
      <c r="D3148" s="174">
        <v>-2.0115688265252393E-2</v>
      </c>
      <c r="E3148" s="174">
        <v>-2.0115688265252393E-2</v>
      </c>
      <c r="G3148" s="174">
        <v>3142</v>
      </c>
      <c r="H3148" s="174">
        <f t="shared" ca="1" si="53"/>
        <v>-3.6654692081223759E-2</v>
      </c>
    </row>
    <row r="3149" spans="2:8" x14ac:dyDescent="0.3">
      <c r="B3149" s="208">
        <v>40858</v>
      </c>
      <c r="C3149" s="209">
        <v>173.26078799999999</v>
      </c>
      <c r="D3149" s="174">
        <v>-1.7862046864024792E-2</v>
      </c>
      <c r="E3149" s="174">
        <v>-1.7862046864024792E-2</v>
      </c>
      <c r="G3149" s="174">
        <v>3143</v>
      </c>
      <c r="H3149" s="174">
        <f t="shared" ca="1" si="53"/>
        <v>-1.2633034072274355E-4</v>
      </c>
    </row>
    <row r="3150" spans="2:8" x14ac:dyDescent="0.3">
      <c r="B3150" s="210">
        <v>40856</v>
      </c>
      <c r="C3150" s="211">
        <v>176.41186500000001</v>
      </c>
      <c r="D3150" s="174">
        <v>-2.6093812723082848E-2</v>
      </c>
      <c r="E3150" s="174">
        <v>-2.6093812723082848E-2</v>
      </c>
      <c r="G3150" s="174">
        <v>3144</v>
      </c>
      <c r="H3150" s="174">
        <f t="shared" ca="1" si="53"/>
        <v>2.448529903040159E-2</v>
      </c>
    </row>
    <row r="3151" spans="2:8" x14ac:dyDescent="0.3">
      <c r="B3151" s="208">
        <v>40855</v>
      </c>
      <c r="C3151" s="209">
        <v>181.13845800000001</v>
      </c>
      <c r="D3151" s="174">
        <v>8.506098123167315E-3</v>
      </c>
      <c r="E3151" s="174">
        <v>8.506098123167315E-3</v>
      </c>
      <c r="G3151" s="174">
        <v>3145</v>
      </c>
      <c r="H3151" s="174">
        <f t="shared" ca="1" si="53"/>
        <v>-2.5329517765025379E-3</v>
      </c>
    </row>
    <row r="3152" spans="2:8" x14ac:dyDescent="0.3">
      <c r="B3152" s="210">
        <v>40851</v>
      </c>
      <c r="C3152" s="211">
        <v>179.61067199999999</v>
      </c>
      <c r="D3152" s="174">
        <v>-3.1795683400182976E-3</v>
      </c>
      <c r="E3152" s="174">
        <v>-3.1795683400182976E-3</v>
      </c>
      <c r="G3152" s="174">
        <v>3146</v>
      </c>
      <c r="H3152" s="174">
        <f t="shared" ca="1" si="53"/>
        <v>2.8680479653377357E-2</v>
      </c>
    </row>
    <row r="3153" spans="2:8" x14ac:dyDescent="0.3">
      <c r="B3153" s="208">
        <v>40850</v>
      </c>
      <c r="C3153" s="209">
        <v>180.18357800000001</v>
      </c>
      <c r="D3153" s="174">
        <v>-1.7699200968303214E-2</v>
      </c>
      <c r="E3153" s="174">
        <v>-1.7699200968303214E-2</v>
      </c>
      <c r="G3153" s="174">
        <v>3147</v>
      </c>
      <c r="H3153" s="174">
        <f t="shared" ca="1" si="53"/>
        <v>5.6633050638502458E-3</v>
      </c>
    </row>
    <row r="3154" spans="2:8" x14ac:dyDescent="0.3">
      <c r="B3154" s="210">
        <v>40849</v>
      </c>
      <c r="C3154" s="211">
        <v>183.43014500000001</v>
      </c>
      <c r="D3154" s="174">
        <v>-6.9785806753853074E-3</v>
      </c>
      <c r="E3154" s="174">
        <v>-6.9785806753853074E-3</v>
      </c>
      <c r="G3154" s="174">
        <v>3148</v>
      </c>
      <c r="H3154" s="174">
        <f t="shared" ca="1" si="53"/>
        <v>9.2848723269859018E-2</v>
      </c>
    </row>
    <row r="3155" spans="2:8" x14ac:dyDescent="0.3">
      <c r="B3155" s="208">
        <v>40848</v>
      </c>
      <c r="C3155" s="209">
        <v>184.719223</v>
      </c>
      <c r="D3155" s="174">
        <v>-2.5195251885102313E-2</v>
      </c>
      <c r="E3155" s="174">
        <v>-2.5195251885102313E-2</v>
      </c>
      <c r="G3155" s="174">
        <v>3149</v>
      </c>
      <c r="H3155" s="174">
        <f t="shared" ca="1" si="53"/>
        <v>-8.3700362375399486E-3</v>
      </c>
    </row>
    <row r="3156" spans="2:8" x14ac:dyDescent="0.3">
      <c r="B3156" s="210">
        <v>40847</v>
      </c>
      <c r="C3156" s="211">
        <v>189.493561</v>
      </c>
      <c r="D3156" s="174">
        <v>-4.0377233994785412E-2</v>
      </c>
      <c r="E3156" s="174">
        <v>-4.0377233994785412E-2</v>
      </c>
      <c r="G3156" s="174">
        <v>3150</v>
      </c>
      <c r="H3156" s="174">
        <f t="shared" ca="1" si="53"/>
        <v>3.5822135170682765E-2</v>
      </c>
    </row>
    <row r="3157" spans="2:8" x14ac:dyDescent="0.3">
      <c r="B3157" s="208">
        <v>40844</v>
      </c>
      <c r="C3157" s="209">
        <v>197.46672100000001</v>
      </c>
      <c r="D3157" s="174">
        <v>7.8206598418355505E-2</v>
      </c>
      <c r="E3157" s="174">
        <v>7.8206598418355505E-2</v>
      </c>
      <c r="G3157" s="174">
        <v>3151</v>
      </c>
      <c r="H3157" s="174">
        <f t="shared" ca="1" si="53"/>
        <v>4.7927179296619854E-2</v>
      </c>
    </row>
    <row r="3158" spans="2:8" x14ac:dyDescent="0.3">
      <c r="B3158" s="210">
        <v>40841</v>
      </c>
      <c r="C3158" s="211">
        <v>183.143677</v>
      </c>
      <c r="D3158" s="174">
        <v>3.0351779586693828E-2</v>
      </c>
      <c r="E3158" s="174">
        <v>3.0351779586693828E-2</v>
      </c>
      <c r="G3158" s="174">
        <v>3152</v>
      </c>
      <c r="H3158" s="174">
        <f t="shared" ca="1" si="53"/>
        <v>-3.0419688468270412E-2</v>
      </c>
    </row>
    <row r="3159" spans="2:8" x14ac:dyDescent="0.3">
      <c r="B3159" s="208">
        <v>40840</v>
      </c>
      <c r="C3159" s="209">
        <v>177.74868799999999</v>
      </c>
      <c r="D3159" s="174">
        <v>4.4905993948929551E-2</v>
      </c>
      <c r="E3159" s="174">
        <v>4.4905993948929551E-2</v>
      </c>
      <c r="G3159" s="174">
        <v>3153</v>
      </c>
      <c r="H3159" s="174">
        <f t="shared" ca="1" si="53"/>
        <v>9.4946206156737937E-3</v>
      </c>
    </row>
    <row r="3160" spans="2:8" x14ac:dyDescent="0.3">
      <c r="B3160" s="210">
        <v>40837</v>
      </c>
      <c r="C3160" s="211">
        <v>170.10974100000001</v>
      </c>
      <c r="D3160" s="174">
        <v>-2.7034386342143162E-2</v>
      </c>
      <c r="E3160" s="174">
        <v>-2.7034386342143162E-2</v>
      </c>
      <c r="G3160" s="174">
        <v>3154</v>
      </c>
      <c r="H3160" s="174">
        <f t="shared" ca="1" si="53"/>
        <v>-5.6132862931959238E-2</v>
      </c>
    </row>
    <row r="3161" spans="2:8" x14ac:dyDescent="0.3">
      <c r="B3161" s="208">
        <v>40836</v>
      </c>
      <c r="C3161" s="209">
        <v>174.83633399999999</v>
      </c>
      <c r="D3161" s="174">
        <v>-2.0593643613577139E-2</v>
      </c>
      <c r="E3161" s="174">
        <v>-2.0593643613577139E-2</v>
      </c>
      <c r="G3161" s="174">
        <v>3155</v>
      </c>
      <c r="H3161" s="174">
        <f t="shared" ca="1" si="53"/>
        <v>6.047055819793317E-2</v>
      </c>
    </row>
    <row r="3162" spans="2:8" x14ac:dyDescent="0.3">
      <c r="B3162" s="210">
        <v>40835</v>
      </c>
      <c r="C3162" s="211">
        <v>178.51255800000001</v>
      </c>
      <c r="D3162" s="174">
        <v>3.1448197462776648E-2</v>
      </c>
      <c r="E3162" s="174">
        <v>3.1448197462776648E-2</v>
      </c>
      <c r="G3162" s="174">
        <v>3156</v>
      </c>
      <c r="H3162" s="174">
        <f t="shared" ca="1" si="53"/>
        <v>-3.0323824281790972E-2</v>
      </c>
    </row>
    <row r="3163" spans="2:8" x14ac:dyDescent="0.3">
      <c r="B3163" s="208">
        <v>40834</v>
      </c>
      <c r="C3163" s="209">
        <v>173.06982400000001</v>
      </c>
      <c r="D3163" s="174">
        <v>-3.641681158010468E-2</v>
      </c>
      <c r="E3163" s="174">
        <v>-3.641681158010468E-2</v>
      </c>
      <c r="G3163" s="174">
        <v>3157</v>
      </c>
      <c r="H3163" s="174">
        <f t="shared" ca="1" si="53"/>
        <v>5.0959307567677564E-3</v>
      </c>
    </row>
    <row r="3164" spans="2:8" x14ac:dyDescent="0.3">
      <c r="B3164" s="210">
        <v>40833</v>
      </c>
      <c r="C3164" s="211">
        <v>179.61067199999999</v>
      </c>
      <c r="D3164" s="174">
        <v>4.4709733247475278E-2</v>
      </c>
      <c r="E3164" s="174">
        <v>4.4709733247475278E-2</v>
      </c>
      <c r="G3164" s="174">
        <v>3158</v>
      </c>
      <c r="H3164" s="174">
        <f t="shared" ca="1" si="53"/>
        <v>-1.7509854701201755E-2</v>
      </c>
    </row>
    <row r="3165" spans="2:8" x14ac:dyDescent="0.3">
      <c r="B3165" s="208">
        <v>40830</v>
      </c>
      <c r="C3165" s="209">
        <v>171.92399599999999</v>
      </c>
      <c r="D3165" s="174">
        <v>2.388402927163509E-2</v>
      </c>
      <c r="E3165" s="174">
        <v>2.388402927163509E-2</v>
      </c>
      <c r="G3165" s="174">
        <v>3159</v>
      </c>
      <c r="H3165" s="174">
        <f t="shared" ca="1" si="53"/>
        <v>3.1329925990838003E-2</v>
      </c>
    </row>
    <row r="3166" spans="2:8" x14ac:dyDescent="0.3">
      <c r="B3166" s="210">
        <v>40829</v>
      </c>
      <c r="C3166" s="211">
        <v>167.913544</v>
      </c>
      <c r="D3166" s="174">
        <v>-2.7109321211332353E-2</v>
      </c>
      <c r="E3166" s="174">
        <v>-2.7109321211332353E-2</v>
      </c>
      <c r="G3166" s="174">
        <v>3160</v>
      </c>
      <c r="H3166" s="174">
        <f t="shared" ca="1" si="53"/>
        <v>1.9621878668144823E-2</v>
      </c>
    </row>
    <row r="3167" spans="2:8" x14ac:dyDescent="0.3">
      <c r="B3167" s="208">
        <v>40828</v>
      </c>
      <c r="C3167" s="209">
        <v>172.59240700000001</v>
      </c>
      <c r="D3167" s="174">
        <v>2.2630929313961837E-2</v>
      </c>
      <c r="E3167" s="174">
        <v>2.2630929313961837E-2</v>
      </c>
      <c r="G3167" s="174">
        <v>3161</v>
      </c>
      <c r="H3167" s="174">
        <f t="shared" ca="1" si="53"/>
        <v>-4.7512906275311149E-2</v>
      </c>
    </row>
    <row r="3168" spans="2:8" x14ac:dyDescent="0.3">
      <c r="B3168" s="210">
        <v>40827</v>
      </c>
      <c r="C3168" s="211">
        <v>168.772919</v>
      </c>
      <c r="D3168" s="174">
        <v>3.5139155728561404E-2</v>
      </c>
      <c r="E3168" s="174">
        <v>3.5139155728561404E-2</v>
      </c>
      <c r="G3168" s="174">
        <v>3162</v>
      </c>
      <c r="H3168" s="174">
        <f t="shared" ca="1" si="53"/>
        <v>2.2087898815568684E-3</v>
      </c>
    </row>
    <row r="3169" spans="2:8" x14ac:dyDescent="0.3">
      <c r="B3169" s="208">
        <v>40826</v>
      </c>
      <c r="C3169" s="209">
        <v>163.043701</v>
      </c>
      <c r="D3169" s="174">
        <v>7.2887057149252352E-2</v>
      </c>
      <c r="E3169" s="174">
        <v>7.2887057149252352E-2</v>
      </c>
      <c r="G3169" s="174">
        <v>3163</v>
      </c>
      <c r="H3169" s="174">
        <f t="shared" ca="1" si="53"/>
        <v>5.9641506315952697E-3</v>
      </c>
    </row>
    <row r="3170" spans="2:8" x14ac:dyDescent="0.3">
      <c r="B3170" s="210">
        <v>40823</v>
      </c>
      <c r="C3170" s="211">
        <v>151.96725499999999</v>
      </c>
      <c r="D3170" s="174">
        <v>7.9715030794956801E-2</v>
      </c>
      <c r="E3170" s="174">
        <v>7.9715030794956801E-2</v>
      </c>
      <c r="G3170" s="174">
        <v>3164</v>
      </c>
      <c r="H3170" s="174">
        <f t="shared" ca="1" si="53"/>
        <v>-3.0241703950259186E-2</v>
      </c>
    </row>
    <row r="3171" spans="2:8" x14ac:dyDescent="0.3">
      <c r="B3171" s="208">
        <v>40821</v>
      </c>
      <c r="C3171" s="209">
        <v>140.747559</v>
      </c>
      <c r="D3171" s="174">
        <v>4.7717814242310436E-3</v>
      </c>
      <c r="E3171" s="174">
        <v>4.7717814242310436E-3</v>
      </c>
      <c r="G3171" s="174">
        <v>3165</v>
      </c>
      <c r="H3171" s="174">
        <f t="shared" ca="1" si="53"/>
        <v>1.7856456548986037E-2</v>
      </c>
    </row>
    <row r="3172" spans="2:8" x14ac:dyDescent="0.3">
      <c r="B3172" s="210">
        <v>40820</v>
      </c>
      <c r="C3172" s="211">
        <v>140.07913199999999</v>
      </c>
      <c r="D3172" s="174">
        <v>-4.4921900847647314E-2</v>
      </c>
      <c r="E3172" s="174">
        <v>-4.4921900847647314E-2</v>
      </c>
      <c r="G3172" s="174">
        <v>3166</v>
      </c>
      <c r="H3172" s="174">
        <f t="shared" ca="1" si="53"/>
        <v>-2.1902288312618E-2</v>
      </c>
    </row>
    <row r="3173" spans="2:8" x14ac:dyDescent="0.3">
      <c r="B3173" s="208">
        <v>40819</v>
      </c>
      <c r="C3173" s="209">
        <v>146.66772499999999</v>
      </c>
      <c r="D3173" s="174">
        <v>-1.5700125167143104E-2</v>
      </c>
      <c r="E3173" s="174">
        <v>-1.5700125167143104E-2</v>
      </c>
      <c r="G3173" s="174">
        <v>3167</v>
      </c>
      <c r="H3173" s="174">
        <f t="shared" ca="1" si="53"/>
        <v>-1.4016846937349274E-2</v>
      </c>
    </row>
    <row r="3174" spans="2:8" x14ac:dyDescent="0.3">
      <c r="B3174" s="210">
        <v>40816</v>
      </c>
      <c r="C3174" s="211">
        <v>149.00715600000001</v>
      </c>
      <c r="D3174" s="174">
        <v>-3.0142813724538461E-2</v>
      </c>
      <c r="E3174" s="174">
        <v>-3.0142813724538461E-2</v>
      </c>
      <c r="G3174" s="174">
        <v>3168</v>
      </c>
      <c r="H3174" s="174">
        <f t="shared" ca="1" si="53"/>
        <v>-8.3268308513075352E-3</v>
      </c>
    </row>
    <row r="3175" spans="2:8" x14ac:dyDescent="0.3">
      <c r="B3175" s="208">
        <v>40815</v>
      </c>
      <c r="C3175" s="209">
        <v>153.63824500000001</v>
      </c>
      <c r="D3175" s="174">
        <v>3.1079641571039734E-2</v>
      </c>
      <c r="E3175" s="174">
        <v>3.1079641571039734E-2</v>
      </c>
      <c r="G3175" s="174">
        <v>3169</v>
      </c>
      <c r="H3175" s="174">
        <f t="shared" ca="1" si="53"/>
        <v>3.6097792008233681E-2</v>
      </c>
    </row>
    <row r="3176" spans="2:8" x14ac:dyDescent="0.3">
      <c r="B3176" s="210">
        <v>40814</v>
      </c>
      <c r="C3176" s="211">
        <v>149.00715600000001</v>
      </c>
      <c r="D3176" s="174">
        <v>1.9262148652782825E-3</v>
      </c>
      <c r="E3176" s="174">
        <v>1.9262148652782825E-3</v>
      </c>
      <c r="G3176" s="174">
        <v>3170</v>
      </c>
      <c r="H3176" s="174">
        <f t="shared" ca="1" si="53"/>
        <v>1.8947448186410809E-2</v>
      </c>
    </row>
    <row r="3177" spans="2:8" x14ac:dyDescent="0.3">
      <c r="B3177" s="208">
        <v>40813</v>
      </c>
      <c r="C3177" s="209">
        <v>148.720688</v>
      </c>
      <c r="D3177" s="174">
        <v>6.1328897809757615E-2</v>
      </c>
      <c r="E3177" s="174">
        <v>6.1328897809757615E-2</v>
      </c>
      <c r="G3177" s="174">
        <v>3171</v>
      </c>
      <c r="H3177" s="174">
        <f t="shared" ca="1" si="53"/>
        <v>-6.4746475994756844E-3</v>
      </c>
    </row>
    <row r="3178" spans="2:8" x14ac:dyDescent="0.3">
      <c r="B3178" s="210">
        <v>40812</v>
      </c>
      <c r="C3178" s="211">
        <v>140.12686199999999</v>
      </c>
      <c r="D3178" s="174">
        <v>-6.8108963444537347E-4</v>
      </c>
      <c r="E3178" s="174">
        <v>-6.8108963444537347E-4</v>
      </c>
      <c r="G3178" s="174">
        <v>3172</v>
      </c>
      <c r="H3178" s="174">
        <f t="shared" ca="1" si="53"/>
        <v>3.4336494851344317E-2</v>
      </c>
    </row>
    <row r="3179" spans="2:8" x14ac:dyDescent="0.3">
      <c r="B3179" s="208">
        <v>40809</v>
      </c>
      <c r="C3179" s="209">
        <v>140.22236599999999</v>
      </c>
      <c r="D3179" s="174">
        <v>-5.0436254606994316E-2</v>
      </c>
      <c r="E3179" s="174">
        <v>-5.0436254606994316E-2</v>
      </c>
      <c r="G3179" s="174">
        <v>3173</v>
      </c>
      <c r="H3179" s="174">
        <f t="shared" ca="1" si="53"/>
        <v>1.0383152656513588E-2</v>
      </c>
    </row>
    <row r="3180" spans="2:8" x14ac:dyDescent="0.3">
      <c r="B3180" s="210">
        <v>40808</v>
      </c>
      <c r="C3180" s="211">
        <v>147.67030299999999</v>
      </c>
      <c r="D3180" s="174">
        <v>-6.1874542091434177E-2</v>
      </c>
      <c r="E3180" s="174">
        <v>-6.1874542091434177E-2</v>
      </c>
      <c r="G3180" s="174">
        <v>3174</v>
      </c>
      <c r="H3180" s="174">
        <f t="shared" ca="1" si="53"/>
        <v>-4.0107568545570967E-2</v>
      </c>
    </row>
    <row r="3181" spans="2:8" x14ac:dyDescent="0.3">
      <c r="B3181" s="208">
        <v>40807</v>
      </c>
      <c r="C3181" s="209">
        <v>157.40997300000001</v>
      </c>
      <c r="D3181" s="174">
        <v>-8.1228770432711928E-3</v>
      </c>
      <c r="E3181" s="174">
        <v>-8.1228770432711928E-3</v>
      </c>
      <c r="G3181" s="174">
        <v>3175</v>
      </c>
      <c r="H3181" s="174">
        <f t="shared" ca="1" si="53"/>
        <v>-2.0019653324352044E-2</v>
      </c>
    </row>
    <row r="3182" spans="2:8" x14ac:dyDescent="0.3">
      <c r="B3182" s="210">
        <v>40806</v>
      </c>
      <c r="C3182" s="211">
        <v>158.69906599999999</v>
      </c>
      <c r="D3182" s="174">
        <v>2.7829412603043811E-2</v>
      </c>
      <c r="E3182" s="174">
        <v>2.7829412603043811E-2</v>
      </c>
      <c r="G3182" s="174">
        <v>3176</v>
      </c>
      <c r="H3182" s="174">
        <f t="shared" ca="1" si="53"/>
        <v>2.2833195072388894E-2</v>
      </c>
    </row>
    <row r="3183" spans="2:8" x14ac:dyDescent="0.3">
      <c r="B3183" s="208">
        <v>40805</v>
      </c>
      <c r="C3183" s="209">
        <v>154.40214499999999</v>
      </c>
      <c r="D3183" s="174">
        <v>-9.2681515293439518E-4</v>
      </c>
      <c r="E3183" s="174">
        <v>-9.2681515293439518E-4</v>
      </c>
      <c r="G3183" s="174">
        <v>3177</v>
      </c>
      <c r="H3183" s="174">
        <f t="shared" ca="1" si="53"/>
        <v>-2.7216925664462155E-2</v>
      </c>
    </row>
    <row r="3184" spans="2:8" x14ac:dyDescent="0.3">
      <c r="B3184" s="210">
        <v>40802</v>
      </c>
      <c r="C3184" s="211">
        <v>154.54537999999999</v>
      </c>
      <c r="D3184" s="174">
        <v>7.0436383241478287E-2</v>
      </c>
      <c r="E3184" s="174">
        <v>7.0436383241478287E-2</v>
      </c>
      <c r="G3184" s="174">
        <v>3178</v>
      </c>
      <c r="H3184" s="174">
        <f t="shared" ca="1" si="53"/>
        <v>-1.3189460265609792E-3</v>
      </c>
    </row>
    <row r="3185" spans="2:8" x14ac:dyDescent="0.3">
      <c r="B3185" s="208">
        <v>40801</v>
      </c>
      <c r="C3185" s="209">
        <v>144.37605300000001</v>
      </c>
      <c r="D3185" s="174">
        <v>6.1052676370564316E-2</v>
      </c>
      <c r="E3185" s="174">
        <v>6.1052676370564316E-2</v>
      </c>
      <c r="G3185" s="174">
        <v>3179</v>
      </c>
      <c r="H3185" s="174">
        <f t="shared" ca="1" si="53"/>
        <v>3.8477386889067648E-2</v>
      </c>
    </row>
    <row r="3186" spans="2:8" x14ac:dyDescent="0.3">
      <c r="B3186" s="210">
        <v>40800</v>
      </c>
      <c r="C3186" s="211">
        <v>136.06869499999999</v>
      </c>
      <c r="D3186" s="174">
        <v>2.0773537107101843E-2</v>
      </c>
      <c r="E3186" s="174">
        <v>2.0773537107101843E-2</v>
      </c>
      <c r="G3186" s="174">
        <v>3180</v>
      </c>
      <c r="H3186" s="174">
        <f t="shared" ca="1" si="53"/>
        <v>-6.4097525261228486E-2</v>
      </c>
    </row>
    <row r="3187" spans="2:8" x14ac:dyDescent="0.3">
      <c r="B3187" s="208">
        <v>40799</v>
      </c>
      <c r="C3187" s="209">
        <v>133.29959099999999</v>
      </c>
      <c r="D3187" s="174">
        <v>-4.612209192378592E-2</v>
      </c>
      <c r="E3187" s="174">
        <v>-4.612209192378592E-2</v>
      </c>
      <c r="G3187" s="174">
        <v>3181</v>
      </c>
      <c r="H3187" s="174">
        <f t="shared" ca="1" si="53"/>
        <v>3.8020599950517986E-2</v>
      </c>
    </row>
    <row r="3188" spans="2:8" x14ac:dyDescent="0.3">
      <c r="B3188" s="210">
        <v>40798</v>
      </c>
      <c r="C3188" s="211">
        <v>139.74491900000001</v>
      </c>
      <c r="D3188" s="174">
        <v>-4.3339134388896396E-2</v>
      </c>
      <c r="E3188" s="174">
        <v>-4.3339134388896396E-2</v>
      </c>
      <c r="G3188" s="174">
        <v>3182</v>
      </c>
      <c r="H3188" s="174">
        <f t="shared" ca="1" si="53"/>
        <v>-1.1947224018004889E-2</v>
      </c>
    </row>
    <row r="3189" spans="2:8" x14ac:dyDescent="0.3">
      <c r="B3189" s="208">
        <v>40795</v>
      </c>
      <c r="C3189" s="209">
        <v>146.075714</v>
      </c>
      <c r="D3189" s="174">
        <v>-3.2568150083176588E-2</v>
      </c>
      <c r="E3189" s="174">
        <v>-3.2568150083176588E-2</v>
      </c>
      <c r="G3189" s="174">
        <v>3183</v>
      </c>
      <c r="H3189" s="174">
        <f t="shared" ca="1" si="53"/>
        <v>-1.7602073193564171E-2</v>
      </c>
    </row>
    <row r="3190" spans="2:8" x14ac:dyDescent="0.3">
      <c r="B3190" s="210">
        <v>40794</v>
      </c>
      <c r="C3190" s="211">
        <v>150.99328600000001</v>
      </c>
      <c r="D3190" s="174">
        <v>2.8019852041348853E-2</v>
      </c>
      <c r="E3190" s="174">
        <v>2.8019852041348853E-2</v>
      </c>
      <c r="G3190" s="174">
        <v>3184</v>
      </c>
      <c r="H3190" s="174">
        <f t="shared" ca="1" si="53"/>
        <v>-1.3456902467706224E-2</v>
      </c>
    </row>
    <row r="3191" spans="2:8" x14ac:dyDescent="0.3">
      <c r="B3191" s="208">
        <v>40793</v>
      </c>
      <c r="C3191" s="209">
        <v>146.877792</v>
      </c>
      <c r="D3191" s="174">
        <v>4.3092543880421125E-3</v>
      </c>
      <c r="E3191" s="174">
        <v>4.3092543880421125E-3</v>
      </c>
      <c r="G3191" s="174">
        <v>3185</v>
      </c>
      <c r="H3191" s="174">
        <f t="shared" ca="1" si="53"/>
        <v>2.0901836244737237E-2</v>
      </c>
    </row>
    <row r="3192" spans="2:8" x14ac:dyDescent="0.3">
      <c r="B3192" s="210">
        <v>40792</v>
      </c>
      <c r="C3192" s="211">
        <v>146.24757399999999</v>
      </c>
      <c r="D3192" s="174">
        <v>1.6728608886616782E-2</v>
      </c>
      <c r="E3192" s="174">
        <v>1.6728608886616782E-2</v>
      </c>
      <c r="G3192" s="174">
        <v>3186</v>
      </c>
      <c r="H3192" s="174">
        <f t="shared" ca="1" si="53"/>
        <v>-1.4013173929842462E-2</v>
      </c>
    </row>
    <row r="3193" spans="2:8" x14ac:dyDescent="0.3">
      <c r="B3193" s="208">
        <v>40791</v>
      </c>
      <c r="C3193" s="209">
        <v>143.841309</v>
      </c>
      <c r="D3193" s="174">
        <v>-2.0536319970553083E-3</v>
      </c>
      <c r="E3193" s="174">
        <v>-2.0536319970553083E-3</v>
      </c>
      <c r="G3193" s="174">
        <v>3187</v>
      </c>
      <c r="H3193" s="174">
        <f t="shared" ca="1" si="53"/>
        <v>-6.3199519212143122E-3</v>
      </c>
    </row>
    <row r="3194" spans="2:8" x14ac:dyDescent="0.3">
      <c r="B3194" s="210">
        <v>40788</v>
      </c>
      <c r="C3194" s="211">
        <v>144.137314</v>
      </c>
      <c r="D3194" s="174">
        <v>1.6771999831828227E-2</v>
      </c>
      <c r="E3194" s="174">
        <v>1.6771999831828227E-2</v>
      </c>
      <c r="G3194" s="174">
        <v>3188</v>
      </c>
      <c r="H3194" s="174">
        <f t="shared" ca="1" si="53"/>
        <v>-4.2816628202705112E-2</v>
      </c>
    </row>
    <row r="3195" spans="2:8" x14ac:dyDescent="0.3">
      <c r="B3195" s="208">
        <v>40785</v>
      </c>
      <c r="C3195" s="209">
        <v>141.75971999999999</v>
      </c>
      <c r="D3195" s="174">
        <v>1.5944898239078523E-2</v>
      </c>
      <c r="E3195" s="174">
        <v>1.5944898239078523E-2</v>
      </c>
      <c r="G3195" s="174">
        <v>3189</v>
      </c>
      <c r="H3195" s="174">
        <f t="shared" ca="1" si="53"/>
        <v>1.7104005100440082E-2</v>
      </c>
    </row>
    <row r="3196" spans="2:8" x14ac:dyDescent="0.3">
      <c r="B3196" s="210">
        <v>40784</v>
      </c>
      <c r="C3196" s="211">
        <v>139.534851</v>
      </c>
      <c r="D3196" s="174">
        <v>4.602732028219788E-2</v>
      </c>
      <c r="E3196" s="174">
        <v>4.602732028219788E-2</v>
      </c>
      <c r="G3196" s="174">
        <v>3190</v>
      </c>
      <c r="H3196" s="174">
        <f t="shared" ca="1" si="53"/>
        <v>-2.5718945760980123E-2</v>
      </c>
    </row>
    <row r="3197" spans="2:8" x14ac:dyDescent="0.3">
      <c r="B3197" s="208">
        <v>40781</v>
      </c>
      <c r="C3197" s="209">
        <v>133.39503500000001</v>
      </c>
      <c r="D3197" s="174">
        <v>-2.2051169624148107E-2</v>
      </c>
      <c r="E3197" s="174">
        <v>-2.2051169624148107E-2</v>
      </c>
      <c r="G3197" s="174">
        <v>3191</v>
      </c>
      <c r="H3197" s="174">
        <f t="shared" ca="1" si="53"/>
        <v>-4.1100436719493622E-2</v>
      </c>
    </row>
    <row r="3198" spans="2:8" x14ac:dyDescent="0.3">
      <c r="B3198" s="210">
        <v>40780</v>
      </c>
      <c r="C3198" s="211">
        <v>136.40287799999999</v>
      </c>
      <c r="D3198" s="174">
        <v>1.9264933745104691E-2</v>
      </c>
      <c r="E3198" s="174">
        <v>1.9264933745104691E-2</v>
      </c>
      <c r="G3198" s="174">
        <v>3192</v>
      </c>
      <c r="H3198" s="174">
        <f t="shared" ca="1" si="53"/>
        <v>1.3202982575195109E-2</v>
      </c>
    </row>
    <row r="3199" spans="2:8" x14ac:dyDescent="0.3">
      <c r="B3199" s="208">
        <v>40779</v>
      </c>
      <c r="C3199" s="209">
        <v>133.82475299999999</v>
      </c>
      <c r="D3199" s="174">
        <v>-3.6902024353279148E-2</v>
      </c>
      <c r="E3199" s="174">
        <v>-3.6902024353279148E-2</v>
      </c>
      <c r="G3199" s="174">
        <v>3193</v>
      </c>
      <c r="H3199" s="174">
        <f t="shared" ca="1" si="53"/>
        <v>-6.0781271807712452E-3</v>
      </c>
    </row>
    <row r="3200" spans="2:8" x14ac:dyDescent="0.3">
      <c r="B3200" s="210">
        <v>40778</v>
      </c>
      <c r="C3200" s="211">
        <v>138.95237700000001</v>
      </c>
      <c r="D3200" s="174">
        <v>-1.2754622621909789E-2</v>
      </c>
      <c r="E3200" s="174">
        <v>-1.2754622621909789E-2</v>
      </c>
      <c r="G3200" s="174">
        <v>3194</v>
      </c>
      <c r="H3200" s="174">
        <f t="shared" ca="1" si="53"/>
        <v>7.100068485265873E-2</v>
      </c>
    </row>
    <row r="3201" spans="2:8" x14ac:dyDescent="0.3">
      <c r="B3201" s="208">
        <v>40777</v>
      </c>
      <c r="C3201" s="209">
        <v>140.747559</v>
      </c>
      <c r="D3201" s="174">
        <v>3.460393009737367E-2</v>
      </c>
      <c r="E3201" s="174">
        <v>3.460393009737367E-2</v>
      </c>
      <c r="G3201" s="174">
        <v>3195</v>
      </c>
      <c r="H3201" s="174">
        <f t="shared" ca="1" si="53"/>
        <v>-2.5224835120271811E-2</v>
      </c>
    </row>
    <row r="3202" spans="2:8" x14ac:dyDescent="0.3">
      <c r="B3202" s="210">
        <v>40774</v>
      </c>
      <c r="C3202" s="211">
        <v>136.04003900000001</v>
      </c>
      <c r="D3202" s="174">
        <v>-5.2789032442028976E-2</v>
      </c>
      <c r="E3202" s="174">
        <v>-5.2789032442028976E-2</v>
      </c>
      <c r="G3202" s="174">
        <v>3196</v>
      </c>
      <c r="H3202" s="174">
        <f t="shared" ca="1" si="53"/>
        <v>-1.9588374409382926E-2</v>
      </c>
    </row>
    <row r="3203" spans="2:8" x14ac:dyDescent="0.3">
      <c r="B3203" s="208">
        <v>40773</v>
      </c>
      <c r="C3203" s="209">
        <v>143.621689</v>
      </c>
      <c r="D3203" s="174">
        <v>-3.4409776504191907E-2</v>
      </c>
      <c r="E3203" s="174">
        <v>-3.4409776504191907E-2</v>
      </c>
      <c r="G3203" s="174">
        <v>3197</v>
      </c>
      <c r="H3203" s="174">
        <f t="shared" ca="1" si="53"/>
        <v>-3.210009849636513E-2</v>
      </c>
    </row>
    <row r="3204" spans="2:8" x14ac:dyDescent="0.3">
      <c r="B3204" s="210">
        <v>40772</v>
      </c>
      <c r="C3204" s="211">
        <v>148.73979199999999</v>
      </c>
      <c r="D3204" s="174">
        <v>-2.8320016593186816E-2</v>
      </c>
      <c r="E3204" s="174">
        <v>-2.8320016593186816E-2</v>
      </c>
      <c r="G3204" s="174">
        <v>3198</v>
      </c>
      <c r="H3204" s="174">
        <f t="shared" ca="1" si="53"/>
        <v>-2.1966342656783095E-3</v>
      </c>
    </row>
    <row r="3205" spans="2:8" x14ac:dyDescent="0.3">
      <c r="B3205" s="208">
        <v>40771</v>
      </c>
      <c r="C3205" s="209">
        <v>153.07487499999999</v>
      </c>
      <c r="D3205" s="174">
        <v>1.9375783509934961E-3</v>
      </c>
      <c r="E3205" s="174">
        <v>1.9375783509934961E-3</v>
      </c>
      <c r="G3205" s="174">
        <v>3199</v>
      </c>
      <c r="H3205" s="174">
        <f t="shared" ca="1" si="53"/>
        <v>9.6884359108061462E-4</v>
      </c>
    </row>
    <row r="3206" spans="2:8" x14ac:dyDescent="0.3">
      <c r="B3206" s="210">
        <v>40767</v>
      </c>
      <c r="C3206" s="211">
        <v>152.778854</v>
      </c>
      <c r="D3206" s="174">
        <v>-5.7715000575502461E-2</v>
      </c>
      <c r="E3206" s="174">
        <v>-5.7715000575502461E-2</v>
      </c>
      <c r="G3206" s="174">
        <v>3200</v>
      </c>
      <c r="H3206" s="174">
        <f t="shared" ca="1" si="53"/>
        <v>-1.3216946802227314E-2</v>
      </c>
    </row>
    <row r="3207" spans="2:8" x14ac:dyDescent="0.3">
      <c r="B3207" s="208">
        <v>40766</v>
      </c>
      <c r="C3207" s="209">
        <v>162.13656599999999</v>
      </c>
      <c r="D3207" s="174">
        <v>5.6857493593687591E-3</v>
      </c>
      <c r="E3207" s="174">
        <v>5.6857493593687591E-3</v>
      </c>
      <c r="G3207" s="174">
        <v>3201</v>
      </c>
      <c r="H3207" s="174">
        <f t="shared" ca="1" si="53"/>
        <v>-1.8882451712992913E-2</v>
      </c>
    </row>
    <row r="3208" spans="2:8" x14ac:dyDescent="0.3">
      <c r="B3208" s="210">
        <v>40765</v>
      </c>
      <c r="C3208" s="211">
        <v>161.21991</v>
      </c>
      <c r="D3208" s="174">
        <v>6.315716983288458E-2</v>
      </c>
      <c r="E3208" s="174">
        <v>6.315716983288458E-2</v>
      </c>
      <c r="G3208" s="174">
        <v>3202</v>
      </c>
      <c r="H3208" s="174">
        <f t="shared" ref="H3208:H3271" ca="1" si="54">_xlfn.NORM.INV(RAND(),N$9,N$10)</f>
        <v>2.5164417878718589E-2</v>
      </c>
    </row>
    <row r="3209" spans="2:8" x14ac:dyDescent="0.3">
      <c r="B3209" s="208">
        <v>40764</v>
      </c>
      <c r="C3209" s="209">
        <v>151.64259300000001</v>
      </c>
      <c r="D3209" s="174">
        <v>-4.0654875843574509E-2</v>
      </c>
      <c r="E3209" s="174">
        <v>-4.0654875843574509E-2</v>
      </c>
      <c r="G3209" s="174">
        <v>3203</v>
      </c>
      <c r="H3209" s="174">
        <f t="shared" ca="1" si="54"/>
        <v>-1.3650074329041733E-2</v>
      </c>
    </row>
    <row r="3210" spans="2:8" x14ac:dyDescent="0.3">
      <c r="B3210" s="210">
        <v>40763</v>
      </c>
      <c r="C3210" s="211">
        <v>158.06886299999999</v>
      </c>
      <c r="D3210" s="174">
        <v>-6.9581703598442693E-2</v>
      </c>
      <c r="E3210" s="174">
        <v>-6.9581703598442693E-2</v>
      </c>
      <c r="G3210" s="174">
        <v>3204</v>
      </c>
      <c r="H3210" s="174">
        <f t="shared" ca="1" si="54"/>
        <v>-5.6936321686660595E-2</v>
      </c>
    </row>
    <row r="3211" spans="2:8" x14ac:dyDescent="0.3">
      <c r="B3211" s="208">
        <v>40760</v>
      </c>
      <c r="C3211" s="209">
        <v>169.890106</v>
      </c>
      <c r="D3211" s="174">
        <v>-2.6642601319028177E-2</v>
      </c>
      <c r="E3211" s="174">
        <v>-2.6642601319028177E-2</v>
      </c>
      <c r="G3211" s="174">
        <v>3205</v>
      </c>
      <c r="H3211" s="174">
        <f t="shared" ca="1" si="54"/>
        <v>8.5548382221265519E-3</v>
      </c>
    </row>
    <row r="3212" spans="2:8" x14ac:dyDescent="0.3">
      <c r="B3212" s="210">
        <v>40759</v>
      </c>
      <c r="C3212" s="211">
        <v>174.540314</v>
      </c>
      <c r="D3212" s="174">
        <v>-1.5299234532214675E-2</v>
      </c>
      <c r="E3212" s="174">
        <v>-1.5299234532214675E-2</v>
      </c>
      <c r="G3212" s="174">
        <v>3206</v>
      </c>
      <c r="H3212" s="174">
        <f t="shared" ca="1" si="54"/>
        <v>1.2661387646335972E-2</v>
      </c>
    </row>
    <row r="3213" spans="2:8" x14ac:dyDescent="0.3">
      <c r="B3213" s="208">
        <v>40758</v>
      </c>
      <c r="C3213" s="209">
        <v>177.25213600000001</v>
      </c>
      <c r="D3213" s="174">
        <v>-2.9537856275560301E-2</v>
      </c>
      <c r="E3213" s="174">
        <v>-2.9537856275560301E-2</v>
      </c>
      <c r="G3213" s="174">
        <v>3207</v>
      </c>
      <c r="H3213" s="174">
        <f t="shared" ca="1" si="54"/>
        <v>-1.7217634576673784E-2</v>
      </c>
    </row>
    <row r="3214" spans="2:8" x14ac:dyDescent="0.3">
      <c r="B3214" s="210">
        <v>40757</v>
      </c>
      <c r="C3214" s="211">
        <v>182.647141</v>
      </c>
      <c r="D3214" s="174">
        <v>-5.3041455030215347E-3</v>
      </c>
      <c r="E3214" s="174">
        <v>-5.3041455030215347E-3</v>
      </c>
      <c r="G3214" s="174">
        <v>3208</v>
      </c>
      <c r="H3214" s="174">
        <f t="shared" ca="1" si="54"/>
        <v>3.3022539099391841E-3</v>
      </c>
    </row>
    <row r="3215" spans="2:8" x14ac:dyDescent="0.3">
      <c r="B3215" s="208">
        <v>40756</v>
      </c>
      <c r="C3215" s="209">
        <v>183.621094</v>
      </c>
      <c r="D3215" s="174">
        <v>1.4133480213361263E-2</v>
      </c>
      <c r="E3215" s="174">
        <v>1.4133480213361263E-2</v>
      </c>
      <c r="G3215" s="174">
        <v>3209</v>
      </c>
      <c r="H3215" s="174">
        <f t="shared" ca="1" si="54"/>
        <v>1.1601366295149575E-2</v>
      </c>
    </row>
    <row r="3216" spans="2:8" x14ac:dyDescent="0.3">
      <c r="B3216" s="210">
        <v>40753</v>
      </c>
      <c r="C3216" s="211">
        <v>181.06205700000001</v>
      </c>
      <c r="D3216" s="174">
        <v>-2.7348581472270562E-3</v>
      </c>
      <c r="E3216" s="174">
        <v>-2.7348581472270562E-3</v>
      </c>
      <c r="G3216" s="174">
        <v>3210</v>
      </c>
      <c r="H3216" s="174">
        <f t="shared" ca="1" si="54"/>
        <v>8.4367275015485282E-3</v>
      </c>
    </row>
    <row r="3217" spans="2:8" x14ac:dyDescent="0.3">
      <c r="B3217" s="208">
        <v>40752</v>
      </c>
      <c r="C3217" s="209">
        <v>181.558594</v>
      </c>
      <c r="D3217" s="174">
        <v>-7.3091340333920878E-3</v>
      </c>
      <c r="E3217" s="174">
        <v>-7.3091340333920878E-3</v>
      </c>
      <c r="G3217" s="174">
        <v>3211</v>
      </c>
      <c r="H3217" s="174">
        <f t="shared" ca="1" si="54"/>
        <v>1.8410365342467941E-2</v>
      </c>
    </row>
    <row r="3218" spans="2:8" x14ac:dyDescent="0.3">
      <c r="B3218" s="210">
        <v>40751</v>
      </c>
      <c r="C3218" s="211">
        <v>182.89540099999999</v>
      </c>
      <c r="D3218" s="174">
        <v>-1.5775126739897335E-2</v>
      </c>
      <c r="E3218" s="174">
        <v>-1.5775126739897335E-2</v>
      </c>
      <c r="G3218" s="174">
        <v>3212</v>
      </c>
      <c r="H3218" s="174">
        <f t="shared" ca="1" si="54"/>
        <v>1.9024195583991824E-2</v>
      </c>
    </row>
    <row r="3219" spans="2:8" x14ac:dyDescent="0.3">
      <c r="B3219" s="208">
        <v>40750</v>
      </c>
      <c r="C3219" s="209">
        <v>185.826843</v>
      </c>
      <c r="D3219" s="174">
        <v>-3.3138093769528691E-2</v>
      </c>
      <c r="E3219" s="174">
        <v>-3.3138093769528691E-2</v>
      </c>
      <c r="G3219" s="174">
        <v>3213</v>
      </c>
      <c r="H3219" s="174">
        <f t="shared" ca="1" si="54"/>
        <v>-5.6974821528475203E-2</v>
      </c>
    </row>
    <row r="3220" spans="2:8" x14ac:dyDescent="0.3">
      <c r="B3220" s="210">
        <v>40749</v>
      </c>
      <c r="C3220" s="211">
        <v>192.19584699999999</v>
      </c>
      <c r="D3220" s="174">
        <v>9.4790025642422643E-3</v>
      </c>
      <c r="E3220" s="174">
        <v>9.4790025642422643E-3</v>
      </c>
      <c r="G3220" s="174">
        <v>3214</v>
      </c>
      <c r="H3220" s="174">
        <f t="shared" ca="1" si="54"/>
        <v>-1.9323436157885381E-2</v>
      </c>
    </row>
    <row r="3221" spans="2:8" x14ac:dyDescent="0.3">
      <c r="B3221" s="208">
        <v>40746</v>
      </c>
      <c r="C3221" s="209">
        <v>190.39112900000001</v>
      </c>
      <c r="D3221" s="174">
        <v>2.041964494312656E-2</v>
      </c>
      <c r="E3221" s="174">
        <v>2.041964494312656E-2</v>
      </c>
      <c r="G3221" s="174">
        <v>3215</v>
      </c>
      <c r="H3221" s="174">
        <f t="shared" ca="1" si="54"/>
        <v>-7.4710428640708829E-2</v>
      </c>
    </row>
    <row r="3222" spans="2:8" x14ac:dyDescent="0.3">
      <c r="B3222" s="210">
        <v>40745</v>
      </c>
      <c r="C3222" s="211">
        <v>186.58120700000001</v>
      </c>
      <c r="D3222" s="174">
        <v>8.4119921666709375E-3</v>
      </c>
      <c r="E3222" s="174">
        <v>8.4119921666709375E-3</v>
      </c>
      <c r="G3222" s="174">
        <v>3216</v>
      </c>
      <c r="H3222" s="174">
        <f t="shared" ca="1" si="54"/>
        <v>7.2991231274222426E-2</v>
      </c>
    </row>
    <row r="3223" spans="2:8" x14ac:dyDescent="0.3">
      <c r="B3223" s="208">
        <v>40744</v>
      </c>
      <c r="C3223" s="209">
        <v>185.02477999999999</v>
      </c>
      <c r="D3223" s="174">
        <v>-1.5346290016781519E-2</v>
      </c>
      <c r="E3223" s="174">
        <v>-1.5346290016781519E-2</v>
      </c>
      <c r="G3223" s="174">
        <v>3217</v>
      </c>
      <c r="H3223" s="174">
        <f t="shared" ca="1" si="54"/>
        <v>-4.1378982339324612E-2</v>
      </c>
    </row>
    <row r="3224" spans="2:8" x14ac:dyDescent="0.3">
      <c r="B3224" s="210">
        <v>40743</v>
      </c>
      <c r="C3224" s="211">
        <v>187.908478</v>
      </c>
      <c r="D3224" s="174">
        <v>-1.0906654487172898E-2</v>
      </c>
      <c r="E3224" s="174">
        <v>-1.0906654487172898E-2</v>
      </c>
      <c r="G3224" s="174">
        <v>3218</v>
      </c>
      <c r="H3224" s="174">
        <f t="shared" ca="1" si="54"/>
        <v>5.0822012072795471E-2</v>
      </c>
    </row>
    <row r="3225" spans="2:8" x14ac:dyDescent="0.3">
      <c r="B3225" s="208">
        <v>40742</v>
      </c>
      <c r="C3225" s="209">
        <v>189.98052999999999</v>
      </c>
      <c r="D3225" s="174">
        <v>-1.7666137823879637E-2</v>
      </c>
      <c r="E3225" s="174">
        <v>-1.7666137823879637E-2</v>
      </c>
      <c r="G3225" s="174">
        <v>3219</v>
      </c>
      <c r="H3225" s="174">
        <f t="shared" ca="1" si="54"/>
        <v>-3.0356888534140532E-2</v>
      </c>
    </row>
    <row r="3226" spans="2:8" x14ac:dyDescent="0.3">
      <c r="B3226" s="210">
        <v>40739</v>
      </c>
      <c r="C3226" s="211">
        <v>193.39711</v>
      </c>
      <c r="D3226" s="174">
        <v>-3.281529216088537E-2</v>
      </c>
      <c r="E3226" s="174">
        <v>-3.281529216088537E-2</v>
      </c>
      <c r="G3226" s="174">
        <v>3220</v>
      </c>
      <c r="H3226" s="174">
        <f t="shared" ca="1" si="54"/>
        <v>-1.2986897363983389E-2</v>
      </c>
    </row>
    <row r="3227" spans="2:8" x14ac:dyDescent="0.3">
      <c r="B3227" s="208">
        <v>40738</v>
      </c>
      <c r="C3227" s="209">
        <v>199.95881700000001</v>
      </c>
      <c r="D3227" s="174">
        <v>2.1421203020316922E-2</v>
      </c>
      <c r="E3227" s="174">
        <v>2.1421203020316922E-2</v>
      </c>
      <c r="G3227" s="174">
        <v>3221</v>
      </c>
      <c r="H3227" s="174">
        <f t="shared" ca="1" si="54"/>
        <v>1.01504282989758E-2</v>
      </c>
    </row>
    <row r="3228" spans="2:8" x14ac:dyDescent="0.3">
      <c r="B3228" s="210">
        <v>40737</v>
      </c>
      <c r="C3228" s="211">
        <v>195.765289</v>
      </c>
      <c r="D3228" s="174">
        <v>2.0294594495400803E-2</v>
      </c>
      <c r="E3228" s="174">
        <v>2.0294594495400803E-2</v>
      </c>
      <c r="G3228" s="174">
        <v>3222</v>
      </c>
      <c r="H3228" s="174">
        <f t="shared" ca="1" si="54"/>
        <v>6.2783319966652961E-3</v>
      </c>
    </row>
    <row r="3229" spans="2:8" x14ac:dyDescent="0.3">
      <c r="B3229" s="208">
        <v>40736</v>
      </c>
      <c r="C3229" s="209">
        <v>191.87133800000001</v>
      </c>
      <c r="D3229" s="174">
        <v>-2.6546985122071428E-2</v>
      </c>
      <c r="E3229" s="174">
        <v>-2.6546985122071428E-2</v>
      </c>
      <c r="G3229" s="174">
        <v>3223</v>
      </c>
      <c r="H3229" s="174">
        <f t="shared" ca="1" si="54"/>
        <v>5.9176891665146058E-4</v>
      </c>
    </row>
    <row r="3230" spans="2:8" x14ac:dyDescent="0.3">
      <c r="B3230" s="210">
        <v>40735</v>
      </c>
      <c r="C3230" s="211">
        <v>197.10385099999999</v>
      </c>
      <c r="D3230" s="174">
        <v>-1.0912117772562211E-3</v>
      </c>
      <c r="E3230" s="174">
        <v>-1.0912117772562211E-3</v>
      </c>
      <c r="G3230" s="174">
        <v>3224</v>
      </c>
      <c r="H3230" s="174">
        <f t="shared" ca="1" si="54"/>
        <v>-7.0475640764294783E-3</v>
      </c>
    </row>
    <row r="3231" spans="2:8" x14ac:dyDescent="0.3">
      <c r="B3231" s="208">
        <v>40732</v>
      </c>
      <c r="C3231" s="209">
        <v>197.31916799999999</v>
      </c>
      <c r="D3231" s="174">
        <v>-1.3736635870480222E-3</v>
      </c>
      <c r="E3231" s="174">
        <v>-1.3736635870480222E-3</v>
      </c>
      <c r="G3231" s="174">
        <v>3225</v>
      </c>
      <c r="H3231" s="174">
        <f t="shared" ca="1" si="54"/>
        <v>2.9739424120908728E-2</v>
      </c>
    </row>
    <row r="3232" spans="2:8" x14ac:dyDescent="0.3">
      <c r="B3232" s="210">
        <v>40731</v>
      </c>
      <c r="C3232" s="211">
        <v>197.59059099999999</v>
      </c>
      <c r="D3232" s="174">
        <v>1.9265878100756653E-2</v>
      </c>
      <c r="E3232" s="174">
        <v>1.9265878100756653E-2</v>
      </c>
      <c r="G3232" s="174">
        <v>3226</v>
      </c>
      <c r="H3232" s="174">
        <f t="shared" ca="1" si="54"/>
        <v>-2.0660210231743938E-2</v>
      </c>
    </row>
    <row r="3233" spans="2:8" x14ac:dyDescent="0.3">
      <c r="B3233" s="208">
        <v>40730</v>
      </c>
      <c r="C3233" s="209">
        <v>193.85578899999999</v>
      </c>
      <c r="D3233" s="174">
        <v>1.9243263945664071E-2</v>
      </c>
      <c r="E3233" s="174">
        <v>1.9243263945664071E-2</v>
      </c>
      <c r="G3233" s="174">
        <v>3227</v>
      </c>
      <c r="H3233" s="174">
        <f t="shared" ca="1" si="54"/>
        <v>-3.7365775362973357E-2</v>
      </c>
    </row>
    <row r="3234" spans="2:8" x14ac:dyDescent="0.3">
      <c r="B3234" s="210">
        <v>40729</v>
      </c>
      <c r="C3234" s="211">
        <v>190.19580099999999</v>
      </c>
      <c r="D3234" s="174">
        <v>4.2504333156443159E-3</v>
      </c>
      <c r="E3234" s="174">
        <v>4.2504333156443159E-3</v>
      </c>
      <c r="G3234" s="174">
        <v>3228</v>
      </c>
      <c r="H3234" s="174">
        <f t="shared" ca="1" si="54"/>
        <v>1.7554211155330988E-3</v>
      </c>
    </row>
    <row r="3235" spans="2:8" x14ac:dyDescent="0.3">
      <c r="B3235" s="208">
        <v>40728</v>
      </c>
      <c r="C3235" s="209">
        <v>189.39080799999999</v>
      </c>
      <c r="D3235" s="174">
        <v>1.7040208026285461E-2</v>
      </c>
      <c r="E3235" s="174">
        <v>1.7040208026285461E-2</v>
      </c>
      <c r="G3235" s="174">
        <v>3229</v>
      </c>
      <c r="H3235" s="174">
        <f t="shared" ca="1" si="54"/>
        <v>-4.7197639369570936E-2</v>
      </c>
    </row>
    <row r="3236" spans="2:8" x14ac:dyDescent="0.3">
      <c r="B3236" s="210">
        <v>40725</v>
      </c>
      <c r="C3236" s="211">
        <v>186.21762100000001</v>
      </c>
      <c r="D3236" s="174">
        <v>5.0296037037846737E-4</v>
      </c>
      <c r="E3236" s="174">
        <v>5.0296037037846737E-4</v>
      </c>
      <c r="G3236" s="174">
        <v>3230</v>
      </c>
      <c r="H3236" s="174">
        <f t="shared" ca="1" si="54"/>
        <v>-3.9663408808294831E-2</v>
      </c>
    </row>
    <row r="3237" spans="2:8" x14ac:dyDescent="0.3">
      <c r="B3237" s="208">
        <v>40724</v>
      </c>
      <c r="C3237" s="209">
        <v>186.124008</v>
      </c>
      <c r="D3237" s="174">
        <v>-2.9583942297539195E-3</v>
      </c>
      <c r="E3237" s="174">
        <v>-2.9583942297539195E-3</v>
      </c>
      <c r="G3237" s="174">
        <v>3231</v>
      </c>
      <c r="H3237" s="174">
        <f t="shared" ca="1" si="54"/>
        <v>5.3201340590606001E-2</v>
      </c>
    </row>
    <row r="3238" spans="2:8" x14ac:dyDescent="0.3">
      <c r="B3238" s="210">
        <v>40723</v>
      </c>
      <c r="C3238" s="211">
        <v>186.67626999999999</v>
      </c>
      <c r="D3238" s="174">
        <v>1.2643377501118524E-2</v>
      </c>
      <c r="E3238" s="174">
        <v>1.2643377501118524E-2</v>
      </c>
      <c r="G3238" s="174">
        <v>3232</v>
      </c>
      <c r="H3238" s="174">
        <f t="shared" ca="1" si="54"/>
        <v>1.9554794174825564E-2</v>
      </c>
    </row>
    <row r="3239" spans="2:8" x14ac:dyDescent="0.3">
      <c r="B3239" s="208">
        <v>40722</v>
      </c>
      <c r="C3239" s="209">
        <v>184.34551999999999</v>
      </c>
      <c r="D3239" s="174">
        <v>7.1081217019138268E-3</v>
      </c>
      <c r="E3239" s="174">
        <v>7.1081217019138268E-3</v>
      </c>
      <c r="G3239" s="174">
        <v>3233</v>
      </c>
      <c r="H3239" s="174">
        <f t="shared" ca="1" si="54"/>
        <v>-3.2736012330689068E-2</v>
      </c>
    </row>
    <row r="3240" spans="2:8" x14ac:dyDescent="0.3">
      <c r="B3240" s="210">
        <v>40721</v>
      </c>
      <c r="C3240" s="211">
        <v>183.04441800000001</v>
      </c>
      <c r="D3240" s="174">
        <v>1.1692397995511304E-2</v>
      </c>
      <c r="E3240" s="174">
        <v>1.1692397995511304E-2</v>
      </c>
      <c r="G3240" s="174">
        <v>3234</v>
      </c>
      <c r="H3240" s="174">
        <f t="shared" ca="1" si="54"/>
        <v>-2.0236420990007196E-2</v>
      </c>
    </row>
    <row r="3241" spans="2:8" x14ac:dyDescent="0.3">
      <c r="B3241" s="208">
        <v>40718</v>
      </c>
      <c r="C3241" s="209">
        <v>180.92892499999999</v>
      </c>
      <c r="D3241" s="174">
        <v>2.2698357688052347E-2</v>
      </c>
      <c r="E3241" s="174">
        <v>2.2698357688052347E-2</v>
      </c>
      <c r="G3241" s="174">
        <v>3235</v>
      </c>
      <c r="H3241" s="174">
        <f t="shared" ca="1" si="54"/>
        <v>-1.4745029979788191E-2</v>
      </c>
    </row>
    <row r="3242" spans="2:8" x14ac:dyDescent="0.3">
      <c r="B3242" s="210">
        <v>40717</v>
      </c>
      <c r="C3242" s="211">
        <v>176.913284</v>
      </c>
      <c r="D3242" s="174">
        <v>9.7232817702170033E-3</v>
      </c>
      <c r="E3242" s="174">
        <v>9.7232817702170033E-3</v>
      </c>
      <c r="G3242" s="174">
        <v>3236</v>
      </c>
      <c r="H3242" s="174">
        <f t="shared" ca="1" si="54"/>
        <v>-4.733019180006319E-2</v>
      </c>
    </row>
    <row r="3243" spans="2:8" x14ac:dyDescent="0.3">
      <c r="B3243" s="208">
        <v>40716</v>
      </c>
      <c r="C3243" s="209">
        <v>175.20967099999999</v>
      </c>
      <c r="D3243" s="174">
        <v>-3.2047317560847535E-4</v>
      </c>
      <c r="E3243" s="174">
        <v>-3.2047317560847535E-4</v>
      </c>
      <c r="G3243" s="174">
        <v>3237</v>
      </c>
      <c r="H3243" s="174">
        <f t="shared" ca="1" si="54"/>
        <v>-9.4931398924133666E-3</v>
      </c>
    </row>
    <row r="3244" spans="2:8" x14ac:dyDescent="0.3">
      <c r="B3244" s="210">
        <v>40715</v>
      </c>
      <c r="C3244" s="211">
        <v>175.265839</v>
      </c>
      <c r="D3244" s="174">
        <v>5.5854203532051403E-3</v>
      </c>
      <c r="E3244" s="174">
        <v>5.5854203532051403E-3</v>
      </c>
      <c r="G3244" s="174">
        <v>3238</v>
      </c>
      <c r="H3244" s="174">
        <f t="shared" ca="1" si="54"/>
        <v>3.2739020657772407E-2</v>
      </c>
    </row>
    <row r="3245" spans="2:8" x14ac:dyDescent="0.3">
      <c r="B3245" s="208">
        <v>40714</v>
      </c>
      <c r="C3245" s="209">
        <v>174.29234299999999</v>
      </c>
      <c r="D3245" s="174">
        <v>-5.0920049553842585E-2</v>
      </c>
      <c r="E3245" s="174">
        <v>-5.0920049553842585E-2</v>
      </c>
      <c r="G3245" s="174">
        <v>3239</v>
      </c>
      <c r="H3245" s="174">
        <f t="shared" ca="1" si="54"/>
        <v>1.0236729696791317E-2</v>
      </c>
    </row>
    <row r="3246" spans="2:8" x14ac:dyDescent="0.3">
      <c r="B3246" s="210">
        <v>40711</v>
      </c>
      <c r="C3246" s="211">
        <v>183.64347799999999</v>
      </c>
      <c r="D3246" s="174">
        <v>-2.744859662266644E-3</v>
      </c>
      <c r="E3246" s="174">
        <v>-2.744859662266644E-3</v>
      </c>
      <c r="G3246" s="174">
        <v>3240</v>
      </c>
      <c r="H3246" s="174">
        <f t="shared" ca="1" si="54"/>
        <v>2.3206356652307105E-2</v>
      </c>
    </row>
    <row r="3247" spans="2:8" x14ac:dyDescent="0.3">
      <c r="B3247" s="208">
        <v>40710</v>
      </c>
      <c r="C3247" s="209">
        <v>184.14894100000001</v>
      </c>
      <c r="D3247" s="174">
        <v>-1.0561844256702898E-2</v>
      </c>
      <c r="E3247" s="174">
        <v>-1.0561844256702898E-2</v>
      </c>
      <c r="G3247" s="174">
        <v>3241</v>
      </c>
      <c r="H3247" s="174">
        <f t="shared" ca="1" si="54"/>
        <v>-5.565950517423434E-3</v>
      </c>
    </row>
    <row r="3248" spans="2:8" x14ac:dyDescent="0.3">
      <c r="B3248" s="210">
        <v>40709</v>
      </c>
      <c r="C3248" s="211">
        <v>186.114655</v>
      </c>
      <c r="D3248" s="174">
        <v>1.0315025293505893E-2</v>
      </c>
      <c r="E3248" s="174">
        <v>1.0315025293505893E-2</v>
      </c>
      <c r="G3248" s="174">
        <v>3242</v>
      </c>
      <c r="H3248" s="174">
        <f t="shared" ca="1" si="54"/>
        <v>-5.3885600521151343E-2</v>
      </c>
    </row>
    <row r="3249" spans="2:8" x14ac:dyDescent="0.3">
      <c r="B3249" s="208">
        <v>40708</v>
      </c>
      <c r="C3249" s="209">
        <v>184.21447800000001</v>
      </c>
      <c r="D3249" s="174">
        <v>-2.6031924915056792E-2</v>
      </c>
      <c r="E3249" s="174">
        <v>-2.6031924915056792E-2</v>
      </c>
      <c r="G3249" s="174">
        <v>3243</v>
      </c>
      <c r="H3249" s="174">
        <f t="shared" ca="1" si="54"/>
        <v>3.1380915122817571E-2</v>
      </c>
    </row>
    <row r="3250" spans="2:8" x14ac:dyDescent="0.3">
      <c r="B3250" s="210">
        <v>40707</v>
      </c>
      <c r="C3250" s="211">
        <v>189.13810699999999</v>
      </c>
      <c r="D3250" s="174">
        <v>-9.1211795526123154E-3</v>
      </c>
      <c r="E3250" s="174">
        <v>-9.1211795526123154E-3</v>
      </c>
      <c r="G3250" s="174">
        <v>3244</v>
      </c>
      <c r="H3250" s="174">
        <f t="shared" ca="1" si="54"/>
        <v>-1.7021045668439601E-2</v>
      </c>
    </row>
    <row r="3251" spans="2:8" x14ac:dyDescent="0.3">
      <c r="B3251" s="208">
        <v>40704</v>
      </c>
      <c r="C3251" s="209">
        <v>190.87915000000001</v>
      </c>
      <c r="D3251" s="174">
        <v>-1.5179056418397074E-3</v>
      </c>
      <c r="E3251" s="174">
        <v>-1.5179056418397074E-3</v>
      </c>
      <c r="G3251" s="174">
        <v>3245</v>
      </c>
      <c r="H3251" s="174">
        <f t="shared" ca="1" si="54"/>
        <v>-3.1041726089832949E-2</v>
      </c>
    </row>
    <row r="3252" spans="2:8" x14ac:dyDescent="0.3">
      <c r="B3252" s="210">
        <v>40703</v>
      </c>
      <c r="C3252" s="211">
        <v>191.16932700000001</v>
      </c>
      <c r="D3252" s="174">
        <v>-7.1943993954712935E-3</v>
      </c>
      <c r="E3252" s="174">
        <v>-7.1943993954712935E-3</v>
      </c>
      <c r="G3252" s="174">
        <v>3246</v>
      </c>
      <c r="H3252" s="174">
        <f t="shared" ca="1" si="54"/>
        <v>-2.6892624001405966E-2</v>
      </c>
    </row>
    <row r="3253" spans="2:8" x14ac:dyDescent="0.3">
      <c r="B3253" s="208">
        <v>40702</v>
      </c>
      <c r="C3253" s="209">
        <v>192.554642</v>
      </c>
      <c r="D3253" s="174">
        <v>1.314084500062336E-3</v>
      </c>
      <c r="E3253" s="174">
        <v>1.314084500062336E-3</v>
      </c>
      <c r="G3253" s="174">
        <v>3247</v>
      </c>
      <c r="H3253" s="174">
        <f t="shared" ca="1" si="54"/>
        <v>5.4944519904101758E-3</v>
      </c>
    </row>
    <row r="3254" spans="2:8" x14ac:dyDescent="0.3">
      <c r="B3254" s="210">
        <v>40701</v>
      </c>
      <c r="C3254" s="211">
        <v>192.301941</v>
      </c>
      <c r="D3254" s="174">
        <v>3.4189368016971618E-3</v>
      </c>
      <c r="E3254" s="174">
        <v>3.4189368016971618E-3</v>
      </c>
      <c r="G3254" s="174">
        <v>3248</v>
      </c>
      <c r="H3254" s="174">
        <f t="shared" ca="1" si="54"/>
        <v>2.4158220940395481E-2</v>
      </c>
    </row>
    <row r="3255" spans="2:8" x14ac:dyDescent="0.3">
      <c r="B3255" s="208">
        <v>40700</v>
      </c>
      <c r="C3255" s="209">
        <v>191.64671300000001</v>
      </c>
      <c r="D3255" s="174">
        <v>-9.7607590886223132E-5</v>
      </c>
      <c r="E3255" s="174">
        <v>-9.7607590886223132E-5</v>
      </c>
      <c r="G3255" s="174">
        <v>3249</v>
      </c>
      <c r="H3255" s="174">
        <f t="shared" ca="1" si="54"/>
        <v>-2.2153615776409421E-2</v>
      </c>
    </row>
    <row r="3256" spans="2:8" x14ac:dyDescent="0.3">
      <c r="B3256" s="210">
        <v>40697</v>
      </c>
      <c r="C3256" s="211">
        <v>191.66542100000001</v>
      </c>
      <c r="D3256" s="174">
        <v>-2.3277906899012688E-2</v>
      </c>
      <c r="E3256" s="174">
        <v>-2.3277906899012688E-2</v>
      </c>
      <c r="G3256" s="174">
        <v>3250</v>
      </c>
      <c r="H3256" s="174">
        <f t="shared" ca="1" si="54"/>
        <v>5.5802827291209023E-3</v>
      </c>
    </row>
    <row r="3257" spans="2:8" x14ac:dyDescent="0.3">
      <c r="B3257" s="208">
        <v>40696</v>
      </c>
      <c r="C3257" s="209">
        <v>196.23332199999999</v>
      </c>
      <c r="D3257" s="174">
        <v>-2.9354738141723385E-2</v>
      </c>
      <c r="E3257" s="174">
        <v>-2.9354738141723385E-2</v>
      </c>
      <c r="G3257" s="174">
        <v>3251</v>
      </c>
      <c r="H3257" s="174">
        <f t="shared" ca="1" si="54"/>
        <v>-2.8667894910683115E-2</v>
      </c>
    </row>
    <row r="3258" spans="2:8" x14ac:dyDescent="0.3">
      <c r="B3258" s="210">
        <v>40695</v>
      </c>
      <c r="C3258" s="211">
        <v>202.16790800000001</v>
      </c>
      <c r="D3258" s="174">
        <v>-1.4059976000400086E-2</v>
      </c>
      <c r="E3258" s="174">
        <v>-1.4059976000400086E-2</v>
      </c>
      <c r="G3258" s="174">
        <v>3252</v>
      </c>
      <c r="H3258" s="174">
        <f t="shared" ca="1" si="54"/>
        <v>-4.2102166797540145E-3</v>
      </c>
    </row>
    <row r="3259" spans="2:8" x14ac:dyDescent="0.3">
      <c r="B3259" s="208">
        <v>40694</v>
      </c>
      <c r="C3259" s="209">
        <v>205.05091899999999</v>
      </c>
      <c r="D3259" s="174">
        <v>1.6661159797390794E-2</v>
      </c>
      <c r="E3259" s="174">
        <v>1.6661159797390794E-2</v>
      </c>
      <c r="G3259" s="174">
        <v>3253</v>
      </c>
      <c r="H3259" s="174">
        <f t="shared" ca="1" si="54"/>
        <v>3.8840331332579088E-2</v>
      </c>
    </row>
    <row r="3260" spans="2:8" x14ac:dyDescent="0.3">
      <c r="B3260" s="210">
        <v>40693</v>
      </c>
      <c r="C3260" s="211">
        <v>201.69052099999999</v>
      </c>
      <c r="D3260" s="174">
        <v>-1.0561503841375056E-2</v>
      </c>
      <c r="E3260" s="174">
        <v>-1.0561503841375056E-2</v>
      </c>
      <c r="G3260" s="174">
        <v>3254</v>
      </c>
      <c r="H3260" s="174">
        <f t="shared" ca="1" si="54"/>
        <v>8.0249136430096731E-3</v>
      </c>
    </row>
    <row r="3261" spans="2:8" x14ac:dyDescent="0.3">
      <c r="B3261" s="208">
        <v>40690</v>
      </c>
      <c r="C3261" s="209">
        <v>203.843414</v>
      </c>
      <c r="D3261" s="174">
        <v>-6.3274280116581941E-2</v>
      </c>
      <c r="E3261" s="174">
        <v>-6.3274280116581941E-2</v>
      </c>
      <c r="G3261" s="174">
        <v>3255</v>
      </c>
      <c r="H3261" s="174">
        <f t="shared" ca="1" si="54"/>
        <v>3.5244122595231422E-2</v>
      </c>
    </row>
    <row r="3262" spans="2:8" x14ac:dyDescent="0.3">
      <c r="B3262" s="210">
        <v>40689</v>
      </c>
      <c r="C3262" s="211">
        <v>217.61270099999999</v>
      </c>
      <c r="D3262" s="174">
        <v>2.5224912195388634E-2</v>
      </c>
      <c r="E3262" s="174">
        <v>2.5224912195388634E-2</v>
      </c>
      <c r="G3262" s="174">
        <v>3256</v>
      </c>
      <c r="H3262" s="174">
        <f t="shared" ca="1" si="54"/>
        <v>1.921745600190904E-2</v>
      </c>
    </row>
    <row r="3263" spans="2:8" x14ac:dyDescent="0.3">
      <c r="B3263" s="208">
        <v>40688</v>
      </c>
      <c r="C3263" s="209">
        <v>212.258499</v>
      </c>
      <c r="D3263" s="174">
        <v>1.0652021958510765E-2</v>
      </c>
      <c r="E3263" s="174">
        <v>1.0652021958510765E-2</v>
      </c>
      <c r="G3263" s="174">
        <v>3257</v>
      </c>
      <c r="H3263" s="174">
        <f t="shared" ca="1" si="54"/>
        <v>1.3359024357378914E-2</v>
      </c>
    </row>
    <row r="3264" spans="2:8" x14ac:dyDescent="0.3">
      <c r="B3264" s="210">
        <v>40687</v>
      </c>
      <c r="C3264" s="211">
        <v>210.02134699999999</v>
      </c>
      <c r="D3264" s="174">
        <v>-6.7289214705021421E-3</v>
      </c>
      <c r="E3264" s="174">
        <v>-6.7289214705021421E-3</v>
      </c>
      <c r="G3264" s="174">
        <v>3258</v>
      </c>
      <c r="H3264" s="174">
        <f t="shared" ca="1" si="54"/>
        <v>-3.3101325094941965E-2</v>
      </c>
    </row>
    <row r="3265" spans="2:8" x14ac:dyDescent="0.3">
      <c r="B3265" s="208">
        <v>40686</v>
      </c>
      <c r="C3265" s="209">
        <v>211.44413800000001</v>
      </c>
      <c r="D3265" s="174">
        <v>-3.354296730901931E-2</v>
      </c>
      <c r="E3265" s="174">
        <v>-3.354296730901931E-2</v>
      </c>
      <c r="G3265" s="174">
        <v>3259</v>
      </c>
      <c r="H3265" s="174">
        <f t="shared" ca="1" si="54"/>
        <v>-8.9339327459821011E-3</v>
      </c>
    </row>
    <row r="3266" spans="2:8" x14ac:dyDescent="0.3">
      <c r="B3266" s="210">
        <v>40683</v>
      </c>
      <c r="C3266" s="211">
        <v>218.78276099999999</v>
      </c>
      <c r="D3266" s="174">
        <v>1.546683890489812E-2</v>
      </c>
      <c r="E3266" s="174">
        <v>1.546683890489812E-2</v>
      </c>
      <c r="G3266" s="174">
        <v>3260</v>
      </c>
      <c r="H3266" s="174">
        <f t="shared" ca="1" si="54"/>
        <v>3.2490114196010618E-2</v>
      </c>
    </row>
    <row r="3267" spans="2:8" x14ac:dyDescent="0.3">
      <c r="B3267" s="208">
        <v>40682</v>
      </c>
      <c r="C3267" s="209">
        <v>215.450424</v>
      </c>
      <c r="D3267" s="174">
        <v>1.4792626079704687E-3</v>
      </c>
      <c r="E3267" s="174">
        <v>1.4792626079704687E-3</v>
      </c>
      <c r="G3267" s="174">
        <v>3261</v>
      </c>
      <c r="H3267" s="174">
        <f t="shared" ca="1" si="54"/>
        <v>-9.9996300861815157E-3</v>
      </c>
    </row>
    <row r="3268" spans="2:8" x14ac:dyDescent="0.3">
      <c r="B3268" s="210">
        <v>40681</v>
      </c>
      <c r="C3268" s="211">
        <v>215.13218699999999</v>
      </c>
      <c r="D3268" s="174">
        <v>-3.3515424250563634E-2</v>
      </c>
      <c r="E3268" s="174">
        <v>-3.3515424250563634E-2</v>
      </c>
      <c r="G3268" s="174">
        <v>3262</v>
      </c>
      <c r="H3268" s="174">
        <f t="shared" ca="1" si="54"/>
        <v>2.7955432481561481E-3</v>
      </c>
    </row>
    <row r="3269" spans="2:8" x14ac:dyDescent="0.3">
      <c r="B3269" s="208">
        <v>40680</v>
      </c>
      <c r="C3269" s="209">
        <v>222.592468</v>
      </c>
      <c r="D3269" s="174">
        <v>-2.2002928273280077E-2</v>
      </c>
      <c r="E3269" s="174">
        <v>-2.2002928273280077E-2</v>
      </c>
      <c r="G3269" s="174">
        <v>3263</v>
      </c>
      <c r="H3269" s="174">
        <f t="shared" ca="1" si="54"/>
        <v>-5.2500796708596961E-2</v>
      </c>
    </row>
    <row r="3270" spans="2:8" x14ac:dyDescent="0.3">
      <c r="B3270" s="210">
        <v>40679</v>
      </c>
      <c r="C3270" s="211">
        <v>227.60034200000001</v>
      </c>
      <c r="D3270" s="174">
        <v>3.8809821667428706E-3</v>
      </c>
      <c r="E3270" s="174">
        <v>3.8809821667428706E-3</v>
      </c>
      <c r="G3270" s="174">
        <v>3264</v>
      </c>
      <c r="H3270" s="174">
        <f t="shared" ca="1" si="54"/>
        <v>1.5344864132346496E-2</v>
      </c>
    </row>
    <row r="3271" spans="2:8" x14ac:dyDescent="0.3">
      <c r="B3271" s="208">
        <v>40676</v>
      </c>
      <c r="C3271" s="209">
        <v>226.72044399999999</v>
      </c>
      <c r="D3271" s="174">
        <v>2.0260951387693831E-2</v>
      </c>
      <c r="E3271" s="174">
        <v>2.0260951387693831E-2</v>
      </c>
      <c r="G3271" s="174">
        <v>3265</v>
      </c>
      <c r="H3271" s="174">
        <f t="shared" ca="1" si="54"/>
        <v>2.1689536116890739E-2</v>
      </c>
    </row>
    <row r="3272" spans="2:8" x14ac:dyDescent="0.3">
      <c r="B3272" s="210">
        <v>40675</v>
      </c>
      <c r="C3272" s="211">
        <v>222.21809400000001</v>
      </c>
      <c r="D3272" s="174">
        <v>-2.0343995344693902E-2</v>
      </c>
      <c r="E3272" s="174">
        <v>-2.0343995344693902E-2</v>
      </c>
      <c r="G3272" s="174">
        <v>3266</v>
      </c>
      <c r="H3272" s="174">
        <f t="shared" ref="H3272:H3335" ca="1" si="55">_xlfn.NORM.INV(RAND(),N$9,N$10)</f>
        <v>2.7880635062341886E-2</v>
      </c>
    </row>
    <row r="3273" spans="2:8" x14ac:dyDescent="0.3">
      <c r="B3273" s="208">
        <v>40674</v>
      </c>
      <c r="C3273" s="209">
        <v>226.83277899999999</v>
      </c>
      <c r="D3273" s="174">
        <v>2.1412001420115824E-2</v>
      </c>
      <c r="E3273" s="174">
        <v>2.1412001420115824E-2</v>
      </c>
      <c r="G3273" s="174">
        <v>3267</v>
      </c>
      <c r="H3273" s="174">
        <f t="shared" ca="1" si="55"/>
        <v>-2.8808253241071256E-2</v>
      </c>
    </row>
    <row r="3274" spans="2:8" x14ac:dyDescent="0.3">
      <c r="B3274" s="210">
        <v>40673</v>
      </c>
      <c r="C3274" s="211">
        <v>222.077652</v>
      </c>
      <c r="D3274" s="174">
        <v>7.987463713281814E-3</v>
      </c>
      <c r="E3274" s="174">
        <v>7.987463713281814E-3</v>
      </c>
      <c r="G3274" s="174">
        <v>3268</v>
      </c>
      <c r="H3274" s="174">
        <f t="shared" ca="1" si="55"/>
        <v>7.2170089449618625E-4</v>
      </c>
    </row>
    <row r="3275" spans="2:8" x14ac:dyDescent="0.3">
      <c r="B3275" s="208">
        <v>40672</v>
      </c>
      <c r="C3275" s="209">
        <v>220.317871</v>
      </c>
      <c r="D3275" s="174">
        <v>-1.9250903706125568E-2</v>
      </c>
      <c r="E3275" s="174">
        <v>-1.9250903706125568E-2</v>
      </c>
      <c r="G3275" s="174">
        <v>3269</v>
      </c>
      <c r="H3275" s="174">
        <f t="shared" ca="1" si="55"/>
        <v>7.8732443553375321E-5</v>
      </c>
    </row>
    <row r="3276" spans="2:8" x14ac:dyDescent="0.3">
      <c r="B3276" s="210">
        <v>40669</v>
      </c>
      <c r="C3276" s="211">
        <v>224.64244099999999</v>
      </c>
      <c r="D3276" s="174">
        <v>5.5225770813522063E-2</v>
      </c>
      <c r="E3276" s="174">
        <v>5.5225770813522063E-2</v>
      </c>
      <c r="G3276" s="174">
        <v>3270</v>
      </c>
      <c r="H3276" s="174">
        <f t="shared" ca="1" si="55"/>
        <v>-3.8665198396282012E-2</v>
      </c>
    </row>
    <row r="3277" spans="2:8" x14ac:dyDescent="0.3">
      <c r="B3277" s="208">
        <v>40668</v>
      </c>
      <c r="C3277" s="209">
        <v>212.88566599999999</v>
      </c>
      <c r="D3277" s="174">
        <v>-1.91062900028789E-2</v>
      </c>
      <c r="E3277" s="174">
        <v>-1.91062900028789E-2</v>
      </c>
      <c r="G3277" s="174">
        <v>3271</v>
      </c>
      <c r="H3277" s="174">
        <f t="shared" ca="1" si="55"/>
        <v>4.498220351828626E-3</v>
      </c>
    </row>
    <row r="3278" spans="2:8" x14ac:dyDescent="0.3">
      <c r="B3278" s="210">
        <v>40667</v>
      </c>
      <c r="C3278" s="211">
        <v>217.03234900000001</v>
      </c>
      <c r="D3278" s="174">
        <v>-3.2671889346780345E-3</v>
      </c>
      <c r="E3278" s="174">
        <v>-3.2671889346780345E-3</v>
      </c>
      <c r="G3278" s="174">
        <v>3272</v>
      </c>
      <c r="H3278" s="174">
        <f t="shared" ca="1" si="55"/>
        <v>-7.8837376067525861E-2</v>
      </c>
    </row>
    <row r="3279" spans="2:8" x14ac:dyDescent="0.3">
      <c r="B3279" s="208">
        <v>40666</v>
      </c>
      <c r="C3279" s="209">
        <v>217.74375900000001</v>
      </c>
      <c r="D3279" s="174">
        <v>-5.0801798386982004E-2</v>
      </c>
      <c r="E3279" s="174">
        <v>-5.0801798386982004E-2</v>
      </c>
      <c r="G3279" s="174">
        <v>3273</v>
      </c>
      <c r="H3279" s="174">
        <f t="shared" ca="1" si="55"/>
        <v>-2.6380108824377628E-2</v>
      </c>
    </row>
    <row r="3280" spans="2:8" x14ac:dyDescent="0.3">
      <c r="B3280" s="210">
        <v>40665</v>
      </c>
      <c r="C3280" s="211">
        <v>229.39756800000001</v>
      </c>
      <c r="D3280" s="174">
        <v>-9.2977912945426053E-3</v>
      </c>
      <c r="E3280" s="174">
        <v>-9.2977912945426053E-3</v>
      </c>
      <c r="G3280" s="174">
        <v>3274</v>
      </c>
      <c r="H3280" s="174">
        <f t="shared" ca="1" si="55"/>
        <v>1.2597786023593203E-2</v>
      </c>
    </row>
    <row r="3281" spans="2:8" x14ac:dyDescent="0.3">
      <c r="B3281" s="208">
        <v>40662</v>
      </c>
      <c r="C3281" s="209">
        <v>231.550476</v>
      </c>
      <c r="D3281" s="174">
        <v>3.692292650375057E-3</v>
      </c>
      <c r="E3281" s="174">
        <v>3.692292650375057E-3</v>
      </c>
      <c r="G3281" s="174">
        <v>3275</v>
      </c>
      <c r="H3281" s="174">
        <f t="shared" ca="1" si="55"/>
        <v>-3.1561320727623417E-2</v>
      </c>
    </row>
    <row r="3282" spans="2:8" x14ac:dyDescent="0.3">
      <c r="B3282" s="210">
        <v>40661</v>
      </c>
      <c r="C3282" s="211">
        <v>230.698669</v>
      </c>
      <c r="D3282" s="174">
        <v>-1.376547663439826E-2</v>
      </c>
      <c r="E3282" s="174">
        <v>-1.376547663439826E-2</v>
      </c>
      <c r="G3282" s="174">
        <v>3276</v>
      </c>
      <c r="H3282" s="174">
        <f t="shared" ca="1" si="55"/>
        <v>4.5522874659262181E-3</v>
      </c>
    </row>
    <row r="3283" spans="2:8" x14ac:dyDescent="0.3">
      <c r="B3283" s="208">
        <v>40660</v>
      </c>
      <c r="C3283" s="209">
        <v>233.91867099999999</v>
      </c>
      <c r="D3283" s="174">
        <v>-9.3554903552594583E-3</v>
      </c>
      <c r="E3283" s="174">
        <v>-9.3554903552594583E-3</v>
      </c>
      <c r="G3283" s="174">
        <v>3277</v>
      </c>
      <c r="H3283" s="174">
        <f t="shared" ca="1" si="55"/>
        <v>1.7111849347476546E-2</v>
      </c>
    </row>
    <row r="3284" spans="2:8" x14ac:dyDescent="0.3">
      <c r="B3284" s="210">
        <v>40659</v>
      </c>
      <c r="C3284" s="211">
        <v>236.12776199999999</v>
      </c>
      <c r="D3284" s="174">
        <v>1.5090039163596299E-2</v>
      </c>
      <c r="E3284" s="174">
        <v>1.5090039163596299E-2</v>
      </c>
      <c r="G3284" s="174">
        <v>3278</v>
      </c>
      <c r="H3284" s="174">
        <f t="shared" ca="1" si="55"/>
        <v>-1.7290180232851379E-2</v>
      </c>
    </row>
    <row r="3285" spans="2:8" x14ac:dyDescent="0.3">
      <c r="B3285" s="208">
        <v>40658</v>
      </c>
      <c r="C3285" s="209">
        <v>232.61755400000001</v>
      </c>
      <c r="D3285" s="174">
        <v>-9.6477359253878923E-4</v>
      </c>
      <c r="E3285" s="174">
        <v>-9.6477359253878923E-4</v>
      </c>
      <c r="G3285" s="174">
        <v>3279</v>
      </c>
      <c r="H3285" s="174">
        <f t="shared" ca="1" si="55"/>
        <v>1.1831579392813563E-2</v>
      </c>
    </row>
    <row r="3286" spans="2:8" x14ac:dyDescent="0.3">
      <c r="B3286" s="210">
        <v>40654</v>
      </c>
      <c r="C3286" s="211">
        <v>232.84219400000001</v>
      </c>
      <c r="D3286" s="174">
        <v>-6.3910591673357409E-3</v>
      </c>
      <c r="E3286" s="174">
        <v>-6.3910591673357409E-3</v>
      </c>
      <c r="G3286" s="174">
        <v>3280</v>
      </c>
      <c r="H3286" s="174">
        <f t="shared" ca="1" si="55"/>
        <v>-8.2830867864187169E-3</v>
      </c>
    </row>
    <row r="3287" spans="2:8" x14ac:dyDescent="0.3">
      <c r="B3287" s="208">
        <v>40653</v>
      </c>
      <c r="C3287" s="209">
        <v>234.33987400000001</v>
      </c>
      <c r="D3287" s="174">
        <v>4.1996158369663743E-2</v>
      </c>
      <c r="E3287" s="174">
        <v>4.1996158369663743E-2</v>
      </c>
      <c r="G3287" s="174">
        <v>3281</v>
      </c>
      <c r="H3287" s="174">
        <f t="shared" ca="1" si="55"/>
        <v>2.9119628840607616E-2</v>
      </c>
    </row>
    <row r="3288" spans="2:8" x14ac:dyDescent="0.3">
      <c r="B3288" s="210">
        <v>40652</v>
      </c>
      <c r="C3288" s="211">
        <v>224.89514199999999</v>
      </c>
      <c r="D3288" s="174">
        <v>-3.7733486418005538E-3</v>
      </c>
      <c r="E3288" s="174">
        <v>-3.7733486418005538E-3</v>
      </c>
      <c r="G3288" s="174">
        <v>3282</v>
      </c>
      <c r="H3288" s="174">
        <f t="shared" ca="1" si="55"/>
        <v>2.3750842034417959E-2</v>
      </c>
    </row>
    <row r="3289" spans="2:8" x14ac:dyDescent="0.3">
      <c r="B3289" s="208">
        <v>40651</v>
      </c>
      <c r="C3289" s="209">
        <v>225.74696399999999</v>
      </c>
      <c r="D3289" s="174">
        <v>-2.4274758310687813E-2</v>
      </c>
      <c r="E3289" s="174">
        <v>-2.4274758310687813E-2</v>
      </c>
      <c r="G3289" s="174">
        <v>3283</v>
      </c>
      <c r="H3289" s="174">
        <f t="shared" ca="1" si="55"/>
        <v>-2.763869947501589E-2</v>
      </c>
    </row>
    <row r="3290" spans="2:8" x14ac:dyDescent="0.3">
      <c r="B3290" s="210">
        <v>40648</v>
      </c>
      <c r="C3290" s="211">
        <v>231.36325099999999</v>
      </c>
      <c r="D3290" s="174">
        <v>-1.0409718153284201E-2</v>
      </c>
      <c r="E3290" s="174">
        <v>-1.0409718153284201E-2</v>
      </c>
      <c r="G3290" s="174">
        <v>3284</v>
      </c>
      <c r="H3290" s="174">
        <f t="shared" ca="1" si="55"/>
        <v>3.3863815840129693E-2</v>
      </c>
    </row>
    <row r="3291" spans="2:8" x14ac:dyDescent="0.3">
      <c r="B3291" s="208">
        <v>40646</v>
      </c>
      <c r="C3291" s="209">
        <v>233.797012</v>
      </c>
      <c r="D3291" s="174">
        <v>2.4025374569332812E-2</v>
      </c>
      <c r="E3291" s="174">
        <v>2.4025374569332812E-2</v>
      </c>
      <c r="G3291" s="174">
        <v>3285</v>
      </c>
      <c r="H3291" s="174">
        <f t="shared" ca="1" si="55"/>
        <v>1.4679421351308036E-2</v>
      </c>
    </row>
    <row r="3292" spans="2:8" x14ac:dyDescent="0.3">
      <c r="B3292" s="210">
        <v>40644</v>
      </c>
      <c r="C3292" s="211">
        <v>228.31173699999999</v>
      </c>
      <c r="D3292" s="174">
        <v>-2.6928897509665303E-2</v>
      </c>
      <c r="E3292" s="174">
        <v>-2.6928897509665303E-2</v>
      </c>
      <c r="G3292" s="174">
        <v>3286</v>
      </c>
      <c r="H3292" s="174">
        <f t="shared" ca="1" si="55"/>
        <v>8.859400126120404E-3</v>
      </c>
    </row>
    <row r="3293" spans="2:8" x14ac:dyDescent="0.3">
      <c r="B3293" s="208">
        <v>40641</v>
      </c>
      <c r="C3293" s="209">
        <v>234.630066</v>
      </c>
      <c r="D3293" s="174">
        <v>-2.9126980989742295E-2</v>
      </c>
      <c r="E3293" s="174">
        <v>-2.9126980989742295E-2</v>
      </c>
      <c r="G3293" s="174">
        <v>3287</v>
      </c>
      <c r="H3293" s="174">
        <f t="shared" ca="1" si="55"/>
        <v>1.6871415820588407E-2</v>
      </c>
    </row>
    <row r="3294" spans="2:8" x14ac:dyDescent="0.3">
      <c r="B3294" s="210">
        <v>40640</v>
      </c>
      <c r="C3294" s="211">
        <v>241.66915900000001</v>
      </c>
      <c r="D3294" s="174">
        <v>-6.0059380976742946E-3</v>
      </c>
      <c r="E3294" s="174">
        <v>-6.0059380976742946E-3</v>
      </c>
      <c r="G3294" s="174">
        <v>3288</v>
      </c>
      <c r="H3294" s="174">
        <f t="shared" ca="1" si="55"/>
        <v>1.8277754967604729E-2</v>
      </c>
    </row>
    <row r="3295" spans="2:8" x14ac:dyDescent="0.3">
      <c r="B3295" s="208">
        <v>40639</v>
      </c>
      <c r="C3295" s="209">
        <v>243.129379</v>
      </c>
      <c r="D3295" s="174">
        <v>1.4331900116342859E-2</v>
      </c>
      <c r="E3295" s="174">
        <v>1.4331900116342859E-2</v>
      </c>
      <c r="G3295" s="174">
        <v>3289</v>
      </c>
      <c r="H3295" s="174">
        <f t="shared" ca="1" si="55"/>
        <v>4.9590866364225453E-2</v>
      </c>
    </row>
    <row r="3296" spans="2:8" x14ac:dyDescent="0.3">
      <c r="B3296" s="210">
        <v>40638</v>
      </c>
      <c r="C3296" s="211">
        <v>239.694107</v>
      </c>
      <c r="D3296" s="174">
        <v>2.0849948195382811E-2</v>
      </c>
      <c r="E3296" s="174">
        <v>2.0849948195382811E-2</v>
      </c>
      <c r="G3296" s="174">
        <v>3290</v>
      </c>
      <c r="H3296" s="174">
        <f t="shared" ca="1" si="55"/>
        <v>2.5395601813343494E-2</v>
      </c>
    </row>
    <row r="3297" spans="2:8" x14ac:dyDescent="0.3">
      <c r="B3297" s="208">
        <v>40637</v>
      </c>
      <c r="C3297" s="209">
        <v>234.79856899999999</v>
      </c>
      <c r="D3297" s="174">
        <v>9.9854793055316141E-3</v>
      </c>
      <c r="E3297" s="174">
        <v>9.9854793055316141E-3</v>
      </c>
      <c r="G3297" s="174">
        <v>3291</v>
      </c>
      <c r="H3297" s="174">
        <f t="shared" ca="1" si="55"/>
        <v>3.2338116436876757E-2</v>
      </c>
    </row>
    <row r="3298" spans="2:8" x14ac:dyDescent="0.3">
      <c r="B3298" s="210">
        <v>40634</v>
      </c>
      <c r="C3298" s="211">
        <v>232.47717299999999</v>
      </c>
      <c r="D3298" s="174">
        <v>-5.2469369294584267E-3</v>
      </c>
      <c r="E3298" s="174">
        <v>-5.2469369294584267E-3</v>
      </c>
      <c r="G3298" s="174">
        <v>3292</v>
      </c>
      <c r="H3298" s="174">
        <f t="shared" ca="1" si="55"/>
        <v>-9.7837833360684395E-3</v>
      </c>
    </row>
    <row r="3299" spans="2:8" x14ac:dyDescent="0.3">
      <c r="B3299" s="208">
        <v>40633</v>
      </c>
      <c r="C3299" s="209">
        <v>233.70339999999999</v>
      </c>
      <c r="D3299" s="174">
        <v>-5.2035908056795711E-4</v>
      </c>
      <c r="E3299" s="174">
        <v>-5.2035908056795711E-4</v>
      </c>
      <c r="G3299" s="174">
        <v>3293</v>
      </c>
      <c r="H3299" s="174">
        <f t="shared" ca="1" si="55"/>
        <v>-3.146818871282544E-3</v>
      </c>
    </row>
    <row r="3300" spans="2:8" x14ac:dyDescent="0.3">
      <c r="B3300" s="210">
        <v>40632</v>
      </c>
      <c r="C3300" s="211">
        <v>233.825073</v>
      </c>
      <c r="D3300" s="174">
        <v>7.7050441770513331E-3</v>
      </c>
      <c r="E3300" s="174">
        <v>7.7050441770513331E-3</v>
      </c>
      <c r="G3300" s="174">
        <v>3294</v>
      </c>
      <c r="H3300" s="174">
        <f t="shared" ca="1" si="55"/>
        <v>2.657916770122349E-2</v>
      </c>
    </row>
    <row r="3301" spans="2:8" x14ac:dyDescent="0.3">
      <c r="B3301" s="208">
        <v>40631</v>
      </c>
      <c r="C3301" s="209">
        <v>232.037216</v>
      </c>
      <c r="D3301" s="174">
        <v>1.2622563265350838E-2</v>
      </c>
      <c r="E3301" s="174">
        <v>1.2622563265350838E-2</v>
      </c>
      <c r="G3301" s="174">
        <v>3295</v>
      </c>
      <c r="H3301" s="174">
        <f t="shared" ca="1" si="55"/>
        <v>8.1067836443666358E-3</v>
      </c>
    </row>
    <row r="3302" spans="2:8" x14ac:dyDescent="0.3">
      <c r="B3302" s="210">
        <v>40630</v>
      </c>
      <c r="C3302" s="211">
        <v>229.14482100000001</v>
      </c>
      <c r="D3302" s="174">
        <v>3.3914721481240841E-2</v>
      </c>
      <c r="E3302" s="174">
        <v>3.3914721481240841E-2</v>
      </c>
      <c r="G3302" s="174">
        <v>3296</v>
      </c>
      <c r="H3302" s="174">
        <f t="shared" ca="1" si="55"/>
        <v>-6.527245295148267E-3</v>
      </c>
    </row>
    <row r="3303" spans="2:8" x14ac:dyDescent="0.3">
      <c r="B3303" s="208">
        <v>40627</v>
      </c>
      <c r="C3303" s="209">
        <v>221.62835699999999</v>
      </c>
      <c r="D3303" s="174">
        <v>2.2941366816726854E-2</v>
      </c>
      <c r="E3303" s="174">
        <v>2.2941366816726854E-2</v>
      </c>
      <c r="G3303" s="174">
        <v>3297</v>
      </c>
      <c r="H3303" s="174">
        <f t="shared" ca="1" si="55"/>
        <v>2.9602296434171213E-2</v>
      </c>
    </row>
    <row r="3304" spans="2:8" x14ac:dyDescent="0.3">
      <c r="B3304" s="210">
        <v>40626</v>
      </c>
      <c r="C3304" s="211">
        <v>216.657928</v>
      </c>
      <c r="D3304" s="174">
        <v>1.7943509674634005E-2</v>
      </c>
      <c r="E3304" s="174">
        <v>1.7943509674634005E-2</v>
      </c>
      <c r="G3304" s="174">
        <v>3298</v>
      </c>
      <c r="H3304" s="174">
        <f t="shared" ca="1" si="55"/>
        <v>-2.0095388487199333E-3</v>
      </c>
    </row>
    <row r="3305" spans="2:8" x14ac:dyDescent="0.3">
      <c r="B3305" s="208">
        <v>40625</v>
      </c>
      <c r="C3305" s="209">
        <v>212.838852</v>
      </c>
      <c r="D3305" s="174">
        <v>7.0422047823873472E-4</v>
      </c>
      <c r="E3305" s="174">
        <v>7.0422047823873472E-4</v>
      </c>
      <c r="G3305" s="174">
        <v>3299</v>
      </c>
      <c r="H3305" s="174">
        <f t="shared" ca="1" si="55"/>
        <v>2.9870032502956188E-2</v>
      </c>
    </row>
    <row r="3306" spans="2:8" x14ac:dyDescent="0.3">
      <c r="B3306" s="210">
        <v>40624</v>
      </c>
      <c r="C3306" s="211">
        <v>212.68907200000001</v>
      </c>
      <c r="D3306" s="174">
        <v>1.3289346090026521E-2</v>
      </c>
      <c r="E3306" s="174">
        <v>1.3289346090026521E-2</v>
      </c>
      <c r="G3306" s="174">
        <v>3300</v>
      </c>
      <c r="H3306" s="174">
        <f t="shared" ca="1" si="55"/>
        <v>-5.6898377800568296E-3</v>
      </c>
    </row>
    <row r="3307" spans="2:8" x14ac:dyDescent="0.3">
      <c r="B3307" s="208">
        <v>40623</v>
      </c>
      <c r="C3307" s="209">
        <v>209.899643</v>
      </c>
      <c r="D3307" s="174">
        <v>3.3558030443529832E-3</v>
      </c>
      <c r="E3307" s="174">
        <v>3.3558030443529832E-3</v>
      </c>
      <c r="G3307" s="174">
        <v>3301</v>
      </c>
      <c r="H3307" s="174">
        <f t="shared" ca="1" si="55"/>
        <v>-2.6492367191435003E-2</v>
      </c>
    </row>
    <row r="3308" spans="2:8" x14ac:dyDescent="0.3">
      <c r="B3308" s="210">
        <v>40620</v>
      </c>
      <c r="C3308" s="211">
        <v>209.19761700000001</v>
      </c>
      <c r="D3308" s="174">
        <v>-1.9737629600467103E-2</v>
      </c>
      <c r="E3308" s="174">
        <v>-1.9737629600467103E-2</v>
      </c>
      <c r="G3308" s="174">
        <v>3302</v>
      </c>
      <c r="H3308" s="174">
        <f t="shared" ca="1" si="55"/>
        <v>-2.5858001233261523E-3</v>
      </c>
    </row>
    <row r="3309" spans="2:8" x14ac:dyDescent="0.3">
      <c r="B3309" s="208">
        <v>40619</v>
      </c>
      <c r="C3309" s="209">
        <v>213.40982099999999</v>
      </c>
      <c r="D3309" s="174">
        <v>-2.2760495426454915E-2</v>
      </c>
      <c r="E3309" s="174">
        <v>-2.2760495426454915E-2</v>
      </c>
      <c r="G3309" s="174">
        <v>3303</v>
      </c>
      <c r="H3309" s="174">
        <f t="shared" ca="1" si="55"/>
        <v>-1.9632946281083973E-3</v>
      </c>
    </row>
    <row r="3310" spans="2:8" x14ac:dyDescent="0.3">
      <c r="B3310" s="210">
        <v>40618</v>
      </c>
      <c r="C3310" s="211">
        <v>218.38026400000001</v>
      </c>
      <c r="D3310" s="174">
        <v>2.1364063966684686E-2</v>
      </c>
      <c r="E3310" s="174">
        <v>2.1364063966684686E-2</v>
      </c>
      <c r="G3310" s="174">
        <v>3304</v>
      </c>
      <c r="H3310" s="174">
        <f t="shared" ca="1" si="55"/>
        <v>-1.4910334918878075E-3</v>
      </c>
    </row>
    <row r="3311" spans="2:8" x14ac:dyDescent="0.3">
      <c r="B3311" s="208">
        <v>40617</v>
      </c>
      <c r="C3311" s="209">
        <v>213.812363</v>
      </c>
      <c r="D3311" s="174">
        <v>-2.8661285122295876E-2</v>
      </c>
      <c r="E3311" s="174">
        <v>-2.8661285122295876E-2</v>
      </c>
      <c r="G3311" s="174">
        <v>3305</v>
      </c>
      <c r="H3311" s="174">
        <f t="shared" ca="1" si="55"/>
        <v>2.2728194459205858E-2</v>
      </c>
    </row>
    <row r="3312" spans="2:8" x14ac:dyDescent="0.3">
      <c r="B3312" s="210">
        <v>40616</v>
      </c>
      <c r="C3312" s="211">
        <v>220.12132299999999</v>
      </c>
      <c r="D3312" s="174">
        <v>1.1353895439151156E-2</v>
      </c>
      <c r="E3312" s="174">
        <v>1.1353895439151156E-2</v>
      </c>
      <c r="G3312" s="174">
        <v>3306</v>
      </c>
      <c r="H3312" s="174">
        <f t="shared" ca="1" si="55"/>
        <v>3.5476116859346096E-2</v>
      </c>
    </row>
    <row r="3313" spans="2:8" x14ac:dyDescent="0.3">
      <c r="B3313" s="208">
        <v>40613</v>
      </c>
      <c r="C3313" s="209">
        <v>217.65014600000001</v>
      </c>
      <c r="D3313" s="174">
        <v>-2.0599092768755663E-3</v>
      </c>
      <c r="E3313" s="174">
        <v>-2.0599092768755663E-3</v>
      </c>
      <c r="G3313" s="174">
        <v>3307</v>
      </c>
      <c r="H3313" s="174">
        <f t="shared" ca="1" si="55"/>
        <v>1.1007143993409154E-2</v>
      </c>
    </row>
    <row r="3314" spans="2:8" x14ac:dyDescent="0.3">
      <c r="B3314" s="210">
        <v>40612</v>
      </c>
      <c r="C3314" s="211">
        <v>218.099411</v>
      </c>
      <c r="D3314" s="174">
        <v>1.461269558589167E-3</v>
      </c>
      <c r="E3314" s="174">
        <v>1.461269558589167E-3</v>
      </c>
      <c r="G3314" s="174">
        <v>3308</v>
      </c>
      <c r="H3314" s="174">
        <f t="shared" ca="1" si="55"/>
        <v>2.007009673469428E-2</v>
      </c>
    </row>
    <row r="3315" spans="2:8" x14ac:dyDescent="0.3">
      <c r="B3315" s="208">
        <v>40611</v>
      </c>
      <c r="C3315" s="209">
        <v>217.78117399999999</v>
      </c>
      <c r="D3315" s="174">
        <v>9.8952553163809791E-4</v>
      </c>
      <c r="E3315" s="174">
        <v>9.8952553163809791E-4</v>
      </c>
      <c r="G3315" s="174">
        <v>3309</v>
      </c>
      <c r="H3315" s="174">
        <f t="shared" ca="1" si="55"/>
        <v>3.0524822852331716E-2</v>
      </c>
    </row>
    <row r="3316" spans="2:8" x14ac:dyDescent="0.3">
      <c r="B3316" s="210">
        <v>40610</v>
      </c>
      <c r="C3316" s="211">
        <v>217.565887</v>
      </c>
      <c r="D3316" s="174">
        <v>3.0320474936662137E-2</v>
      </c>
      <c r="E3316" s="174">
        <v>3.0320474936662137E-2</v>
      </c>
      <c r="G3316" s="174">
        <v>3310</v>
      </c>
      <c r="H3316" s="174">
        <f t="shared" ca="1" si="55"/>
        <v>-4.4186563274663422E-3</v>
      </c>
    </row>
    <row r="3317" spans="2:8" x14ac:dyDescent="0.3">
      <c r="B3317" s="208">
        <v>40609</v>
      </c>
      <c r="C3317" s="209">
        <v>211.16331500000001</v>
      </c>
      <c r="D3317" s="174">
        <v>-4.0654943256739184E-2</v>
      </c>
      <c r="E3317" s="174">
        <v>-4.0654943256739184E-2</v>
      </c>
      <c r="G3317" s="174">
        <v>3311</v>
      </c>
      <c r="H3317" s="174">
        <f t="shared" ca="1" si="55"/>
        <v>1.0183733658178857E-2</v>
      </c>
    </row>
    <row r="3318" spans="2:8" x14ac:dyDescent="0.3">
      <c r="B3318" s="210">
        <v>40606</v>
      </c>
      <c r="C3318" s="211">
        <v>220.111954</v>
      </c>
      <c r="D3318" s="174">
        <v>-6.3756859290233707E-4</v>
      </c>
      <c r="E3318" s="174">
        <v>-6.3756859290233707E-4</v>
      </c>
      <c r="G3318" s="174">
        <v>3312</v>
      </c>
      <c r="H3318" s="174">
        <f t="shared" ca="1" si="55"/>
        <v>3.3183145961744188E-2</v>
      </c>
    </row>
    <row r="3319" spans="2:8" x14ac:dyDescent="0.3">
      <c r="B3319" s="208">
        <v>40605</v>
      </c>
      <c r="C3319" s="209">
        <v>220.25237999999999</v>
      </c>
      <c r="D3319" s="174">
        <v>3.0345617036400263E-2</v>
      </c>
      <c r="E3319" s="174">
        <v>3.0345617036400263E-2</v>
      </c>
      <c r="G3319" s="174">
        <v>3313</v>
      </c>
      <c r="H3319" s="174">
        <f t="shared" ca="1" si="55"/>
        <v>9.2358364744738755E-2</v>
      </c>
    </row>
    <row r="3320" spans="2:8" x14ac:dyDescent="0.3">
      <c r="B3320" s="210">
        <v>40603</v>
      </c>
      <c r="C3320" s="211">
        <v>213.765533</v>
      </c>
      <c r="D3320" s="174">
        <v>5.4583162398441111E-2</v>
      </c>
      <c r="E3320" s="174">
        <v>5.4583162398441111E-2</v>
      </c>
      <c r="G3320" s="174">
        <v>3314</v>
      </c>
      <c r="H3320" s="174">
        <f t="shared" ca="1" si="55"/>
        <v>-1.9244152675811494E-2</v>
      </c>
    </row>
    <row r="3321" spans="2:8" x14ac:dyDescent="0.3">
      <c r="B3321" s="208">
        <v>40602</v>
      </c>
      <c r="C3321" s="209">
        <v>202.701447</v>
      </c>
      <c r="D3321" s="174">
        <v>-2.5164302165937739E-2</v>
      </c>
      <c r="E3321" s="174">
        <v>-2.5164302165937739E-2</v>
      </c>
      <c r="G3321" s="174">
        <v>3315</v>
      </c>
      <c r="H3321" s="174">
        <f t="shared" ca="1" si="55"/>
        <v>8.7037941184088183E-2</v>
      </c>
    </row>
    <row r="3322" spans="2:8" x14ac:dyDescent="0.3">
      <c r="B3322" s="210">
        <v>40599</v>
      </c>
      <c r="C3322" s="211">
        <v>207.93396000000001</v>
      </c>
      <c r="D3322" s="174">
        <v>5.3395314467519175E-2</v>
      </c>
      <c r="E3322" s="174">
        <v>5.3395314467519175E-2</v>
      </c>
      <c r="G3322" s="174">
        <v>3316</v>
      </c>
      <c r="H3322" s="174">
        <f t="shared" ca="1" si="55"/>
        <v>-2.1181218983370321E-3</v>
      </c>
    </row>
    <row r="3323" spans="2:8" x14ac:dyDescent="0.3">
      <c r="B3323" s="208">
        <v>40598</v>
      </c>
      <c r="C3323" s="209">
        <v>197.39404300000001</v>
      </c>
      <c r="D3323" s="174">
        <v>-7.8241037688718665E-2</v>
      </c>
      <c r="E3323" s="174">
        <v>-7.8241037688718665E-2</v>
      </c>
      <c r="G3323" s="174">
        <v>3317</v>
      </c>
      <c r="H3323" s="174">
        <f t="shared" ca="1" si="55"/>
        <v>5.3577000735066396E-2</v>
      </c>
    </row>
    <row r="3324" spans="2:8" x14ac:dyDescent="0.3">
      <c r="B3324" s="210">
        <v>40597</v>
      </c>
      <c r="C3324" s="211">
        <v>214.14930699999999</v>
      </c>
      <c r="D3324" s="174">
        <v>6.201321270887938E-3</v>
      </c>
      <c r="E3324" s="174">
        <v>6.201321270887938E-3</v>
      </c>
      <c r="G3324" s="174">
        <v>3318</v>
      </c>
      <c r="H3324" s="174">
        <f t="shared" ca="1" si="55"/>
        <v>-2.7051991396988294E-2</v>
      </c>
    </row>
    <row r="3325" spans="2:8" x14ac:dyDescent="0.3">
      <c r="B3325" s="208">
        <v>40596</v>
      </c>
      <c r="C3325" s="209">
        <v>212.82948300000001</v>
      </c>
      <c r="D3325" s="174">
        <v>-2.1433207449357915E-2</v>
      </c>
      <c r="E3325" s="174">
        <v>-2.1433207449357915E-2</v>
      </c>
      <c r="G3325" s="174">
        <v>3319</v>
      </c>
      <c r="H3325" s="174">
        <f t="shared" ca="1" si="55"/>
        <v>7.724518086578174E-3</v>
      </c>
    </row>
    <row r="3326" spans="2:8" x14ac:dyDescent="0.3">
      <c r="B3326" s="210">
        <v>40595</v>
      </c>
      <c r="C3326" s="211">
        <v>217.49101300000001</v>
      </c>
      <c r="D3326" s="174">
        <v>-3.6331997584075265E-2</v>
      </c>
      <c r="E3326" s="174">
        <v>-3.6331997584075265E-2</v>
      </c>
      <c r="G3326" s="174">
        <v>3320</v>
      </c>
      <c r="H3326" s="174">
        <f t="shared" ca="1" si="55"/>
        <v>3.6768259741153048E-3</v>
      </c>
    </row>
    <row r="3327" spans="2:8" x14ac:dyDescent="0.3">
      <c r="B3327" s="208">
        <v>40592</v>
      </c>
      <c r="C3327" s="209">
        <v>225.690811</v>
      </c>
      <c r="D3327" s="174">
        <v>-3.4478507840045726E-2</v>
      </c>
      <c r="E3327" s="174">
        <v>-3.4478507840045726E-2</v>
      </c>
      <c r="G3327" s="174">
        <v>3321</v>
      </c>
      <c r="H3327" s="174">
        <f t="shared" ca="1" si="55"/>
        <v>6.8784200538606816E-2</v>
      </c>
    </row>
    <row r="3328" spans="2:8" x14ac:dyDescent="0.3">
      <c r="B3328" s="210">
        <v>40591</v>
      </c>
      <c r="C3328" s="211">
        <v>233.750168</v>
      </c>
      <c r="D3328" s="174">
        <v>8.1955869221163619E-3</v>
      </c>
      <c r="E3328" s="174">
        <v>8.1955869221163619E-3</v>
      </c>
      <c r="G3328" s="174">
        <v>3322</v>
      </c>
      <c r="H3328" s="174">
        <f t="shared" ca="1" si="55"/>
        <v>-5.0794722194804347E-2</v>
      </c>
    </row>
    <row r="3329" spans="2:8" x14ac:dyDescent="0.3">
      <c r="B3329" s="208">
        <v>40590</v>
      </c>
      <c r="C3329" s="209">
        <v>231.850021</v>
      </c>
      <c r="D3329" s="174">
        <v>8.8907088073868592E-4</v>
      </c>
      <c r="E3329" s="174">
        <v>8.8907088073868592E-4</v>
      </c>
      <c r="G3329" s="174">
        <v>3323</v>
      </c>
      <c r="H3329" s="174">
        <f t="shared" ca="1" si="55"/>
        <v>3.7324664348157175E-3</v>
      </c>
    </row>
    <row r="3330" spans="2:8" x14ac:dyDescent="0.3">
      <c r="B3330" s="210">
        <v>40589</v>
      </c>
      <c r="C3330" s="211">
        <v>231.64407299999999</v>
      </c>
      <c r="D3330" s="174">
        <v>2.3237580125605378E-2</v>
      </c>
      <c r="E3330" s="174">
        <v>2.3237580125605378E-2</v>
      </c>
      <c r="G3330" s="174">
        <v>3324</v>
      </c>
      <c r="H3330" s="174">
        <f t="shared" ca="1" si="55"/>
        <v>-8.1011479657759778E-3</v>
      </c>
    </row>
    <row r="3331" spans="2:8" x14ac:dyDescent="0.3">
      <c r="B3331" s="208">
        <v>40588</v>
      </c>
      <c r="C3331" s="209">
        <v>226.38346899999999</v>
      </c>
      <c r="D3331" s="174">
        <v>5.8239049144292745E-2</v>
      </c>
      <c r="E3331" s="174">
        <v>5.8239049144292745E-2</v>
      </c>
      <c r="G3331" s="174">
        <v>3325</v>
      </c>
      <c r="H3331" s="174">
        <f t="shared" ca="1" si="55"/>
        <v>-6.8942951254769977E-3</v>
      </c>
    </row>
    <row r="3332" spans="2:8" x14ac:dyDescent="0.3">
      <c r="B3332" s="210">
        <v>40585</v>
      </c>
      <c r="C3332" s="211">
        <v>213.92469800000001</v>
      </c>
      <c r="D3332" s="174">
        <v>3.6462725365977666E-2</v>
      </c>
      <c r="E3332" s="174">
        <v>3.6462725365977666E-2</v>
      </c>
      <c r="G3332" s="174">
        <v>3326</v>
      </c>
      <c r="H3332" s="174">
        <f t="shared" ca="1" si="55"/>
        <v>1.8180254781595451E-2</v>
      </c>
    </row>
    <row r="3333" spans="2:8" x14ac:dyDescent="0.3">
      <c r="B3333" s="208">
        <v>40584</v>
      </c>
      <c r="C3333" s="209">
        <v>206.39883399999999</v>
      </c>
      <c r="D3333" s="174">
        <v>2.6918808633713428E-2</v>
      </c>
      <c r="E3333" s="174">
        <v>2.6918808633713428E-2</v>
      </c>
      <c r="G3333" s="174">
        <v>3327</v>
      </c>
      <c r="H3333" s="174">
        <f t="shared" ca="1" si="55"/>
        <v>-2.6857490612769545E-2</v>
      </c>
    </row>
    <row r="3334" spans="2:8" x14ac:dyDescent="0.3">
      <c r="B3334" s="210">
        <v>40583</v>
      </c>
      <c r="C3334" s="211">
        <v>200.98846399999999</v>
      </c>
      <c r="D3334" s="174">
        <v>-3.4749513591487743E-2</v>
      </c>
      <c r="E3334" s="174">
        <v>-3.4749513591487743E-2</v>
      </c>
      <c r="G3334" s="174">
        <v>3328</v>
      </c>
      <c r="H3334" s="174">
        <f t="shared" ca="1" si="55"/>
        <v>2.4186876342573976E-3</v>
      </c>
    </row>
    <row r="3335" spans="2:8" x14ac:dyDescent="0.3">
      <c r="B3335" s="208">
        <v>40582</v>
      </c>
      <c r="C3335" s="209">
        <v>208.224152</v>
      </c>
      <c r="D3335" s="174">
        <v>-2.9746488557979418E-2</v>
      </c>
      <c r="E3335" s="174">
        <v>-2.9746488557979418E-2</v>
      </c>
      <c r="G3335" s="174">
        <v>3329</v>
      </c>
      <c r="H3335" s="174">
        <f t="shared" ca="1" si="55"/>
        <v>3.6445419572054515E-2</v>
      </c>
    </row>
    <row r="3336" spans="2:8" x14ac:dyDescent="0.3">
      <c r="B3336" s="210">
        <v>40581</v>
      </c>
      <c r="C3336" s="211">
        <v>214.60798600000001</v>
      </c>
      <c r="D3336" s="174">
        <v>-3.9101245862481438E-3</v>
      </c>
      <c r="E3336" s="174">
        <v>-3.9101245862481438E-3</v>
      </c>
      <c r="G3336" s="174">
        <v>3330</v>
      </c>
      <c r="H3336" s="174">
        <f t="shared" ref="H3336:H3399" ca="1" si="56">_xlfn.NORM.INV(RAND(),N$9,N$10)</f>
        <v>-4.44567864778877E-2</v>
      </c>
    </row>
    <row r="3337" spans="2:8" x14ac:dyDescent="0.3">
      <c r="B3337" s="208">
        <v>40578</v>
      </c>
      <c r="C3337" s="209">
        <v>215.450424</v>
      </c>
      <c r="D3337" s="174">
        <v>-5.1434697117875728E-3</v>
      </c>
      <c r="E3337" s="174">
        <v>-5.1434697117875728E-3</v>
      </c>
      <c r="G3337" s="174">
        <v>3331</v>
      </c>
      <c r="H3337" s="174">
        <f t="shared" ca="1" si="56"/>
        <v>2.8544167843541558E-2</v>
      </c>
    </row>
    <row r="3338" spans="2:8" x14ac:dyDescent="0.3">
      <c r="B3338" s="210">
        <v>40577</v>
      </c>
      <c r="C3338" s="211">
        <v>216.56431599999999</v>
      </c>
      <c r="D3338" s="174">
        <v>3.8187107933798918E-2</v>
      </c>
      <c r="E3338" s="174">
        <v>3.8187107933798918E-2</v>
      </c>
      <c r="G3338" s="174">
        <v>3332</v>
      </c>
      <c r="H3338" s="174">
        <f t="shared" ca="1" si="56"/>
        <v>-2.7137539307772223E-2</v>
      </c>
    </row>
    <row r="3339" spans="2:8" x14ac:dyDescent="0.3">
      <c r="B3339" s="208">
        <v>40576</v>
      </c>
      <c r="C3339" s="209">
        <v>208.59854100000001</v>
      </c>
      <c r="D3339" s="174">
        <v>4.228060846549038E-2</v>
      </c>
      <c r="E3339" s="174">
        <v>4.228060846549038E-2</v>
      </c>
      <c r="G3339" s="174">
        <v>3333</v>
      </c>
      <c r="H3339" s="174">
        <f t="shared" ca="1" si="56"/>
        <v>-3.5239397075773768E-2</v>
      </c>
    </row>
    <row r="3340" spans="2:8" x14ac:dyDescent="0.3">
      <c r="B3340" s="210">
        <v>40575</v>
      </c>
      <c r="C3340" s="211">
        <v>200.13664199999999</v>
      </c>
      <c r="D3340" s="174">
        <v>-6.8000684589058766E-2</v>
      </c>
      <c r="E3340" s="174">
        <v>-6.8000684589058766E-2</v>
      </c>
      <c r="G3340" s="174">
        <v>3334</v>
      </c>
      <c r="H3340" s="174">
        <f t="shared" ca="1" si="56"/>
        <v>-1.7109378103787199E-2</v>
      </c>
    </row>
    <row r="3341" spans="2:8" x14ac:dyDescent="0.3">
      <c r="B3341" s="208">
        <v>40574</v>
      </c>
      <c r="C3341" s="209">
        <v>214.73904400000001</v>
      </c>
      <c r="D3341" s="174">
        <v>-2.8252666906334323E-3</v>
      </c>
      <c r="E3341" s="174">
        <v>-2.8252666906334323E-3</v>
      </c>
      <c r="G3341" s="174">
        <v>3335</v>
      </c>
      <c r="H3341" s="174">
        <f t="shared" ca="1" si="56"/>
        <v>9.2555746811600979E-3</v>
      </c>
    </row>
    <row r="3342" spans="2:8" x14ac:dyDescent="0.3">
      <c r="B3342" s="210">
        <v>40571</v>
      </c>
      <c r="C3342" s="211">
        <v>215.34745799999999</v>
      </c>
      <c r="D3342" s="174">
        <v>-3.8090180125736554E-2</v>
      </c>
      <c r="E3342" s="174">
        <v>-3.8090180125736554E-2</v>
      </c>
      <c r="G3342" s="174">
        <v>3336</v>
      </c>
      <c r="H3342" s="174">
        <f t="shared" ca="1" si="56"/>
        <v>-2.875027706787853E-2</v>
      </c>
    </row>
    <row r="3343" spans="2:8" x14ac:dyDescent="0.3">
      <c r="B3343" s="208">
        <v>40570</v>
      </c>
      <c r="C3343" s="209">
        <v>223.87489299999999</v>
      </c>
      <c r="D3343" s="174">
        <v>2.5600545697172222E-2</v>
      </c>
      <c r="E3343" s="174">
        <v>2.5600545697172222E-2</v>
      </c>
      <c r="G3343" s="174">
        <v>3337</v>
      </c>
      <c r="H3343" s="174">
        <f t="shared" ca="1" si="56"/>
        <v>-1.1564128701615084E-2</v>
      </c>
    </row>
    <row r="3344" spans="2:8" x14ac:dyDescent="0.3">
      <c r="B3344" s="210">
        <v>40568</v>
      </c>
      <c r="C3344" s="211">
        <v>218.28663599999999</v>
      </c>
      <c r="D3344" s="174">
        <v>-1.8766354576905397E-2</v>
      </c>
      <c r="E3344" s="174">
        <v>-1.8766354576905397E-2</v>
      </c>
      <c r="G3344" s="174">
        <v>3338</v>
      </c>
      <c r="H3344" s="174">
        <f t="shared" ca="1" si="56"/>
        <v>-4.9462258117932709E-3</v>
      </c>
    </row>
    <row r="3345" spans="2:8" x14ac:dyDescent="0.3">
      <c r="B3345" s="208">
        <v>40567</v>
      </c>
      <c r="C3345" s="209">
        <v>222.46142599999999</v>
      </c>
      <c r="D3345" s="174">
        <v>7.5781524156074147E-4</v>
      </c>
      <c r="E3345" s="174">
        <v>7.5781524156074147E-4</v>
      </c>
      <c r="G3345" s="174">
        <v>3339</v>
      </c>
      <c r="H3345" s="174">
        <f t="shared" ca="1" si="56"/>
        <v>1.5583034274217079E-2</v>
      </c>
    </row>
    <row r="3346" spans="2:8" x14ac:dyDescent="0.3">
      <c r="B3346" s="210">
        <v>40564</v>
      </c>
      <c r="C3346" s="211">
        <v>222.292969</v>
      </c>
      <c r="D3346" s="174">
        <v>-6.1101434425152841E-3</v>
      </c>
      <c r="E3346" s="174">
        <v>-6.1101434425152841E-3</v>
      </c>
      <c r="G3346" s="174">
        <v>3340</v>
      </c>
      <c r="H3346" s="174">
        <f t="shared" ca="1" si="56"/>
        <v>-1.2741095382935139E-2</v>
      </c>
    </row>
    <row r="3347" spans="2:8" x14ac:dyDescent="0.3">
      <c r="B3347" s="208">
        <v>40563</v>
      </c>
      <c r="C3347" s="209">
        <v>223.659561</v>
      </c>
      <c r="D3347" s="174">
        <v>1.6349081960125554E-3</v>
      </c>
      <c r="E3347" s="174">
        <v>1.6349081960125554E-3</v>
      </c>
      <c r="G3347" s="174">
        <v>3341</v>
      </c>
      <c r="H3347" s="174">
        <f t="shared" ca="1" si="56"/>
        <v>-2.4389531834131655E-2</v>
      </c>
    </row>
    <row r="3348" spans="2:8" x14ac:dyDescent="0.3">
      <c r="B3348" s="210">
        <v>40562</v>
      </c>
      <c r="C3348" s="211">
        <v>223.29449500000001</v>
      </c>
      <c r="D3348" s="174">
        <v>-5.6689223101515536E-3</v>
      </c>
      <c r="E3348" s="174">
        <v>-5.6689223101515536E-3</v>
      </c>
      <c r="G3348" s="174">
        <v>3342</v>
      </c>
      <c r="H3348" s="174">
        <f t="shared" ca="1" si="56"/>
        <v>-2.6267588153967816E-2</v>
      </c>
    </row>
    <row r="3349" spans="2:8" x14ac:dyDescent="0.3">
      <c r="B3349" s="208">
        <v>40561</v>
      </c>
      <c r="C3349" s="209">
        <v>224.56755100000001</v>
      </c>
      <c r="D3349" s="174">
        <v>1.755956215072323E-2</v>
      </c>
      <c r="E3349" s="174">
        <v>1.755956215072323E-2</v>
      </c>
      <c r="G3349" s="174">
        <v>3343</v>
      </c>
      <c r="H3349" s="174">
        <f t="shared" ca="1" si="56"/>
        <v>2.8625461724385202E-2</v>
      </c>
    </row>
    <row r="3350" spans="2:8" x14ac:dyDescent="0.3">
      <c r="B3350" s="210">
        <v>40560</v>
      </c>
      <c r="C3350" s="211">
        <v>220.69229100000001</v>
      </c>
      <c r="D3350" s="174">
        <v>-3.0024453314653437E-3</v>
      </c>
      <c r="E3350" s="174">
        <v>-3.0024453314653437E-3</v>
      </c>
      <c r="G3350" s="174">
        <v>3344</v>
      </c>
      <c r="H3350" s="174">
        <f t="shared" ca="1" si="56"/>
        <v>-8.4189430307789106E-3</v>
      </c>
    </row>
    <row r="3351" spans="2:8" x14ac:dyDescent="0.3">
      <c r="B3351" s="208">
        <v>40557</v>
      </c>
      <c r="C3351" s="209">
        <v>221.35690299999999</v>
      </c>
      <c r="D3351" s="174">
        <v>-4.3907057637268772E-2</v>
      </c>
      <c r="E3351" s="174">
        <v>-4.3907057637268772E-2</v>
      </c>
      <c r="G3351" s="174">
        <v>3345</v>
      </c>
      <c r="H3351" s="174">
        <f t="shared" ca="1" si="56"/>
        <v>-1.8772345296953576E-2</v>
      </c>
    </row>
    <row r="3352" spans="2:8" x14ac:dyDescent="0.3">
      <c r="B3352" s="210">
        <v>40556</v>
      </c>
      <c r="C3352" s="211">
        <v>231.522369</v>
      </c>
      <c r="D3352" s="174">
        <v>1.5352902393762892E-2</v>
      </c>
      <c r="E3352" s="174">
        <v>1.5352902393762892E-2</v>
      </c>
      <c r="G3352" s="174">
        <v>3346</v>
      </c>
      <c r="H3352" s="174">
        <f t="shared" ca="1" si="56"/>
        <v>4.5238556867592337E-2</v>
      </c>
    </row>
    <row r="3353" spans="2:8" x14ac:dyDescent="0.3">
      <c r="B3353" s="208">
        <v>40555</v>
      </c>
      <c r="C3353" s="209">
        <v>228.02157600000001</v>
      </c>
      <c r="D3353" s="174">
        <v>5.1768090106225052E-2</v>
      </c>
      <c r="E3353" s="174">
        <v>5.1768090106225052E-2</v>
      </c>
      <c r="G3353" s="174">
        <v>3347</v>
      </c>
      <c r="H3353" s="174">
        <f t="shared" ca="1" si="56"/>
        <v>4.1308568468667933E-3</v>
      </c>
    </row>
    <row r="3354" spans="2:8" x14ac:dyDescent="0.3">
      <c r="B3354" s="210">
        <v>40554</v>
      </c>
      <c r="C3354" s="211">
        <v>216.79834</v>
      </c>
      <c r="D3354" s="174">
        <v>-1.5849372414187421E-2</v>
      </c>
      <c r="E3354" s="174">
        <v>-1.5849372414187421E-2</v>
      </c>
      <c r="G3354" s="174">
        <v>3348</v>
      </c>
      <c r="H3354" s="174">
        <f t="shared" ca="1" si="56"/>
        <v>-1.3809944984868599E-2</v>
      </c>
    </row>
    <row r="3355" spans="2:8" x14ac:dyDescent="0.3">
      <c r="B3355" s="208">
        <v>40553</v>
      </c>
      <c r="C3355" s="209">
        <v>220.289795</v>
      </c>
      <c r="D3355" s="174">
        <v>-1.1342611222926575E-2</v>
      </c>
      <c r="E3355" s="174">
        <v>-1.1342611222926575E-2</v>
      </c>
      <c r="G3355" s="174">
        <v>3349</v>
      </c>
      <c r="H3355" s="174">
        <f t="shared" ca="1" si="56"/>
        <v>5.7873182199106983E-2</v>
      </c>
    </row>
    <row r="3356" spans="2:8" x14ac:dyDescent="0.3">
      <c r="B3356" s="210">
        <v>40550</v>
      </c>
      <c r="C3356" s="211">
        <v>222.81712300000001</v>
      </c>
      <c r="D3356" s="174">
        <v>-5.6145980019942573E-2</v>
      </c>
      <c r="E3356" s="174">
        <v>-5.6145980019942573E-2</v>
      </c>
      <c r="G3356" s="174">
        <v>3350</v>
      </c>
      <c r="H3356" s="174">
        <f t="shared" ca="1" si="56"/>
        <v>-4.2432129781594238E-3</v>
      </c>
    </row>
    <row r="3357" spans="2:8" x14ac:dyDescent="0.3">
      <c r="B3357" s="208">
        <v>40549</v>
      </c>
      <c r="C3357" s="209">
        <v>236.071594</v>
      </c>
      <c r="D3357" s="174">
        <v>-1.6994025252827023E-2</v>
      </c>
      <c r="E3357" s="174">
        <v>-1.6994025252827023E-2</v>
      </c>
      <c r="G3357" s="174">
        <v>3351</v>
      </c>
      <c r="H3357" s="174">
        <f t="shared" ca="1" si="56"/>
        <v>-3.9930979831130024E-2</v>
      </c>
    </row>
    <row r="3358" spans="2:8" x14ac:dyDescent="0.3">
      <c r="B3358" s="210">
        <v>40548</v>
      </c>
      <c r="C3358" s="211">
        <v>240.15275600000001</v>
      </c>
      <c r="D3358" s="174">
        <v>-1.2014778575346729E-2</v>
      </c>
      <c r="E3358" s="174">
        <v>-1.2014778575346729E-2</v>
      </c>
      <c r="G3358" s="174">
        <v>3352</v>
      </c>
      <c r="H3358" s="174">
        <f t="shared" ca="1" si="56"/>
        <v>-5.7713988960349924E-3</v>
      </c>
    </row>
    <row r="3359" spans="2:8" x14ac:dyDescent="0.3">
      <c r="B3359" s="208">
        <v>40547</v>
      </c>
      <c r="C3359" s="209">
        <v>243.073227</v>
      </c>
      <c r="D3359" s="174">
        <v>-7.6808896626301771E-3</v>
      </c>
      <c r="E3359" s="174">
        <v>-7.6808896626301771E-3</v>
      </c>
      <c r="G3359" s="174">
        <v>3353</v>
      </c>
      <c r="H3359" s="174">
        <f t="shared" ca="1" si="56"/>
        <v>9.4638118213947863E-3</v>
      </c>
    </row>
    <row r="3360" spans="2:8" x14ac:dyDescent="0.3">
      <c r="B3360" s="210">
        <v>40546</v>
      </c>
      <c r="C3360" s="211">
        <v>244.95469700000001</v>
      </c>
      <c r="D3360" s="174">
        <v>7.6501629554577745E-5</v>
      </c>
      <c r="E3360" s="174">
        <v>7.6501629554577745E-5</v>
      </c>
      <c r="G3360" s="174">
        <v>3354</v>
      </c>
      <c r="H3360" s="174">
        <f t="shared" ca="1" si="56"/>
        <v>1.4980602163554194E-2</v>
      </c>
    </row>
    <row r="3361" spans="2:8" x14ac:dyDescent="0.3">
      <c r="B3361" s="208">
        <v>40543</v>
      </c>
      <c r="C3361" s="209">
        <v>244.935959</v>
      </c>
      <c r="D3361" s="174">
        <v>6.3069874539007477E-3</v>
      </c>
      <c r="E3361" s="174">
        <v>6.3069874539007477E-3</v>
      </c>
      <c r="G3361" s="174">
        <v>3355</v>
      </c>
      <c r="H3361" s="174">
        <f t="shared" ca="1" si="56"/>
        <v>8.2178332736990384E-4</v>
      </c>
    </row>
    <row r="3362" spans="2:8" x14ac:dyDescent="0.3">
      <c r="B3362" s="210">
        <v>40542</v>
      </c>
      <c r="C3362" s="211">
        <v>243.40083300000001</v>
      </c>
      <c r="D3362" s="174">
        <v>2.0646055923689781E-2</v>
      </c>
      <c r="E3362" s="174">
        <v>2.0646055923689781E-2</v>
      </c>
      <c r="G3362" s="174">
        <v>3356</v>
      </c>
      <c r="H3362" s="174">
        <f t="shared" ca="1" si="56"/>
        <v>8.4075508665723275E-3</v>
      </c>
    </row>
    <row r="3363" spans="2:8" x14ac:dyDescent="0.3">
      <c r="B3363" s="208">
        <v>40541</v>
      </c>
      <c r="C3363" s="209">
        <v>238.47721899999999</v>
      </c>
      <c r="D3363" s="174">
        <v>3.9010522570015237E-3</v>
      </c>
      <c r="E3363" s="174">
        <v>3.9010522570015237E-3</v>
      </c>
      <c r="G3363" s="174">
        <v>3357</v>
      </c>
      <c r="H3363" s="174">
        <f t="shared" ca="1" si="56"/>
        <v>-1.9569411909261591E-2</v>
      </c>
    </row>
    <row r="3364" spans="2:8" x14ac:dyDescent="0.3">
      <c r="B3364" s="210">
        <v>40540</v>
      </c>
      <c r="C3364" s="211">
        <v>237.550522</v>
      </c>
      <c r="D3364" s="174">
        <v>-2.4748339027523276E-2</v>
      </c>
      <c r="E3364" s="174">
        <v>-2.4748339027523276E-2</v>
      </c>
      <c r="G3364" s="174">
        <v>3358</v>
      </c>
      <c r="H3364" s="174">
        <f t="shared" ca="1" si="56"/>
        <v>-1.1467824408237149E-2</v>
      </c>
    </row>
    <row r="3365" spans="2:8" x14ac:dyDescent="0.3">
      <c r="B3365" s="208">
        <v>40539</v>
      </c>
      <c r="C3365" s="209">
        <v>243.57868999999999</v>
      </c>
      <c r="D3365" s="174">
        <v>-3.8664853452361875E-3</v>
      </c>
      <c r="E3365" s="174">
        <v>-3.8664853452361875E-3</v>
      </c>
      <c r="G3365" s="174">
        <v>3359</v>
      </c>
      <c r="H3365" s="174">
        <f t="shared" ca="1" si="56"/>
        <v>1.8104137147257338E-2</v>
      </c>
    </row>
    <row r="3366" spans="2:8" x14ac:dyDescent="0.3">
      <c r="B3366" s="210">
        <v>40536</v>
      </c>
      <c r="C3366" s="211">
        <v>244.52413899999999</v>
      </c>
      <c r="D3366" s="174">
        <v>-3.444825150173992E-2</v>
      </c>
      <c r="E3366" s="174">
        <v>-3.444825150173992E-2</v>
      </c>
      <c r="G3366" s="174">
        <v>3360</v>
      </c>
      <c r="H3366" s="174">
        <f t="shared" ca="1" si="56"/>
        <v>1.8328617081006093E-2</v>
      </c>
    </row>
    <row r="3367" spans="2:8" x14ac:dyDescent="0.3">
      <c r="B3367" s="208">
        <v>40535</v>
      </c>
      <c r="C3367" s="209">
        <v>253.24809300000001</v>
      </c>
      <c r="D3367" s="174">
        <v>-9.0831662042828425E-3</v>
      </c>
      <c r="E3367" s="174">
        <v>-9.0831662042828425E-3</v>
      </c>
      <c r="G3367" s="174">
        <v>3361</v>
      </c>
      <c r="H3367" s="174">
        <f t="shared" ca="1" si="56"/>
        <v>-2.7342172395121263E-2</v>
      </c>
    </row>
    <row r="3368" spans="2:8" x14ac:dyDescent="0.3">
      <c r="B3368" s="210">
        <v>40534</v>
      </c>
      <c r="C3368" s="211">
        <v>255.56947299999999</v>
      </c>
      <c r="D3368" s="174">
        <v>1.122221569535802E-2</v>
      </c>
      <c r="E3368" s="174">
        <v>1.122221569535802E-2</v>
      </c>
      <c r="G3368" s="174">
        <v>3362</v>
      </c>
      <c r="H3368" s="174">
        <f t="shared" ca="1" si="56"/>
        <v>3.0953311496049858E-2</v>
      </c>
    </row>
    <row r="3369" spans="2:8" x14ac:dyDescent="0.3">
      <c r="B3369" s="208">
        <v>40533</v>
      </c>
      <c r="C3369" s="209">
        <v>252.73324600000001</v>
      </c>
      <c r="D3369" s="174">
        <v>-7.4019319338880681E-4</v>
      </c>
      <c r="E3369" s="174">
        <v>-7.4019319338880681E-4</v>
      </c>
      <c r="G3369" s="174">
        <v>3363</v>
      </c>
      <c r="H3369" s="174">
        <f t="shared" ca="1" si="56"/>
        <v>-2.9486450656753833E-3</v>
      </c>
    </row>
    <row r="3370" spans="2:8" x14ac:dyDescent="0.3">
      <c r="B3370" s="210">
        <v>40532</v>
      </c>
      <c r="C3370" s="211">
        <v>252.920456</v>
      </c>
      <c r="D3370" s="174">
        <v>2.9693860009115027E-3</v>
      </c>
      <c r="E3370" s="174">
        <v>2.9693860009115027E-3</v>
      </c>
      <c r="G3370" s="174">
        <v>3364</v>
      </c>
      <c r="H3370" s="174">
        <f t="shared" ca="1" si="56"/>
        <v>-1.2830771388798344E-2</v>
      </c>
    </row>
    <row r="3371" spans="2:8" x14ac:dyDescent="0.3">
      <c r="B3371" s="208">
        <v>40528</v>
      </c>
      <c r="C3371" s="209">
        <v>252.171661</v>
      </c>
      <c r="D3371" s="174">
        <v>1.8217769177289851E-2</v>
      </c>
      <c r="E3371" s="174">
        <v>1.8217769177289851E-2</v>
      </c>
      <c r="G3371" s="174">
        <v>3365</v>
      </c>
      <c r="H3371" s="174">
        <f t="shared" ca="1" si="56"/>
        <v>4.1247112988279752E-2</v>
      </c>
    </row>
    <row r="3372" spans="2:8" x14ac:dyDescent="0.3">
      <c r="B3372" s="210">
        <v>40527</v>
      </c>
      <c r="C3372" s="211">
        <v>247.659851</v>
      </c>
      <c r="D3372" s="174">
        <v>1.2978915714258582E-2</v>
      </c>
      <c r="E3372" s="174">
        <v>1.2978915714258582E-2</v>
      </c>
      <c r="G3372" s="174">
        <v>3366</v>
      </c>
      <c r="H3372" s="174">
        <f t="shared" ca="1" si="56"/>
        <v>1.1487948745839301E-2</v>
      </c>
    </row>
    <row r="3373" spans="2:8" x14ac:dyDescent="0.3">
      <c r="B3373" s="208">
        <v>40526</v>
      </c>
      <c r="C3373" s="209">
        <v>244.48667900000001</v>
      </c>
      <c r="D3373" s="174">
        <v>2.251009450197701E-2</v>
      </c>
      <c r="E3373" s="174">
        <v>2.251009450197701E-2</v>
      </c>
      <c r="G3373" s="174">
        <v>3367</v>
      </c>
      <c r="H3373" s="174">
        <f t="shared" ca="1" si="56"/>
        <v>-2.1994477644652656E-2</v>
      </c>
    </row>
    <row r="3374" spans="2:8" x14ac:dyDescent="0.3">
      <c r="B3374" s="210">
        <v>40525</v>
      </c>
      <c r="C3374" s="211">
        <v>239.10441599999999</v>
      </c>
      <c r="D3374" s="174">
        <v>2.3725691314949938E-2</v>
      </c>
      <c r="E3374" s="174">
        <v>2.3725691314949938E-2</v>
      </c>
      <c r="G3374" s="174">
        <v>3368</v>
      </c>
      <c r="H3374" s="174">
        <f t="shared" ca="1" si="56"/>
        <v>3.5806295449530776E-2</v>
      </c>
    </row>
    <row r="3375" spans="2:8" x14ac:dyDescent="0.3">
      <c r="B3375" s="208">
        <v>40522</v>
      </c>
      <c r="C3375" s="209">
        <v>233.562973</v>
      </c>
      <c r="D3375" s="174">
        <v>-2.0606773345507656E-2</v>
      </c>
      <c r="E3375" s="174">
        <v>-2.0606773345507656E-2</v>
      </c>
      <c r="G3375" s="174">
        <v>3369</v>
      </c>
      <c r="H3375" s="174">
        <f t="shared" ca="1" si="56"/>
        <v>2.4611519176450668E-2</v>
      </c>
    </row>
    <row r="3376" spans="2:8" x14ac:dyDescent="0.3">
      <c r="B3376" s="210">
        <v>40521</v>
      </c>
      <c r="C3376" s="211">
        <v>238.47721899999999</v>
      </c>
      <c r="D3376" s="174">
        <v>-4.6590870556562171E-2</v>
      </c>
      <c r="E3376" s="174">
        <v>-4.6590870556562171E-2</v>
      </c>
      <c r="G3376" s="174">
        <v>3370</v>
      </c>
      <c r="H3376" s="174">
        <f t="shared" ca="1" si="56"/>
        <v>9.7853525086616464E-3</v>
      </c>
    </row>
    <row r="3377" spans="2:8" x14ac:dyDescent="0.3">
      <c r="B3377" s="208">
        <v>40520</v>
      </c>
      <c r="C3377" s="209">
        <v>250.13104200000001</v>
      </c>
      <c r="D3377" s="174">
        <v>5.2429206501227561E-4</v>
      </c>
      <c r="E3377" s="174">
        <v>5.2429206501227561E-4</v>
      </c>
      <c r="G3377" s="174">
        <v>3371</v>
      </c>
      <c r="H3377" s="174">
        <f t="shared" ca="1" si="56"/>
        <v>2.0560996945782093E-2</v>
      </c>
    </row>
    <row r="3378" spans="2:8" x14ac:dyDescent="0.3">
      <c r="B3378" s="210">
        <v>40519</v>
      </c>
      <c r="C3378" s="211">
        <v>249.99996899999999</v>
      </c>
      <c r="D3378" s="174">
        <v>-1.6533633417020591E-2</v>
      </c>
      <c r="E3378" s="174">
        <v>-1.6533633417020591E-2</v>
      </c>
      <c r="G3378" s="174">
        <v>3372</v>
      </c>
      <c r="H3378" s="174">
        <f t="shared" ca="1" si="56"/>
        <v>-5.153428836787168E-3</v>
      </c>
    </row>
    <row r="3379" spans="2:8" x14ac:dyDescent="0.3">
      <c r="B3379" s="208">
        <v>40518</v>
      </c>
      <c r="C3379" s="209">
        <v>254.202866</v>
      </c>
      <c r="D3379" s="174">
        <v>3.2821200643465581E-2</v>
      </c>
      <c r="E3379" s="174">
        <v>3.2821200643465581E-2</v>
      </c>
      <c r="G3379" s="174">
        <v>3373</v>
      </c>
      <c r="H3379" s="174">
        <f t="shared" ca="1" si="56"/>
        <v>-4.8374137549597402E-3</v>
      </c>
    </row>
    <row r="3380" spans="2:8" x14ac:dyDescent="0.3">
      <c r="B3380" s="210">
        <v>40515</v>
      </c>
      <c r="C3380" s="211">
        <v>246.12475599999999</v>
      </c>
      <c r="D3380" s="174">
        <v>-4.1281997104372055E-3</v>
      </c>
      <c r="E3380" s="174">
        <v>-4.1281997104372055E-3</v>
      </c>
      <c r="G3380" s="174">
        <v>3374</v>
      </c>
      <c r="H3380" s="174">
        <f t="shared" ca="1" si="56"/>
        <v>-4.744604663843785E-2</v>
      </c>
    </row>
    <row r="3381" spans="2:8" x14ac:dyDescent="0.3">
      <c r="B3381" s="208">
        <v>40514</v>
      </c>
      <c r="C3381" s="209">
        <v>247.14501999999999</v>
      </c>
      <c r="D3381" s="174">
        <v>2.5956742932385417E-2</v>
      </c>
      <c r="E3381" s="174">
        <v>2.5956742932385417E-2</v>
      </c>
      <c r="G3381" s="174">
        <v>3375</v>
      </c>
      <c r="H3381" s="174">
        <f t="shared" ca="1" si="56"/>
        <v>5.8529419026522665E-2</v>
      </c>
    </row>
    <row r="3382" spans="2:8" x14ac:dyDescent="0.3">
      <c r="B3382" s="210">
        <v>40513</v>
      </c>
      <c r="C3382" s="211">
        <v>240.89224200000001</v>
      </c>
      <c r="D3382" s="174">
        <v>4.1945063435541642E-2</v>
      </c>
      <c r="E3382" s="174">
        <v>4.1945063435541642E-2</v>
      </c>
      <c r="G3382" s="174">
        <v>3376</v>
      </c>
      <c r="H3382" s="174">
        <f t="shared" ca="1" si="56"/>
        <v>1.8218682244907337E-2</v>
      </c>
    </row>
    <row r="3383" spans="2:8" x14ac:dyDescent="0.3">
      <c r="B3383" s="208">
        <v>40512</v>
      </c>
      <c r="C3383" s="209">
        <v>231.19476299999999</v>
      </c>
      <c r="D3383" s="174">
        <v>4.1273278530341691E-2</v>
      </c>
      <c r="E3383" s="174">
        <v>4.1273278530341691E-2</v>
      </c>
      <c r="G3383" s="174">
        <v>3377</v>
      </c>
      <c r="H3383" s="174">
        <f t="shared" ca="1" si="56"/>
        <v>1.3132098843281953E-2</v>
      </c>
    </row>
    <row r="3384" spans="2:8" x14ac:dyDescent="0.3">
      <c r="B3384" s="210">
        <v>40511</v>
      </c>
      <c r="C3384" s="211">
        <v>222.030823</v>
      </c>
      <c r="D3384" s="174">
        <v>1.6760145622886274E-2</v>
      </c>
      <c r="E3384" s="174">
        <v>1.6760145622886274E-2</v>
      </c>
      <c r="G3384" s="174">
        <v>3378</v>
      </c>
      <c r="H3384" s="174">
        <f t="shared" ca="1" si="56"/>
        <v>-1.2114878685362377E-4</v>
      </c>
    </row>
    <row r="3385" spans="2:8" x14ac:dyDescent="0.3">
      <c r="B3385" s="208">
        <v>40508</v>
      </c>
      <c r="C3385" s="209">
        <v>218.37089499999999</v>
      </c>
      <c r="D3385" s="174">
        <v>-3.2633908410338155E-2</v>
      </c>
      <c r="E3385" s="174">
        <v>-3.2633908410338155E-2</v>
      </c>
      <c r="G3385" s="174">
        <v>3379</v>
      </c>
      <c r="H3385" s="174">
        <f t="shared" ca="1" si="56"/>
        <v>1.2619219631403661E-3</v>
      </c>
    </row>
    <row r="3386" spans="2:8" x14ac:dyDescent="0.3">
      <c r="B3386" s="210">
        <v>40507</v>
      </c>
      <c r="C3386" s="211">
        <v>225.737595</v>
      </c>
      <c r="D3386" s="174">
        <v>-1.0706930485052859E-2</v>
      </c>
      <c r="E3386" s="174">
        <v>-1.0706930485052859E-2</v>
      </c>
      <c r="G3386" s="174">
        <v>3380</v>
      </c>
      <c r="H3386" s="174">
        <f t="shared" ca="1" si="56"/>
        <v>-2.8511229259684235E-2</v>
      </c>
    </row>
    <row r="3387" spans="2:8" x14ac:dyDescent="0.3">
      <c r="B3387" s="208">
        <v>40506</v>
      </c>
      <c r="C3387" s="209">
        <v>228.18071</v>
      </c>
      <c r="D3387" s="174">
        <v>4.4087986025018707E-3</v>
      </c>
      <c r="E3387" s="174">
        <v>4.4087986025018707E-3</v>
      </c>
      <c r="G3387" s="174">
        <v>3381</v>
      </c>
      <c r="H3387" s="174">
        <f t="shared" ca="1" si="56"/>
        <v>6.7791813016885791E-2</v>
      </c>
    </row>
    <row r="3388" spans="2:8" x14ac:dyDescent="0.3">
      <c r="B3388" s="210">
        <v>40505</v>
      </c>
      <c r="C3388" s="211">
        <v>227.179123</v>
      </c>
      <c r="D3388" s="174">
        <v>-1.1566371440268295E-2</v>
      </c>
      <c r="E3388" s="174">
        <v>-1.1566371440268295E-2</v>
      </c>
      <c r="G3388" s="174">
        <v>3382</v>
      </c>
      <c r="H3388" s="174">
        <f t="shared" ca="1" si="56"/>
        <v>9.9310185472870991E-3</v>
      </c>
    </row>
    <row r="3389" spans="2:8" x14ac:dyDescent="0.3">
      <c r="B3389" s="208">
        <v>40504</v>
      </c>
      <c r="C3389" s="209">
        <v>229.83750900000001</v>
      </c>
      <c r="D3389" s="174">
        <v>3.2548455323295193E-2</v>
      </c>
      <c r="E3389" s="174">
        <v>3.2548455323295193E-2</v>
      </c>
      <c r="G3389" s="174">
        <v>3383</v>
      </c>
      <c r="H3389" s="174">
        <f t="shared" ca="1" si="56"/>
        <v>3.0993694516856726E-3</v>
      </c>
    </row>
    <row r="3390" spans="2:8" x14ac:dyDescent="0.3">
      <c r="B3390" s="210">
        <v>40501</v>
      </c>
      <c r="C3390" s="211">
        <v>222.592468</v>
      </c>
      <c r="D3390" s="174">
        <v>-3.3922469168703763E-2</v>
      </c>
      <c r="E3390" s="174">
        <v>-3.3922469168703763E-2</v>
      </c>
      <c r="G3390" s="174">
        <v>3384</v>
      </c>
      <c r="H3390" s="174">
        <f t="shared" ca="1" si="56"/>
        <v>-7.2996969269540826E-3</v>
      </c>
    </row>
    <row r="3391" spans="2:8" x14ac:dyDescent="0.3">
      <c r="B3391" s="208">
        <v>40500</v>
      </c>
      <c r="C3391" s="209">
        <v>230.40849299999999</v>
      </c>
      <c r="D3391" s="174">
        <v>2.0903296767363719E-2</v>
      </c>
      <c r="E3391" s="174">
        <v>2.0903296767363719E-2</v>
      </c>
      <c r="G3391" s="174">
        <v>3385</v>
      </c>
      <c r="H3391" s="174">
        <f t="shared" ca="1" si="56"/>
        <v>1.8670733565312455E-2</v>
      </c>
    </row>
    <row r="3392" spans="2:8" x14ac:dyDescent="0.3">
      <c r="B3392" s="210">
        <v>40498</v>
      </c>
      <c r="C3392" s="211">
        <v>225.690811</v>
      </c>
      <c r="D3392" s="174">
        <v>-3.7254429789995755E-2</v>
      </c>
      <c r="E3392" s="174">
        <v>-3.7254429789995755E-2</v>
      </c>
      <c r="G3392" s="174">
        <v>3386</v>
      </c>
      <c r="H3392" s="174">
        <f t="shared" ca="1" si="56"/>
        <v>-9.6893344403044188E-3</v>
      </c>
    </row>
    <row r="3393" spans="2:8" x14ac:dyDescent="0.3">
      <c r="B3393" s="208">
        <v>40497</v>
      </c>
      <c r="C3393" s="209">
        <v>234.424149</v>
      </c>
      <c r="D3393" s="174">
        <v>4.7743596271269213E-3</v>
      </c>
      <c r="E3393" s="174">
        <v>4.7743596271269213E-3</v>
      </c>
      <c r="G3393" s="174">
        <v>3387</v>
      </c>
      <c r="H3393" s="174">
        <f t="shared" ca="1" si="56"/>
        <v>-1.5614528763529919E-2</v>
      </c>
    </row>
    <row r="3394" spans="2:8" x14ac:dyDescent="0.3">
      <c r="B3394" s="210">
        <v>40494</v>
      </c>
      <c r="C3394" s="211">
        <v>233.31024199999999</v>
      </c>
      <c r="D3394" s="174">
        <v>-2.3276660720372648E-2</v>
      </c>
      <c r="E3394" s="174">
        <v>-2.3276660720372648E-2</v>
      </c>
      <c r="G3394" s="174">
        <v>3388</v>
      </c>
      <c r="H3394" s="174">
        <f t="shared" ca="1" si="56"/>
        <v>2.731566142150306E-2</v>
      </c>
    </row>
    <row r="3395" spans="2:8" x14ac:dyDescent="0.3">
      <c r="B3395" s="208">
        <v>40493</v>
      </c>
      <c r="C3395" s="209">
        <v>238.87034600000001</v>
      </c>
      <c r="D3395" s="174">
        <v>-2.0384032934930546E-2</v>
      </c>
      <c r="E3395" s="174">
        <v>-2.0384032934930546E-2</v>
      </c>
      <c r="G3395" s="174">
        <v>3389</v>
      </c>
      <c r="H3395" s="174">
        <f t="shared" ca="1" si="56"/>
        <v>-6.1552922401752674E-3</v>
      </c>
    </row>
    <row r="3396" spans="2:8" x14ac:dyDescent="0.3">
      <c r="B3396" s="210">
        <v>40492</v>
      </c>
      <c r="C3396" s="211">
        <v>243.84080499999999</v>
      </c>
      <c r="D3396" s="174">
        <v>2.5671388229316295E-2</v>
      </c>
      <c r="E3396" s="174">
        <v>2.5671388229316295E-2</v>
      </c>
      <c r="G3396" s="174">
        <v>3390</v>
      </c>
      <c r="H3396" s="174">
        <f t="shared" ca="1" si="56"/>
        <v>-1.9727009669195949E-2</v>
      </c>
    </row>
    <row r="3397" spans="2:8" x14ac:dyDescent="0.3">
      <c r="B3397" s="208">
        <v>40491</v>
      </c>
      <c r="C3397" s="209">
        <v>237.73774700000001</v>
      </c>
      <c r="D3397" s="174">
        <v>5.120571094025208E-4</v>
      </c>
      <c r="E3397" s="174">
        <v>5.120571094025208E-4</v>
      </c>
      <c r="G3397" s="174">
        <v>3391</v>
      </c>
      <c r="H3397" s="174">
        <f t="shared" ca="1" si="56"/>
        <v>1.455889840503728E-3</v>
      </c>
    </row>
    <row r="3398" spans="2:8" x14ac:dyDescent="0.3">
      <c r="B3398" s="210">
        <v>40490</v>
      </c>
      <c r="C3398" s="211">
        <v>237.616074</v>
      </c>
      <c r="D3398" s="174">
        <v>2.8523952713243411E-2</v>
      </c>
      <c r="E3398" s="174">
        <v>2.8523952713243411E-2</v>
      </c>
      <c r="G3398" s="174">
        <v>3392</v>
      </c>
      <c r="H3398" s="174">
        <f t="shared" ca="1" si="56"/>
        <v>2.4796013920301119E-2</v>
      </c>
    </row>
    <row r="3399" spans="2:8" x14ac:dyDescent="0.3">
      <c r="B3399" s="208">
        <v>40486</v>
      </c>
      <c r="C3399" s="209">
        <v>231.02629099999999</v>
      </c>
      <c r="D3399" s="174">
        <v>4.0909307156839651E-2</v>
      </c>
      <c r="E3399" s="174">
        <v>4.0909307156839651E-2</v>
      </c>
      <c r="G3399" s="174">
        <v>3393</v>
      </c>
      <c r="H3399" s="174">
        <f t="shared" ca="1" si="56"/>
        <v>-3.8016084388783934E-2</v>
      </c>
    </row>
    <row r="3400" spans="2:8" x14ac:dyDescent="0.3">
      <c r="B3400" s="210">
        <v>40485</v>
      </c>
      <c r="C3400" s="211">
        <v>221.946609</v>
      </c>
      <c r="D3400" s="174">
        <v>2.7117087491072993E-2</v>
      </c>
      <c r="E3400" s="174">
        <v>2.7117087491072993E-2</v>
      </c>
      <c r="G3400" s="174">
        <v>3394</v>
      </c>
      <c r="H3400" s="174">
        <f t="shared" ref="H3400:H3463" ca="1" si="57">_xlfn.NORM.INV(RAND(),N$9,N$10)</f>
        <v>-1.8488937973864052E-2</v>
      </c>
    </row>
    <row r="3401" spans="2:8" x14ac:dyDescent="0.3">
      <c r="B3401" s="208">
        <v>40484</v>
      </c>
      <c r="C3401" s="209">
        <v>216.08696</v>
      </c>
      <c r="D3401" s="174">
        <v>-1.3967066210088299E-2</v>
      </c>
      <c r="E3401" s="174">
        <v>-1.3967066210088299E-2</v>
      </c>
      <c r="G3401" s="174">
        <v>3395</v>
      </c>
      <c r="H3401" s="174">
        <f t="shared" ca="1" si="57"/>
        <v>2.7139683908721278E-3</v>
      </c>
    </row>
    <row r="3402" spans="2:8" x14ac:dyDescent="0.3">
      <c r="B3402" s="210">
        <v>40483</v>
      </c>
      <c r="C3402" s="211">
        <v>219.14781199999999</v>
      </c>
      <c r="D3402" s="174">
        <v>1.0008614724396826E-2</v>
      </c>
      <c r="E3402" s="174">
        <v>1.0008614724396826E-2</v>
      </c>
      <c r="G3402" s="174">
        <v>3396</v>
      </c>
      <c r="H3402" s="174">
        <f t="shared" ca="1" si="57"/>
        <v>4.5474705281924347E-3</v>
      </c>
    </row>
    <row r="3403" spans="2:8" x14ac:dyDescent="0.3">
      <c r="B3403" s="208">
        <v>40480</v>
      </c>
      <c r="C3403" s="209">
        <v>216.976181</v>
      </c>
      <c r="D3403" s="174">
        <v>-2.8173816657960989E-2</v>
      </c>
      <c r="E3403" s="174">
        <v>-2.8173816657960989E-2</v>
      </c>
      <c r="G3403" s="174">
        <v>3397</v>
      </c>
      <c r="H3403" s="174">
        <f t="shared" ca="1" si="57"/>
        <v>-3.4960467560658195E-2</v>
      </c>
    </row>
    <row r="3404" spans="2:8" x14ac:dyDescent="0.3">
      <c r="B3404" s="210">
        <v>40479</v>
      </c>
      <c r="C3404" s="211">
        <v>223.26644899999999</v>
      </c>
      <c r="D3404" s="174">
        <v>-2.8844951065957729E-3</v>
      </c>
      <c r="E3404" s="174">
        <v>-2.8844951065957729E-3</v>
      </c>
      <c r="G3404" s="174">
        <v>3398</v>
      </c>
      <c r="H3404" s="174">
        <f t="shared" ca="1" si="57"/>
        <v>1.0499264598127655E-2</v>
      </c>
    </row>
    <row r="3405" spans="2:8" x14ac:dyDescent="0.3">
      <c r="B3405" s="208">
        <v>40478</v>
      </c>
      <c r="C3405" s="209">
        <v>223.91232299999999</v>
      </c>
      <c r="D3405" s="174">
        <v>1.0881842194175005E-3</v>
      </c>
      <c r="E3405" s="174">
        <v>1.0881842194175005E-3</v>
      </c>
      <c r="G3405" s="174">
        <v>3399</v>
      </c>
      <c r="H3405" s="174">
        <f t="shared" ca="1" si="57"/>
        <v>-8.6063940483036526E-3</v>
      </c>
    </row>
    <row r="3406" spans="2:8" x14ac:dyDescent="0.3">
      <c r="B3406" s="210">
        <v>40477</v>
      </c>
      <c r="C3406" s="211">
        <v>223.66892999999999</v>
      </c>
      <c r="D3406" s="174">
        <v>7.6749953225806033E-3</v>
      </c>
      <c r="E3406" s="174">
        <v>7.6749953225806033E-3</v>
      </c>
      <c r="G3406" s="174">
        <v>3400</v>
      </c>
      <c r="H3406" s="174">
        <f t="shared" ca="1" si="57"/>
        <v>-6.0769307375015845E-3</v>
      </c>
    </row>
    <row r="3407" spans="2:8" x14ac:dyDescent="0.3">
      <c r="B3407" s="208">
        <v>40476</v>
      </c>
      <c r="C3407" s="209">
        <v>221.96534700000001</v>
      </c>
      <c r="D3407" s="174">
        <v>3.2032132231729564E-2</v>
      </c>
      <c r="E3407" s="174">
        <v>3.2032132231729564E-2</v>
      </c>
      <c r="G3407" s="174">
        <v>3401</v>
      </c>
      <c r="H3407" s="174">
        <f t="shared" ca="1" si="57"/>
        <v>-2.5523448793143048E-2</v>
      </c>
    </row>
    <row r="3408" spans="2:8" x14ac:dyDescent="0.3">
      <c r="B3408" s="210">
        <v>40473</v>
      </c>
      <c r="C3408" s="211">
        <v>215.07600400000001</v>
      </c>
      <c r="D3408" s="174">
        <v>-1.5636984889861365E-2</v>
      </c>
      <c r="E3408" s="174">
        <v>-1.5636984889861365E-2</v>
      </c>
      <c r="G3408" s="174">
        <v>3402</v>
      </c>
      <c r="H3408" s="174">
        <f t="shared" ca="1" si="57"/>
        <v>5.5583668468191662E-2</v>
      </c>
    </row>
    <row r="3409" spans="2:8" x14ac:dyDescent="0.3">
      <c r="B3409" s="208">
        <v>40472</v>
      </c>
      <c r="C3409" s="209">
        <v>218.492569</v>
      </c>
      <c r="D3409" s="174">
        <v>8.1630252748375372E-3</v>
      </c>
      <c r="E3409" s="174">
        <v>8.1630252748375372E-3</v>
      </c>
      <c r="G3409" s="174">
        <v>3403</v>
      </c>
      <c r="H3409" s="174">
        <f t="shared" ca="1" si="57"/>
        <v>-4.779878269943489E-2</v>
      </c>
    </row>
    <row r="3410" spans="2:8" x14ac:dyDescent="0.3">
      <c r="B3410" s="210">
        <v>40471</v>
      </c>
      <c r="C3410" s="211">
        <v>216.72345000000001</v>
      </c>
      <c r="D3410" s="174">
        <v>-1.4052700792031681E-2</v>
      </c>
      <c r="E3410" s="174">
        <v>-1.4052700792031681E-2</v>
      </c>
      <c r="G3410" s="174">
        <v>3404</v>
      </c>
      <c r="H3410" s="174">
        <f t="shared" ca="1" si="57"/>
        <v>-3.5299853130608065E-2</v>
      </c>
    </row>
    <row r="3411" spans="2:8" x14ac:dyDescent="0.3">
      <c r="B3411" s="208">
        <v>40470</v>
      </c>
      <c r="C3411" s="209">
        <v>219.812408</v>
      </c>
      <c r="D3411" s="174">
        <v>4.4484547407709621E-3</v>
      </c>
      <c r="E3411" s="174">
        <v>4.4484547407709621E-3</v>
      </c>
      <c r="G3411" s="174">
        <v>3405</v>
      </c>
      <c r="H3411" s="174">
        <f t="shared" ca="1" si="57"/>
        <v>-3.477193560940816E-2</v>
      </c>
    </row>
    <row r="3412" spans="2:8" x14ac:dyDescent="0.3">
      <c r="B3412" s="210">
        <v>40469</v>
      </c>
      <c r="C3412" s="211">
        <v>218.83891299999999</v>
      </c>
      <c r="D3412" s="174">
        <v>1.1158623316683207E-2</v>
      </c>
      <c r="E3412" s="174">
        <v>1.1158623316683207E-2</v>
      </c>
      <c r="G3412" s="174">
        <v>3406</v>
      </c>
      <c r="H3412" s="174">
        <f t="shared" ca="1" si="57"/>
        <v>3.7082312115617371E-3</v>
      </c>
    </row>
    <row r="3413" spans="2:8" x14ac:dyDescent="0.3">
      <c r="B3413" s="208">
        <v>40466</v>
      </c>
      <c r="C3413" s="209">
        <v>216.42392000000001</v>
      </c>
      <c r="D3413" s="174">
        <v>-2.2987577192887399E-2</v>
      </c>
      <c r="E3413" s="174">
        <v>-2.2987577192887399E-2</v>
      </c>
      <c r="G3413" s="174">
        <v>3407</v>
      </c>
      <c r="H3413" s="174">
        <f t="shared" ca="1" si="57"/>
        <v>1.2720238865225626E-2</v>
      </c>
    </row>
    <row r="3414" spans="2:8" x14ac:dyDescent="0.3">
      <c r="B3414" s="210">
        <v>40465</v>
      </c>
      <c r="C3414" s="211">
        <v>221.51603700000001</v>
      </c>
      <c r="D3414" s="174">
        <v>5.8656018637436155E-3</v>
      </c>
      <c r="E3414" s="174">
        <v>5.8656018637436155E-3</v>
      </c>
      <c r="G3414" s="174">
        <v>3408</v>
      </c>
      <c r="H3414" s="174">
        <f t="shared" ca="1" si="57"/>
        <v>3.5767031717979451E-2</v>
      </c>
    </row>
    <row r="3415" spans="2:8" x14ac:dyDescent="0.3">
      <c r="B3415" s="208">
        <v>40464</v>
      </c>
      <c r="C3415" s="209">
        <v>220.224289</v>
      </c>
      <c r="D3415" s="174">
        <v>1.70759533298789E-2</v>
      </c>
      <c r="E3415" s="174">
        <v>1.70759533298789E-2</v>
      </c>
      <c r="G3415" s="174">
        <v>3409</v>
      </c>
      <c r="H3415" s="174">
        <f t="shared" ca="1" si="57"/>
        <v>3.6939538593419308E-2</v>
      </c>
    </row>
    <row r="3416" spans="2:8" x14ac:dyDescent="0.3">
      <c r="B3416" s="210">
        <v>40463</v>
      </c>
      <c r="C3416" s="211">
        <v>216.52688599999999</v>
      </c>
      <c r="D3416" s="174">
        <v>4.3417893699340473E-3</v>
      </c>
      <c r="E3416" s="174">
        <v>4.3417893699340473E-3</v>
      </c>
      <c r="G3416" s="174">
        <v>3410</v>
      </c>
      <c r="H3416" s="174">
        <f t="shared" ca="1" si="57"/>
        <v>-9.6949503783034224E-3</v>
      </c>
    </row>
    <row r="3417" spans="2:8" x14ac:dyDescent="0.3">
      <c r="B3417" s="208">
        <v>40462</v>
      </c>
      <c r="C3417" s="209">
        <v>215.590836</v>
      </c>
      <c r="D3417" s="174">
        <v>4.41089802041792E-2</v>
      </c>
      <c r="E3417" s="174">
        <v>4.41089802041792E-2</v>
      </c>
      <c r="G3417" s="174">
        <v>3411</v>
      </c>
      <c r="H3417" s="174">
        <f t="shared" ca="1" si="57"/>
        <v>-2.4005877642960551E-2</v>
      </c>
    </row>
    <row r="3418" spans="2:8" x14ac:dyDescent="0.3">
      <c r="B3418" s="210">
        <v>40459</v>
      </c>
      <c r="C3418" s="211">
        <v>206.48307800000001</v>
      </c>
      <c r="D3418" s="174">
        <v>-2.2813764023292459E-2</v>
      </c>
      <c r="E3418" s="174">
        <v>-2.2813764023292459E-2</v>
      </c>
      <c r="G3418" s="174">
        <v>3412</v>
      </c>
      <c r="H3418" s="174">
        <f t="shared" ca="1" si="57"/>
        <v>-4.1197657277332496E-2</v>
      </c>
    </row>
    <row r="3419" spans="2:8" x14ac:dyDescent="0.3">
      <c r="B3419" s="208">
        <v>40458</v>
      </c>
      <c r="C3419" s="209">
        <v>211.30371099999999</v>
      </c>
      <c r="D3419" s="174">
        <v>-8.7819578705299588E-3</v>
      </c>
      <c r="E3419" s="174">
        <v>-8.7819578705299588E-3</v>
      </c>
      <c r="G3419" s="174">
        <v>3413</v>
      </c>
      <c r="H3419" s="174">
        <f t="shared" ca="1" si="57"/>
        <v>-5.9941947548021561E-2</v>
      </c>
    </row>
    <row r="3420" spans="2:8" x14ac:dyDescent="0.3">
      <c r="B3420" s="210">
        <v>40457</v>
      </c>
      <c r="C3420" s="211">
        <v>213.17581200000001</v>
      </c>
      <c r="D3420" s="174">
        <v>3.8347920491219895E-3</v>
      </c>
      <c r="E3420" s="174">
        <v>3.8347920491219895E-3</v>
      </c>
      <c r="G3420" s="174">
        <v>3414</v>
      </c>
      <c r="H3420" s="174">
        <f t="shared" ca="1" si="57"/>
        <v>-2.2842660371395101E-4</v>
      </c>
    </row>
    <row r="3421" spans="2:8" x14ac:dyDescent="0.3">
      <c r="B3421" s="208">
        <v>40456</v>
      </c>
      <c r="C3421" s="209">
        <v>212.36144999999999</v>
      </c>
      <c r="D3421" s="174">
        <v>-4.1263010586483316E-3</v>
      </c>
      <c r="E3421" s="174">
        <v>-4.1263010586483316E-3</v>
      </c>
      <c r="G3421" s="174">
        <v>3415</v>
      </c>
      <c r="H3421" s="174">
        <f t="shared" ca="1" si="57"/>
        <v>1.9496621187720456E-2</v>
      </c>
    </row>
    <row r="3422" spans="2:8" x14ac:dyDescent="0.3">
      <c r="B3422" s="210">
        <v>40455</v>
      </c>
      <c r="C3422" s="211">
        <v>213.24134799999999</v>
      </c>
      <c r="D3422" s="174">
        <v>2.2348897522056061E-2</v>
      </c>
      <c r="E3422" s="174">
        <v>2.2348897522056061E-2</v>
      </c>
      <c r="G3422" s="174">
        <v>3416</v>
      </c>
      <c r="H3422" s="174">
        <f t="shared" ca="1" si="57"/>
        <v>2.4182237494980035E-2</v>
      </c>
    </row>
    <row r="3423" spans="2:8" x14ac:dyDescent="0.3">
      <c r="B3423" s="208">
        <v>40452</v>
      </c>
      <c r="C3423" s="209">
        <v>208.57981899999999</v>
      </c>
      <c r="D3423" s="174">
        <v>1.4616142429386664E-2</v>
      </c>
      <c r="E3423" s="174">
        <v>1.4616142429386664E-2</v>
      </c>
      <c r="G3423" s="174">
        <v>3417</v>
      </c>
      <c r="H3423" s="174">
        <f t="shared" ca="1" si="57"/>
        <v>6.0159458758792476E-3</v>
      </c>
    </row>
    <row r="3424" spans="2:8" x14ac:dyDescent="0.3">
      <c r="B3424" s="210">
        <v>40451</v>
      </c>
      <c r="C3424" s="211">
        <v>205.57510400000001</v>
      </c>
      <c r="D3424" s="174">
        <v>-7.5467300905658124E-3</v>
      </c>
      <c r="E3424" s="174">
        <v>-7.5467300905658124E-3</v>
      </c>
      <c r="G3424" s="174">
        <v>3418</v>
      </c>
      <c r="H3424" s="174">
        <f t="shared" ca="1" si="57"/>
        <v>-4.6744075734469551E-3</v>
      </c>
    </row>
    <row r="3425" spans="2:8" x14ac:dyDescent="0.3">
      <c r="B3425" s="208">
        <v>40450</v>
      </c>
      <c r="C3425" s="209">
        <v>207.13832099999999</v>
      </c>
      <c r="D3425" s="174">
        <v>2.4016804769079813E-2</v>
      </c>
      <c r="E3425" s="174">
        <v>2.4016804769079813E-2</v>
      </c>
      <c r="G3425" s="174">
        <v>3419</v>
      </c>
      <c r="H3425" s="174">
        <f t="shared" ca="1" si="57"/>
        <v>-9.8716116552818728E-3</v>
      </c>
    </row>
    <row r="3426" spans="2:8" x14ac:dyDescent="0.3">
      <c r="B3426" s="210">
        <v>40449</v>
      </c>
      <c r="C3426" s="211">
        <v>202.28019699999999</v>
      </c>
      <c r="D3426" s="174">
        <v>-2.9529431313856718E-3</v>
      </c>
      <c r="E3426" s="174">
        <v>-2.9529431313856718E-3</v>
      </c>
      <c r="G3426" s="174">
        <v>3420</v>
      </c>
      <c r="H3426" s="174">
        <f t="shared" ca="1" si="57"/>
        <v>-5.0348723654832638E-2</v>
      </c>
    </row>
    <row r="3427" spans="2:8" x14ac:dyDescent="0.3">
      <c r="B3427" s="208">
        <v>40448</v>
      </c>
      <c r="C3427" s="209">
        <v>202.879288</v>
      </c>
      <c r="D3427" s="174">
        <v>1.0066175199639815E-2</v>
      </c>
      <c r="E3427" s="174">
        <v>1.0066175199639815E-2</v>
      </c>
      <c r="G3427" s="174">
        <v>3421</v>
      </c>
      <c r="H3427" s="174">
        <f t="shared" ca="1" si="57"/>
        <v>1.3755633251955874E-2</v>
      </c>
    </row>
    <row r="3428" spans="2:8" x14ac:dyDescent="0.3">
      <c r="B3428" s="210">
        <v>40445</v>
      </c>
      <c r="C3428" s="211">
        <v>200.85742200000001</v>
      </c>
      <c r="D3428" s="174">
        <v>-1.3031306804067732E-3</v>
      </c>
      <c r="E3428" s="174">
        <v>-1.3031306804067732E-3</v>
      </c>
      <c r="G3428" s="174">
        <v>3422</v>
      </c>
      <c r="H3428" s="174">
        <f t="shared" ca="1" si="57"/>
        <v>-1.32721382010768E-2</v>
      </c>
    </row>
    <row r="3429" spans="2:8" x14ac:dyDescent="0.3">
      <c r="B3429" s="208">
        <v>40444</v>
      </c>
      <c r="C3429" s="209">
        <v>201.119507</v>
      </c>
      <c r="D3429" s="174">
        <v>3.1748576869374675E-3</v>
      </c>
      <c r="E3429" s="174">
        <v>3.1748576869374675E-3</v>
      </c>
      <c r="G3429" s="174">
        <v>3423</v>
      </c>
      <c r="H3429" s="174">
        <f t="shared" ca="1" si="57"/>
        <v>5.8277828844449072E-3</v>
      </c>
    </row>
    <row r="3430" spans="2:8" x14ac:dyDescent="0.3">
      <c r="B3430" s="210">
        <v>40443</v>
      </c>
      <c r="C3430" s="211">
        <v>200.483002</v>
      </c>
      <c r="D3430" s="174">
        <v>-8.9765567245899784E-3</v>
      </c>
      <c r="E3430" s="174">
        <v>-8.9765567245899784E-3</v>
      </c>
      <c r="G3430" s="174">
        <v>3424</v>
      </c>
      <c r="H3430" s="174">
        <f t="shared" ca="1" si="57"/>
        <v>-3.2970632551798974E-2</v>
      </c>
    </row>
    <row r="3431" spans="2:8" x14ac:dyDescent="0.3">
      <c r="B3431" s="208">
        <v>40442</v>
      </c>
      <c r="C3431" s="209">
        <v>202.29894999999999</v>
      </c>
      <c r="D3431" s="174">
        <v>2.1892289447749968E-2</v>
      </c>
      <c r="E3431" s="174">
        <v>2.1892289447749968E-2</v>
      </c>
      <c r="G3431" s="174">
        <v>3425</v>
      </c>
      <c r="H3431" s="174">
        <f t="shared" ca="1" si="57"/>
        <v>-7.3567064951650558E-3</v>
      </c>
    </row>
    <row r="3432" spans="2:8" x14ac:dyDescent="0.3">
      <c r="B3432" s="210">
        <v>40441</v>
      </c>
      <c r="C3432" s="211">
        <v>197.96504200000001</v>
      </c>
      <c r="D3432" s="174">
        <v>2.1197473757154726E-2</v>
      </c>
      <c r="E3432" s="174">
        <v>2.1197473757154726E-2</v>
      </c>
      <c r="G3432" s="174">
        <v>3426</v>
      </c>
      <c r="H3432" s="174">
        <f t="shared" ca="1" si="57"/>
        <v>-9.2986293922568703E-3</v>
      </c>
    </row>
    <row r="3433" spans="2:8" x14ac:dyDescent="0.3">
      <c r="B3433" s="208">
        <v>40438</v>
      </c>
      <c r="C3433" s="209">
        <v>193.85578899999999</v>
      </c>
      <c r="D3433" s="174">
        <v>6.512504777286896E-3</v>
      </c>
      <c r="E3433" s="174">
        <v>6.512504777286896E-3</v>
      </c>
      <c r="G3433" s="174">
        <v>3427</v>
      </c>
      <c r="H3433" s="174">
        <f t="shared" ca="1" si="57"/>
        <v>5.223744405207344E-3</v>
      </c>
    </row>
    <row r="3434" spans="2:8" x14ac:dyDescent="0.3">
      <c r="B3434" s="210">
        <v>40437</v>
      </c>
      <c r="C3434" s="211">
        <v>192.601471</v>
      </c>
      <c r="D3434" s="174">
        <v>4.0991801347782355E-3</v>
      </c>
      <c r="E3434" s="174">
        <v>4.0991801347782355E-3</v>
      </c>
      <c r="G3434" s="174">
        <v>3428</v>
      </c>
      <c r="H3434" s="174">
        <f t="shared" ca="1" si="57"/>
        <v>-2.8611725196758902E-2</v>
      </c>
    </row>
    <row r="3435" spans="2:8" x14ac:dyDescent="0.3">
      <c r="B3435" s="208">
        <v>40436</v>
      </c>
      <c r="C3435" s="209">
        <v>191.81518600000001</v>
      </c>
      <c r="D3435" s="174">
        <v>-2.8999248612236943E-2</v>
      </c>
      <c r="E3435" s="174">
        <v>-2.8999248612236943E-2</v>
      </c>
      <c r="G3435" s="174">
        <v>3429</v>
      </c>
      <c r="H3435" s="174">
        <f t="shared" ca="1" si="57"/>
        <v>-5.8538958211502519E-2</v>
      </c>
    </row>
    <row r="3436" spans="2:8" x14ac:dyDescent="0.3">
      <c r="B3436" s="210">
        <v>40435</v>
      </c>
      <c r="C3436" s="211">
        <v>197.54380800000001</v>
      </c>
      <c r="D3436" s="174">
        <v>2.7458670330272932E-2</v>
      </c>
      <c r="E3436" s="174">
        <v>2.7458670330272932E-2</v>
      </c>
      <c r="G3436" s="174">
        <v>3430</v>
      </c>
      <c r="H3436" s="174">
        <f t="shared" ca="1" si="57"/>
        <v>-2.4862864931735795E-2</v>
      </c>
    </row>
    <row r="3437" spans="2:8" x14ac:dyDescent="0.3">
      <c r="B3437" s="208">
        <v>40434</v>
      </c>
      <c r="C3437" s="209">
        <v>192.26448099999999</v>
      </c>
      <c r="D3437" s="174">
        <v>1.1972120686268595E-2</v>
      </c>
      <c r="E3437" s="174">
        <v>1.1972120686268595E-2</v>
      </c>
      <c r="G3437" s="174">
        <v>3431</v>
      </c>
      <c r="H3437" s="174">
        <f t="shared" ca="1" si="57"/>
        <v>5.2928354266017344E-2</v>
      </c>
    </row>
    <row r="3438" spans="2:8" x14ac:dyDescent="0.3">
      <c r="B3438" s="210">
        <v>40430</v>
      </c>
      <c r="C3438" s="211">
        <v>189.98989900000001</v>
      </c>
      <c r="D3438" s="174">
        <v>-1.7474981346417236E-2</v>
      </c>
      <c r="E3438" s="174">
        <v>-1.7474981346417236E-2</v>
      </c>
      <c r="G3438" s="174">
        <v>3432</v>
      </c>
      <c r="H3438" s="174">
        <f t="shared" ca="1" si="57"/>
        <v>-2.6972013984323539E-2</v>
      </c>
    </row>
    <row r="3439" spans="2:8" x14ac:dyDescent="0.3">
      <c r="B3439" s="208">
        <v>40429</v>
      </c>
      <c r="C3439" s="209">
        <v>193.36901900000001</v>
      </c>
      <c r="D3439" s="174">
        <v>-6.0145190983170007E-3</v>
      </c>
      <c r="E3439" s="174">
        <v>-6.0145190983170007E-3</v>
      </c>
      <c r="G3439" s="174">
        <v>3433</v>
      </c>
      <c r="H3439" s="174">
        <f t="shared" ca="1" si="57"/>
        <v>-3.0011480380427665E-2</v>
      </c>
    </row>
    <row r="3440" spans="2:8" x14ac:dyDescent="0.3">
      <c r="B3440" s="210">
        <v>40428</v>
      </c>
      <c r="C3440" s="211">
        <v>194.53907799999999</v>
      </c>
      <c r="D3440" s="174">
        <v>4.009642522514999E-3</v>
      </c>
      <c r="E3440" s="174">
        <v>4.009642522514999E-3</v>
      </c>
      <c r="G3440" s="174">
        <v>3434</v>
      </c>
      <c r="H3440" s="174">
        <f t="shared" ca="1" si="57"/>
        <v>-2.2292183238713823E-2</v>
      </c>
    </row>
    <row r="3441" spans="2:8" x14ac:dyDescent="0.3">
      <c r="B3441" s="208">
        <v>40427</v>
      </c>
      <c r="C3441" s="209">
        <v>193.76216099999999</v>
      </c>
      <c r="D3441" s="174">
        <v>2.0961863705893317E-2</v>
      </c>
      <c r="E3441" s="174">
        <v>2.0961863705893317E-2</v>
      </c>
      <c r="G3441" s="174">
        <v>3435</v>
      </c>
      <c r="H3441" s="174">
        <f t="shared" ca="1" si="57"/>
        <v>4.7918434000203812E-2</v>
      </c>
    </row>
    <row r="3442" spans="2:8" x14ac:dyDescent="0.3">
      <c r="B3442" s="210">
        <v>40424</v>
      </c>
      <c r="C3442" s="211">
        <v>189.78393600000001</v>
      </c>
      <c r="D3442" s="174">
        <v>-3.1467616235913262E-3</v>
      </c>
      <c r="E3442" s="174">
        <v>-3.1467616235913262E-3</v>
      </c>
      <c r="G3442" s="174">
        <v>3436</v>
      </c>
      <c r="H3442" s="174">
        <f t="shared" ca="1" si="57"/>
        <v>-1.8937333366177408E-2</v>
      </c>
    </row>
    <row r="3443" spans="2:8" x14ac:dyDescent="0.3">
      <c r="B3443" s="208">
        <v>40423</v>
      </c>
      <c r="C3443" s="209">
        <v>190.383026</v>
      </c>
      <c r="D3443" s="174">
        <v>6.1340010092676804E-3</v>
      </c>
      <c r="E3443" s="174">
        <v>6.1340010092676804E-3</v>
      </c>
      <c r="G3443" s="174">
        <v>3437</v>
      </c>
      <c r="H3443" s="174">
        <f t="shared" ca="1" si="57"/>
        <v>2.1458549902569381E-2</v>
      </c>
    </row>
    <row r="3444" spans="2:8" x14ac:dyDescent="0.3">
      <c r="B3444" s="210">
        <v>40422</v>
      </c>
      <c r="C3444" s="211">
        <v>189.22233600000001</v>
      </c>
      <c r="D3444" s="174">
        <v>3.9593450286402789E-4</v>
      </c>
      <c r="E3444" s="174">
        <v>3.9593450286402789E-4</v>
      </c>
      <c r="G3444" s="174">
        <v>3438</v>
      </c>
      <c r="H3444" s="174">
        <f t="shared" ca="1" si="57"/>
        <v>-2.1650491689301329E-2</v>
      </c>
    </row>
    <row r="3445" spans="2:8" x14ac:dyDescent="0.3">
      <c r="B3445" s="208">
        <v>40421</v>
      </c>
      <c r="C3445" s="209">
        <v>189.147446</v>
      </c>
      <c r="D3445" s="174">
        <v>2.0710283536207606E-2</v>
      </c>
      <c r="E3445" s="174">
        <v>2.0710283536207606E-2</v>
      </c>
      <c r="G3445" s="174">
        <v>3439</v>
      </c>
      <c r="H3445" s="174">
        <f t="shared" ca="1" si="57"/>
        <v>1.6193858268980541E-2</v>
      </c>
    </row>
    <row r="3446" spans="2:8" x14ac:dyDescent="0.3">
      <c r="B3446" s="210">
        <v>40420</v>
      </c>
      <c r="C3446" s="211">
        <v>185.309631</v>
      </c>
      <c r="D3446" s="174">
        <v>-9.5886251907199925E-4</v>
      </c>
      <c r="E3446" s="174">
        <v>-9.5886251907199925E-4</v>
      </c>
      <c r="G3446" s="174">
        <v>3440</v>
      </c>
      <c r="H3446" s="174">
        <f t="shared" ca="1" si="57"/>
        <v>-2.2751553328293175E-2</v>
      </c>
    </row>
    <row r="3447" spans="2:8" x14ac:dyDescent="0.3">
      <c r="B3447" s="208">
        <v>40417</v>
      </c>
      <c r="C3447" s="209">
        <v>185.48748800000001</v>
      </c>
      <c r="D3447" s="174">
        <v>-6.6172589920229057E-3</v>
      </c>
      <c r="E3447" s="174">
        <v>-6.6172589920229057E-3</v>
      </c>
      <c r="G3447" s="174">
        <v>3441</v>
      </c>
      <c r="H3447" s="174">
        <f t="shared" ca="1" si="57"/>
        <v>-7.5863684608356366E-3</v>
      </c>
    </row>
    <row r="3448" spans="2:8" x14ac:dyDescent="0.3">
      <c r="B3448" s="210">
        <v>40416</v>
      </c>
      <c r="C3448" s="211">
        <v>186.723083</v>
      </c>
      <c r="D3448" s="174">
        <v>5.1395037063530448E-3</v>
      </c>
      <c r="E3448" s="174">
        <v>5.1395037063530448E-3</v>
      </c>
      <c r="G3448" s="174">
        <v>3442</v>
      </c>
      <c r="H3448" s="174">
        <f t="shared" ca="1" si="57"/>
        <v>2.9559741476425382E-2</v>
      </c>
    </row>
    <row r="3449" spans="2:8" x14ac:dyDescent="0.3">
      <c r="B3449" s="208">
        <v>40415</v>
      </c>
      <c r="C3449" s="209">
        <v>185.768326</v>
      </c>
      <c r="D3449" s="174">
        <v>-1.9223979811237617E-2</v>
      </c>
      <c r="E3449" s="174">
        <v>-1.9223979811237617E-2</v>
      </c>
      <c r="G3449" s="174">
        <v>3443</v>
      </c>
      <c r="H3449" s="174">
        <f t="shared" ca="1" si="57"/>
        <v>1.3473672354930818E-2</v>
      </c>
    </row>
    <row r="3450" spans="2:8" x14ac:dyDescent="0.3">
      <c r="B3450" s="210">
        <v>40414</v>
      </c>
      <c r="C3450" s="211">
        <v>189.40953099999999</v>
      </c>
      <c r="D3450" s="174">
        <v>-3.5456260758167544E-3</v>
      </c>
      <c r="E3450" s="174">
        <v>-3.5456260758167544E-3</v>
      </c>
      <c r="G3450" s="174">
        <v>3444</v>
      </c>
      <c r="H3450" s="174">
        <f t="shared" ca="1" si="57"/>
        <v>5.8354306737893602E-3</v>
      </c>
    </row>
    <row r="3451" spans="2:8" x14ac:dyDescent="0.3">
      <c r="B3451" s="208">
        <v>40413</v>
      </c>
      <c r="C3451" s="209">
        <v>190.083496</v>
      </c>
      <c r="D3451" s="174">
        <v>0</v>
      </c>
      <c r="E3451" s="174">
        <v>0</v>
      </c>
      <c r="G3451" s="174">
        <v>3445</v>
      </c>
      <c r="H3451" s="174">
        <f t="shared" ca="1" si="57"/>
        <v>1.4994222188940531E-2</v>
      </c>
    </row>
    <row r="3452" spans="2:8" x14ac:dyDescent="0.3">
      <c r="B3452" s="210">
        <v>40410</v>
      </c>
      <c r="C3452" s="211">
        <v>190.083496</v>
      </c>
      <c r="D3452" s="174">
        <v>-2.412429421400859E-2</v>
      </c>
      <c r="E3452" s="174">
        <v>-2.412429421400859E-2</v>
      </c>
      <c r="G3452" s="174">
        <v>3446</v>
      </c>
      <c r="H3452" s="174">
        <f t="shared" ca="1" si="57"/>
        <v>3.5334997375282687E-2</v>
      </c>
    </row>
    <row r="3453" spans="2:8" x14ac:dyDescent="0.3">
      <c r="B3453" s="208">
        <v>40409</v>
      </c>
      <c r="C3453" s="209">
        <v>194.78248600000001</v>
      </c>
      <c r="D3453" s="174">
        <v>-7.4882724169922027E-3</v>
      </c>
      <c r="E3453" s="174">
        <v>-7.4882724169922027E-3</v>
      </c>
      <c r="G3453" s="174">
        <v>3447</v>
      </c>
      <c r="H3453" s="174">
        <f t="shared" ca="1" si="57"/>
        <v>5.0793596484338859E-3</v>
      </c>
    </row>
    <row r="3454" spans="2:8" x14ac:dyDescent="0.3">
      <c r="B3454" s="210">
        <v>40408</v>
      </c>
      <c r="C3454" s="211">
        <v>196.25207499999999</v>
      </c>
      <c r="D3454" s="174">
        <v>4.1374841587999256E-2</v>
      </c>
      <c r="E3454" s="174">
        <v>4.1374841587999256E-2</v>
      </c>
      <c r="G3454" s="174">
        <v>3448</v>
      </c>
      <c r="H3454" s="174">
        <f t="shared" ca="1" si="57"/>
        <v>2.7317148210050535E-2</v>
      </c>
    </row>
    <row r="3455" spans="2:8" x14ac:dyDescent="0.3">
      <c r="B3455" s="208">
        <v>40407</v>
      </c>
      <c r="C3455" s="209">
        <v>188.45478800000001</v>
      </c>
      <c r="D3455" s="174">
        <v>5.2929663740046576E-3</v>
      </c>
      <c r="E3455" s="174">
        <v>5.2929663740046576E-3</v>
      </c>
      <c r="G3455" s="174">
        <v>3449</v>
      </c>
      <c r="H3455" s="174">
        <f t="shared" ca="1" si="57"/>
        <v>-2.1241944480786396E-2</v>
      </c>
    </row>
    <row r="3456" spans="2:8" x14ac:dyDescent="0.3">
      <c r="B3456" s="210">
        <v>40406</v>
      </c>
      <c r="C3456" s="211">
        <v>187.46255500000001</v>
      </c>
      <c r="D3456" s="174">
        <v>-1.1890725754156343E-2</v>
      </c>
      <c r="E3456" s="174">
        <v>-1.1890725754156343E-2</v>
      </c>
      <c r="G3456" s="174">
        <v>3450</v>
      </c>
      <c r="H3456" s="174">
        <f t="shared" ca="1" si="57"/>
        <v>-2.8942387315050014E-2</v>
      </c>
    </row>
    <row r="3457" spans="2:8" x14ac:dyDescent="0.3">
      <c r="B3457" s="208">
        <v>40403</v>
      </c>
      <c r="C3457" s="209">
        <v>189.718445</v>
      </c>
      <c r="D3457" s="174">
        <v>-1.102757600079755E-2</v>
      </c>
      <c r="E3457" s="174">
        <v>-1.102757600079755E-2</v>
      </c>
      <c r="G3457" s="174">
        <v>3451</v>
      </c>
      <c r="H3457" s="174">
        <f t="shared" ca="1" si="57"/>
        <v>3.1424238910441007E-2</v>
      </c>
    </row>
    <row r="3458" spans="2:8" x14ac:dyDescent="0.3">
      <c r="B3458" s="210">
        <v>40402</v>
      </c>
      <c r="C3458" s="211">
        <v>191.83390800000001</v>
      </c>
      <c r="D3458" s="174">
        <v>1.7880311440303907E-2</v>
      </c>
      <c r="E3458" s="174">
        <v>1.7880311440303907E-2</v>
      </c>
      <c r="G3458" s="174">
        <v>3452</v>
      </c>
      <c r="H3458" s="174">
        <f t="shared" ca="1" si="57"/>
        <v>2.2375515219886028E-2</v>
      </c>
    </row>
    <row r="3459" spans="2:8" x14ac:dyDescent="0.3">
      <c r="B3459" s="208">
        <v>40401</v>
      </c>
      <c r="C3459" s="209">
        <v>188.464111</v>
      </c>
      <c r="D3459" s="174">
        <v>5.1603401299788285E-2</v>
      </c>
      <c r="E3459" s="174">
        <v>5.1603401299788285E-2</v>
      </c>
      <c r="G3459" s="174">
        <v>3453</v>
      </c>
      <c r="H3459" s="174">
        <f t="shared" ca="1" si="57"/>
        <v>5.6053687092728274E-2</v>
      </c>
    </row>
    <row r="3460" spans="2:8" x14ac:dyDescent="0.3">
      <c r="B3460" s="210">
        <v>40400</v>
      </c>
      <c r="C3460" s="211">
        <v>179.215958</v>
      </c>
      <c r="D3460" s="174">
        <v>5.8491803215946943E-2</v>
      </c>
      <c r="E3460" s="174">
        <v>5.8491803215946943E-2</v>
      </c>
      <c r="G3460" s="174">
        <v>3454</v>
      </c>
      <c r="H3460" s="174">
        <f t="shared" ca="1" si="57"/>
        <v>5.8677499865984317E-3</v>
      </c>
    </row>
    <row r="3461" spans="2:8" x14ac:dyDescent="0.3">
      <c r="B3461" s="208">
        <v>40399</v>
      </c>
      <c r="C3461" s="209">
        <v>169.31256099999999</v>
      </c>
      <c r="D3461" s="174">
        <v>2.8756802331960925E-2</v>
      </c>
      <c r="E3461" s="174">
        <v>2.8756802331960925E-2</v>
      </c>
      <c r="G3461" s="174">
        <v>3455</v>
      </c>
      <c r="H3461" s="174">
        <f t="shared" ca="1" si="57"/>
        <v>-1.9871833351839088E-2</v>
      </c>
    </row>
    <row r="3462" spans="2:8" x14ac:dyDescent="0.3">
      <c r="B3462" s="210">
        <v>40396</v>
      </c>
      <c r="C3462" s="211">
        <v>164.57977299999999</v>
      </c>
      <c r="D3462" s="174">
        <v>3.7979068238369232E-2</v>
      </c>
      <c r="E3462" s="174">
        <v>3.7979068238369232E-2</v>
      </c>
      <c r="G3462" s="174">
        <v>3456</v>
      </c>
      <c r="H3462" s="174">
        <f t="shared" ca="1" si="57"/>
        <v>-9.0874655732106225E-3</v>
      </c>
    </row>
    <row r="3463" spans="2:8" x14ac:dyDescent="0.3">
      <c r="B3463" s="208">
        <v>40395</v>
      </c>
      <c r="C3463" s="209">
        <v>158.55789200000001</v>
      </c>
      <c r="D3463" s="174">
        <v>1.9598669027936763E-2</v>
      </c>
      <c r="E3463" s="174">
        <v>1.9598669027936763E-2</v>
      </c>
      <c r="G3463" s="174">
        <v>3457</v>
      </c>
      <c r="H3463" s="174">
        <f t="shared" ca="1" si="57"/>
        <v>-1.572516302163058E-2</v>
      </c>
    </row>
    <row r="3464" spans="2:8" x14ac:dyDescent="0.3">
      <c r="B3464" s="210">
        <v>40394</v>
      </c>
      <c r="C3464" s="211">
        <v>155.51010099999999</v>
      </c>
      <c r="D3464" s="174">
        <v>3.1479770673979368E-3</v>
      </c>
      <c r="E3464" s="174">
        <v>3.1479770673979368E-3</v>
      </c>
      <c r="G3464" s="174">
        <v>3458</v>
      </c>
      <c r="H3464" s="174">
        <f t="shared" ref="H3464:H3527" ca="1" si="58">_xlfn.NORM.INV(RAND(),N$9,N$10)</f>
        <v>5.0522337101301808E-2</v>
      </c>
    </row>
    <row r="3465" spans="2:8" x14ac:dyDescent="0.3">
      <c r="B3465" s="208">
        <v>40393</v>
      </c>
      <c r="C3465" s="209">
        <v>155.02209500000001</v>
      </c>
      <c r="D3465" s="174">
        <v>-6.5498382416223615E-3</v>
      </c>
      <c r="E3465" s="174">
        <v>-6.5498382416223615E-3</v>
      </c>
      <c r="G3465" s="174">
        <v>3459</v>
      </c>
      <c r="H3465" s="174">
        <f t="shared" ca="1" si="58"/>
        <v>3.1806109954805742E-3</v>
      </c>
    </row>
    <row r="3466" spans="2:8" x14ac:dyDescent="0.3">
      <c r="B3466" s="210">
        <v>40392</v>
      </c>
      <c r="C3466" s="211">
        <v>156.04415900000001</v>
      </c>
      <c r="D3466" s="174">
        <v>1.181464013195058E-3</v>
      </c>
      <c r="E3466" s="174">
        <v>1.181464013195058E-3</v>
      </c>
      <c r="G3466" s="174">
        <v>3460</v>
      </c>
      <c r="H3466" s="174">
        <f t="shared" ca="1" si="58"/>
        <v>-2.5453456488104126E-3</v>
      </c>
    </row>
    <row r="3467" spans="2:8" x14ac:dyDescent="0.3">
      <c r="B3467" s="208">
        <v>40389</v>
      </c>
      <c r="C3467" s="209">
        <v>155.860016</v>
      </c>
      <c r="D3467" s="174">
        <v>-2.3479825587725541E-2</v>
      </c>
      <c r="E3467" s="174">
        <v>-2.3479825587725541E-2</v>
      </c>
      <c r="G3467" s="174">
        <v>3461</v>
      </c>
      <c r="H3467" s="174">
        <f t="shared" ca="1" si="58"/>
        <v>2.0466010049102194E-2</v>
      </c>
    </row>
    <row r="3468" spans="2:8" x14ac:dyDescent="0.3">
      <c r="B3468" s="210">
        <v>40388</v>
      </c>
      <c r="C3468" s="211">
        <v>159.607574</v>
      </c>
      <c r="D3468" s="174">
        <v>1.3921491528182619E-2</v>
      </c>
      <c r="E3468" s="174">
        <v>1.3921491528182619E-2</v>
      </c>
      <c r="G3468" s="174">
        <v>3462</v>
      </c>
      <c r="H3468" s="174">
        <f t="shared" ca="1" si="58"/>
        <v>-4.446376705921312E-3</v>
      </c>
    </row>
    <row r="3469" spans="2:8" x14ac:dyDescent="0.3">
      <c r="B3469" s="208">
        <v>40387</v>
      </c>
      <c r="C3469" s="209">
        <v>157.41610700000001</v>
      </c>
      <c r="D3469" s="174">
        <v>1.2136603705459463E-2</v>
      </c>
      <c r="E3469" s="174">
        <v>1.2136603705459463E-2</v>
      </c>
      <c r="G3469" s="174">
        <v>3463</v>
      </c>
      <c r="H3469" s="174">
        <f t="shared" ca="1" si="58"/>
        <v>4.86808200910562E-3</v>
      </c>
    </row>
    <row r="3470" spans="2:8" x14ac:dyDescent="0.3">
      <c r="B3470" s="210">
        <v>40386</v>
      </c>
      <c r="C3470" s="211">
        <v>155.52851899999999</v>
      </c>
      <c r="D3470" s="174">
        <v>2.8433919532363225E-2</v>
      </c>
      <c r="E3470" s="174">
        <v>2.8433919532363225E-2</v>
      </c>
      <c r="G3470" s="174">
        <v>3464</v>
      </c>
      <c r="H3470" s="174">
        <f t="shared" ca="1" si="58"/>
        <v>-1.2587390121548615E-2</v>
      </c>
    </row>
    <row r="3471" spans="2:8" x14ac:dyDescent="0.3">
      <c r="B3471" s="208">
        <v>40385</v>
      </c>
      <c r="C3471" s="209">
        <v>151.2285</v>
      </c>
      <c r="D3471" s="174">
        <v>-2.0515212165582036E-2</v>
      </c>
      <c r="E3471" s="174">
        <v>-2.0515212165582036E-2</v>
      </c>
      <c r="G3471" s="174">
        <v>3465</v>
      </c>
      <c r="H3471" s="174">
        <f t="shared" ca="1" si="58"/>
        <v>-1.7488463070473026E-2</v>
      </c>
    </row>
    <row r="3472" spans="2:8" x14ac:dyDescent="0.3">
      <c r="B3472" s="210">
        <v>40382</v>
      </c>
      <c r="C3472" s="211">
        <v>154.39596599999999</v>
      </c>
      <c r="D3472" s="174">
        <v>1.6727073736935195E-3</v>
      </c>
      <c r="E3472" s="174">
        <v>1.6727073736935195E-3</v>
      </c>
      <c r="G3472" s="174">
        <v>3466</v>
      </c>
      <c r="H3472" s="174">
        <f t="shared" ca="1" si="58"/>
        <v>-3.7839157762595004E-3</v>
      </c>
    </row>
    <row r="3473" spans="2:8" x14ac:dyDescent="0.3">
      <c r="B3473" s="208">
        <v>40381</v>
      </c>
      <c r="C3473" s="209">
        <v>154.138138</v>
      </c>
      <c r="D3473" s="174">
        <v>2.0296142315225196E-2</v>
      </c>
      <c r="E3473" s="174">
        <v>2.0296142315225196E-2</v>
      </c>
      <c r="G3473" s="174">
        <v>3467</v>
      </c>
      <c r="H3473" s="174">
        <f t="shared" ca="1" si="58"/>
        <v>5.9674821669548406E-2</v>
      </c>
    </row>
    <row r="3474" spans="2:8" x14ac:dyDescent="0.3">
      <c r="B3474" s="210">
        <v>40380</v>
      </c>
      <c r="C3474" s="211">
        <v>151.07195999999999</v>
      </c>
      <c r="D3474" s="174">
        <v>8.9784964272892794E-3</v>
      </c>
      <c r="E3474" s="174">
        <v>8.9784964272892794E-3</v>
      </c>
      <c r="G3474" s="174">
        <v>3468</v>
      </c>
      <c r="H3474" s="174">
        <f t="shared" ca="1" si="58"/>
        <v>1.2289361568467863E-2</v>
      </c>
    </row>
    <row r="3475" spans="2:8" x14ac:dyDescent="0.3">
      <c r="B3475" s="208">
        <v>40379</v>
      </c>
      <c r="C3475" s="209">
        <v>149.727631</v>
      </c>
      <c r="D3475" s="174">
        <v>-1.4842990773979988E-2</v>
      </c>
      <c r="E3475" s="174">
        <v>-1.4842990773979988E-2</v>
      </c>
      <c r="G3475" s="174">
        <v>3469</v>
      </c>
      <c r="H3475" s="174">
        <f t="shared" ca="1" si="58"/>
        <v>1.0049932391271582E-2</v>
      </c>
    </row>
    <row r="3476" spans="2:8" x14ac:dyDescent="0.3">
      <c r="B3476" s="210">
        <v>40378</v>
      </c>
      <c r="C3476" s="211">
        <v>151.983521</v>
      </c>
      <c r="D3476" s="174">
        <v>-8.5296893335831125E-3</v>
      </c>
      <c r="E3476" s="174">
        <v>-8.5296893335831125E-3</v>
      </c>
      <c r="G3476" s="174">
        <v>3470</v>
      </c>
      <c r="H3476" s="174">
        <f t="shared" ca="1" si="58"/>
        <v>-4.7576106417087705E-2</v>
      </c>
    </row>
    <row r="3477" spans="2:8" x14ac:dyDescent="0.3">
      <c r="B3477" s="208">
        <v>40375</v>
      </c>
      <c r="C3477" s="209">
        <v>153.29104599999999</v>
      </c>
      <c r="D3477" s="174">
        <v>2.8289183453668685E-2</v>
      </c>
      <c r="E3477" s="174">
        <v>2.8289183453668685E-2</v>
      </c>
      <c r="G3477" s="174">
        <v>3471</v>
      </c>
      <c r="H3477" s="174">
        <f t="shared" ca="1" si="58"/>
        <v>2.3262258381661256E-2</v>
      </c>
    </row>
    <row r="3478" spans="2:8" x14ac:dyDescent="0.3">
      <c r="B3478" s="210">
        <v>40374</v>
      </c>
      <c r="C3478" s="211">
        <v>149.073868</v>
      </c>
      <c r="D3478" s="174">
        <v>1.1875026501892066E-2</v>
      </c>
      <c r="E3478" s="174">
        <v>1.1875026501892066E-2</v>
      </c>
      <c r="G3478" s="174">
        <v>3472</v>
      </c>
      <c r="H3478" s="174">
        <f t="shared" ca="1" si="58"/>
        <v>2.1288006591166073E-2</v>
      </c>
    </row>
    <row r="3479" spans="2:8" x14ac:dyDescent="0.3">
      <c r="B3479" s="208">
        <v>40373</v>
      </c>
      <c r="C3479" s="209">
        <v>147.324387</v>
      </c>
      <c r="D3479" s="174">
        <v>-2.3694982649690175E-3</v>
      </c>
      <c r="E3479" s="174">
        <v>-2.3694982649690175E-3</v>
      </c>
      <c r="G3479" s="174">
        <v>3473</v>
      </c>
      <c r="H3479" s="174">
        <f t="shared" ca="1" si="58"/>
        <v>-3.296520347025432E-2</v>
      </c>
    </row>
    <row r="3480" spans="2:8" x14ac:dyDescent="0.3">
      <c r="B3480" s="210">
        <v>40372</v>
      </c>
      <c r="C3480" s="211">
        <v>147.67430100000001</v>
      </c>
      <c r="D3480" s="174">
        <v>1.4870634599292273E-2</v>
      </c>
      <c r="E3480" s="174">
        <v>1.4870634599292273E-2</v>
      </c>
      <c r="G3480" s="174">
        <v>3474</v>
      </c>
      <c r="H3480" s="174">
        <f t="shared" ca="1" si="58"/>
        <v>2.4215890007578036E-2</v>
      </c>
    </row>
    <row r="3481" spans="2:8" x14ac:dyDescent="0.3">
      <c r="B3481" s="208">
        <v>40371</v>
      </c>
      <c r="C3481" s="209">
        <v>145.510468</v>
      </c>
      <c r="D3481" s="174">
        <v>2.5236859355407655E-2</v>
      </c>
      <c r="E3481" s="174">
        <v>2.5236859355407655E-2</v>
      </c>
      <c r="G3481" s="174">
        <v>3475</v>
      </c>
      <c r="H3481" s="174">
        <f t="shared" ca="1" si="58"/>
        <v>4.7288133007419211E-3</v>
      </c>
    </row>
    <row r="3482" spans="2:8" x14ac:dyDescent="0.3">
      <c r="B3482" s="210">
        <v>40368</v>
      </c>
      <c r="C3482" s="211">
        <v>141.92863500000001</v>
      </c>
      <c r="D3482" s="174">
        <v>1.9242079474630615E-2</v>
      </c>
      <c r="E3482" s="174">
        <v>1.9242079474630615E-2</v>
      </c>
      <c r="G3482" s="174">
        <v>3476</v>
      </c>
      <c r="H3482" s="174">
        <f t="shared" ca="1" si="58"/>
        <v>3.5732147819262032E-2</v>
      </c>
    </row>
    <row r="3483" spans="2:8" x14ac:dyDescent="0.3">
      <c r="B3483" s="208">
        <v>40367</v>
      </c>
      <c r="C3483" s="209">
        <v>139.249191</v>
      </c>
      <c r="D3483" s="174">
        <v>6.9246884291171689E-3</v>
      </c>
      <c r="E3483" s="174">
        <v>6.9246884291171689E-3</v>
      </c>
      <c r="G3483" s="174">
        <v>3477</v>
      </c>
      <c r="H3483" s="174">
        <f t="shared" ca="1" si="58"/>
        <v>2.0231140730810278E-2</v>
      </c>
    </row>
    <row r="3484" spans="2:8" x14ac:dyDescent="0.3">
      <c r="B3484" s="210">
        <v>40366</v>
      </c>
      <c r="C3484" s="211">
        <v>138.29156499999999</v>
      </c>
      <c r="D3484" s="174">
        <v>-2.2073141312601064E-2</v>
      </c>
      <c r="E3484" s="174">
        <v>-2.2073141312601064E-2</v>
      </c>
      <c r="G3484" s="174">
        <v>3478</v>
      </c>
      <c r="H3484" s="174">
        <f t="shared" ca="1" si="58"/>
        <v>8.567282495734652E-3</v>
      </c>
    </row>
    <row r="3485" spans="2:8" x14ac:dyDescent="0.3">
      <c r="B3485" s="208">
        <v>40365</v>
      </c>
      <c r="C3485" s="209">
        <v>141.412994</v>
      </c>
      <c r="D3485" s="174">
        <v>6.1582325174547323E-3</v>
      </c>
      <c r="E3485" s="174">
        <v>6.1582325174547323E-3</v>
      </c>
      <c r="G3485" s="174">
        <v>3479</v>
      </c>
      <c r="H3485" s="174">
        <f t="shared" ca="1" si="58"/>
        <v>4.148133195381528E-2</v>
      </c>
    </row>
    <row r="3486" spans="2:8" x14ac:dyDescent="0.3">
      <c r="B3486" s="210">
        <v>40364</v>
      </c>
      <c r="C3486" s="211">
        <v>140.54747</v>
      </c>
      <c r="D3486" s="174">
        <v>-4.1754530604990658E-3</v>
      </c>
      <c r="E3486" s="174">
        <v>-4.1754530604990658E-3</v>
      </c>
      <c r="G3486" s="174">
        <v>3480</v>
      </c>
      <c r="H3486" s="174">
        <f t="shared" ca="1" si="58"/>
        <v>-5.4630874611085053E-2</v>
      </c>
    </row>
    <row r="3487" spans="2:8" x14ac:dyDescent="0.3">
      <c r="B3487" s="208">
        <v>40361</v>
      </c>
      <c r="C3487" s="209">
        <v>141.13677999999999</v>
      </c>
      <c r="D3487" s="174">
        <v>4.7854050059587781E-3</v>
      </c>
      <c r="E3487" s="174">
        <v>4.7854050059587781E-3</v>
      </c>
      <c r="G3487" s="174">
        <v>3481</v>
      </c>
      <c r="H3487" s="174">
        <f t="shared" ca="1" si="58"/>
        <v>4.366943041432942E-2</v>
      </c>
    </row>
    <row r="3488" spans="2:8" x14ac:dyDescent="0.3">
      <c r="B3488" s="210">
        <v>40360</v>
      </c>
      <c r="C3488" s="211">
        <v>140.46459999999999</v>
      </c>
      <c r="D3488" s="174">
        <v>-2.0231227762755124E-2</v>
      </c>
      <c r="E3488" s="174">
        <v>-2.0231227762755124E-2</v>
      </c>
      <c r="G3488" s="174">
        <v>3482</v>
      </c>
      <c r="H3488" s="174">
        <f t="shared" ca="1" si="58"/>
        <v>2.6168043925357391E-3</v>
      </c>
    </row>
    <row r="3489" spans="2:8" x14ac:dyDescent="0.3">
      <c r="B3489" s="208">
        <v>40359</v>
      </c>
      <c r="C3489" s="209">
        <v>143.36505099999999</v>
      </c>
      <c r="D3489" s="174">
        <v>9.7930486002272468E-3</v>
      </c>
      <c r="E3489" s="174">
        <v>9.7930486002272468E-3</v>
      </c>
      <c r="G3489" s="174">
        <v>3483</v>
      </c>
      <c r="H3489" s="174">
        <f t="shared" ca="1" si="58"/>
        <v>8.0725544972632714E-3</v>
      </c>
    </row>
    <row r="3490" spans="2:8" x14ac:dyDescent="0.3">
      <c r="B3490" s="210">
        <v>40358</v>
      </c>
      <c r="C3490" s="211">
        <v>141.97468599999999</v>
      </c>
      <c r="D3490" s="174">
        <v>-2.3186537754479489E-2</v>
      </c>
      <c r="E3490" s="174">
        <v>-2.3186537754479489E-2</v>
      </c>
      <c r="G3490" s="174">
        <v>3484</v>
      </c>
      <c r="H3490" s="174">
        <f t="shared" ca="1" si="58"/>
        <v>-2.0409747832247679E-2</v>
      </c>
    </row>
    <row r="3491" spans="2:8" x14ac:dyDescent="0.3">
      <c r="B3491" s="208">
        <v>40357</v>
      </c>
      <c r="C3491" s="209">
        <v>145.34472700000001</v>
      </c>
      <c r="D3491" s="174">
        <v>2.6466450211749769E-2</v>
      </c>
      <c r="E3491" s="174">
        <v>2.6466450211749769E-2</v>
      </c>
      <c r="G3491" s="174">
        <v>3485</v>
      </c>
      <c r="H3491" s="174">
        <f t="shared" ca="1" si="58"/>
        <v>-6.2512171409693038E-3</v>
      </c>
    </row>
    <row r="3492" spans="2:8" x14ac:dyDescent="0.3">
      <c r="B3492" s="210">
        <v>40354</v>
      </c>
      <c r="C3492" s="211">
        <v>141.59715299999999</v>
      </c>
      <c r="D3492" s="174">
        <v>-2.075897173115664E-2</v>
      </c>
      <c r="E3492" s="174">
        <v>-2.075897173115664E-2</v>
      </c>
      <c r="G3492" s="174">
        <v>3486</v>
      </c>
      <c r="H3492" s="174">
        <f t="shared" ca="1" si="58"/>
        <v>1.7924839606931402E-3</v>
      </c>
    </row>
    <row r="3493" spans="2:8" x14ac:dyDescent="0.3">
      <c r="B3493" s="208">
        <v>40353</v>
      </c>
      <c r="C3493" s="209">
        <v>144.59887699999999</v>
      </c>
      <c r="D3493" s="174">
        <v>-7.3953805826687579E-3</v>
      </c>
      <c r="E3493" s="174">
        <v>-7.3953805826687579E-3</v>
      </c>
      <c r="G3493" s="174">
        <v>3487</v>
      </c>
      <c r="H3493" s="174">
        <f t="shared" ca="1" si="58"/>
        <v>8.4523994606958155E-2</v>
      </c>
    </row>
    <row r="3494" spans="2:8" x14ac:dyDescent="0.3">
      <c r="B3494" s="210">
        <v>40352</v>
      </c>
      <c r="C3494" s="211">
        <v>145.676208</v>
      </c>
      <c r="D3494" s="174">
        <v>-8.2742902604553033E-3</v>
      </c>
      <c r="E3494" s="174">
        <v>-8.2742902604553033E-3</v>
      </c>
      <c r="G3494" s="174">
        <v>3488</v>
      </c>
      <c r="H3494" s="174">
        <f t="shared" ca="1" si="58"/>
        <v>-2.6097361170118606E-2</v>
      </c>
    </row>
    <row r="3495" spans="2:8" x14ac:dyDescent="0.3">
      <c r="B3495" s="208">
        <v>40351</v>
      </c>
      <c r="C3495" s="209">
        <v>146.89163199999999</v>
      </c>
      <c r="D3495" s="174">
        <v>-1.1953421382513832E-2</v>
      </c>
      <c r="E3495" s="174">
        <v>-1.1953421382513832E-2</v>
      </c>
      <c r="G3495" s="174">
        <v>3489</v>
      </c>
      <c r="H3495" s="174">
        <f t="shared" ca="1" si="58"/>
        <v>8.6381169087244945E-3</v>
      </c>
    </row>
    <row r="3496" spans="2:8" x14ac:dyDescent="0.3">
      <c r="B3496" s="210">
        <v>40350</v>
      </c>
      <c r="C3496" s="211">
        <v>148.66873200000001</v>
      </c>
      <c r="D3496" s="174">
        <v>6.8596189698359369E-3</v>
      </c>
      <c r="E3496" s="174">
        <v>6.8596189698359369E-3</v>
      </c>
      <c r="G3496" s="174">
        <v>3490</v>
      </c>
      <c r="H3496" s="174">
        <f t="shared" ca="1" si="58"/>
        <v>2.8684091997728922E-2</v>
      </c>
    </row>
    <row r="3497" spans="2:8" x14ac:dyDescent="0.3">
      <c r="B3497" s="208">
        <v>40347</v>
      </c>
      <c r="C3497" s="209">
        <v>147.655869</v>
      </c>
      <c r="D3497" s="174">
        <v>-4.9867481478210079E-4</v>
      </c>
      <c r="E3497" s="174">
        <v>-4.9867481478210079E-4</v>
      </c>
      <c r="G3497" s="174">
        <v>3491</v>
      </c>
      <c r="H3497" s="174">
        <f t="shared" ca="1" si="58"/>
        <v>-9.1241612444557009E-3</v>
      </c>
    </row>
    <row r="3498" spans="2:8" x14ac:dyDescent="0.3">
      <c r="B3498" s="210">
        <v>40346</v>
      </c>
      <c r="C3498" s="211">
        <v>147.72953799999999</v>
      </c>
      <c r="D3498" s="174">
        <v>2.8000409642708817E-2</v>
      </c>
      <c r="E3498" s="174">
        <v>2.8000409642708817E-2</v>
      </c>
      <c r="G3498" s="174">
        <v>3492</v>
      </c>
      <c r="H3498" s="174">
        <f t="shared" ca="1" si="58"/>
        <v>-5.6457084226129023E-3</v>
      </c>
    </row>
    <row r="3499" spans="2:8" x14ac:dyDescent="0.3">
      <c r="B3499" s="208">
        <v>40345</v>
      </c>
      <c r="C3499" s="209">
        <v>143.70571899999999</v>
      </c>
      <c r="D3499" s="174">
        <v>2.7181559066460956E-2</v>
      </c>
      <c r="E3499" s="174">
        <v>2.7181559066460956E-2</v>
      </c>
      <c r="G3499" s="174">
        <v>3493</v>
      </c>
      <c r="H3499" s="174">
        <f t="shared" ca="1" si="58"/>
        <v>5.2872079327740632E-3</v>
      </c>
    </row>
    <row r="3500" spans="2:8" x14ac:dyDescent="0.3">
      <c r="B3500" s="210">
        <v>40344</v>
      </c>
      <c r="C3500" s="211">
        <v>139.902939</v>
      </c>
      <c r="D3500" s="174">
        <v>-7.2334967124663475E-4</v>
      </c>
      <c r="E3500" s="174">
        <v>-7.2334967124663475E-4</v>
      </c>
      <c r="G3500" s="174">
        <v>3494</v>
      </c>
      <c r="H3500" s="174">
        <f t="shared" ca="1" si="58"/>
        <v>7.7569022016701584E-3</v>
      </c>
    </row>
    <row r="3501" spans="2:8" x14ac:dyDescent="0.3">
      <c r="B3501" s="208">
        <v>40343</v>
      </c>
      <c r="C3501" s="209">
        <v>140.004211</v>
      </c>
      <c r="D3501" s="174">
        <v>-6.0792329093454084E-3</v>
      </c>
      <c r="E3501" s="174">
        <v>-6.0792329093454084E-3</v>
      </c>
      <c r="G3501" s="174">
        <v>3495</v>
      </c>
      <c r="H3501" s="174">
        <f t="shared" ca="1" si="58"/>
        <v>1.03780373549006E-2</v>
      </c>
    </row>
    <row r="3502" spans="2:8" x14ac:dyDescent="0.3">
      <c r="B3502" s="210">
        <v>40340</v>
      </c>
      <c r="C3502" s="211">
        <v>140.860535</v>
      </c>
      <c r="D3502" s="174">
        <v>7.6406137427965032E-3</v>
      </c>
      <c r="E3502" s="174">
        <v>7.6406137427965032E-3</v>
      </c>
      <c r="G3502" s="174">
        <v>3496</v>
      </c>
      <c r="H3502" s="174">
        <f t="shared" ca="1" si="58"/>
        <v>6.3730455338301068E-3</v>
      </c>
    </row>
    <row r="3503" spans="2:8" x14ac:dyDescent="0.3">
      <c r="B3503" s="208">
        <v>40339</v>
      </c>
      <c r="C3503" s="209">
        <v>139.79243500000001</v>
      </c>
      <c r="D3503" s="174">
        <v>4.2648091469978201E-2</v>
      </c>
      <c r="E3503" s="174">
        <v>4.2648091469978201E-2</v>
      </c>
      <c r="G3503" s="174">
        <v>3497</v>
      </c>
      <c r="H3503" s="174">
        <f t="shared" ca="1" si="58"/>
        <v>-3.4404432887355069E-3</v>
      </c>
    </row>
    <row r="3504" spans="2:8" x14ac:dyDescent="0.3">
      <c r="B3504" s="210">
        <v>40338</v>
      </c>
      <c r="C3504" s="211">
        <v>134.07441700000001</v>
      </c>
      <c r="D3504" s="174">
        <v>-1.0532832471472776E-2</v>
      </c>
      <c r="E3504" s="174">
        <v>-1.0532832471472776E-2</v>
      </c>
      <c r="G3504" s="174">
        <v>3498</v>
      </c>
      <c r="H3504" s="174">
        <f t="shared" ca="1" si="58"/>
        <v>-1.3821416927190782E-2</v>
      </c>
    </row>
    <row r="3505" spans="2:8" x14ac:dyDescent="0.3">
      <c r="B3505" s="208">
        <v>40337</v>
      </c>
      <c r="C3505" s="209">
        <v>135.501633</v>
      </c>
      <c r="D3505" s="174">
        <v>-1.7635053305518741E-3</v>
      </c>
      <c r="E3505" s="174">
        <v>-1.7635053305518741E-3</v>
      </c>
      <c r="G3505" s="174">
        <v>3499</v>
      </c>
      <c r="H3505" s="174">
        <f t="shared" ca="1" si="58"/>
        <v>5.9743910253614321E-2</v>
      </c>
    </row>
    <row r="3506" spans="2:8" x14ac:dyDescent="0.3">
      <c r="B3506" s="210">
        <v>40336</v>
      </c>
      <c r="C3506" s="211">
        <v>135.74101300000001</v>
      </c>
      <c r="D3506" s="174">
        <v>-4.4712377140910455E-2</v>
      </c>
      <c r="E3506" s="174">
        <v>-4.4712377140910455E-2</v>
      </c>
      <c r="G3506" s="174">
        <v>3500</v>
      </c>
      <c r="H3506" s="174">
        <f t="shared" ca="1" si="58"/>
        <v>-3.7063246395707627E-2</v>
      </c>
    </row>
    <row r="3507" spans="2:8" x14ac:dyDescent="0.3">
      <c r="B3507" s="208">
        <v>40333</v>
      </c>
      <c r="C3507" s="209">
        <v>142.094391</v>
      </c>
      <c r="D3507" s="174">
        <v>5.6696741977241569E-3</v>
      </c>
      <c r="E3507" s="174">
        <v>5.6696741977241569E-3</v>
      </c>
      <c r="G3507" s="174">
        <v>3501</v>
      </c>
      <c r="H3507" s="174">
        <f t="shared" ca="1" si="58"/>
        <v>-3.7284693074121195E-3</v>
      </c>
    </row>
    <row r="3508" spans="2:8" x14ac:dyDescent="0.3">
      <c r="B3508" s="210">
        <v>40332</v>
      </c>
      <c r="C3508" s="211">
        <v>141.29330400000001</v>
      </c>
      <c r="D3508" s="174">
        <v>2.8278496601313052E-2</v>
      </c>
      <c r="E3508" s="174">
        <v>2.8278496601313052E-2</v>
      </c>
      <c r="G3508" s="174">
        <v>3502</v>
      </c>
      <c r="H3508" s="174">
        <f t="shared" ca="1" si="58"/>
        <v>-9.6516833863593138E-3</v>
      </c>
    </row>
    <row r="3509" spans="2:8" x14ac:dyDescent="0.3">
      <c r="B3509" s="208">
        <v>40331</v>
      </c>
      <c r="C3509" s="209">
        <v>137.407623</v>
      </c>
      <c r="D3509" s="174">
        <v>2.9243407617888777E-2</v>
      </c>
      <c r="E3509" s="174">
        <v>2.9243407617888777E-2</v>
      </c>
      <c r="G3509" s="174">
        <v>3503</v>
      </c>
      <c r="H3509" s="174">
        <f t="shared" ca="1" si="58"/>
        <v>6.7311897573219426E-2</v>
      </c>
    </row>
    <row r="3510" spans="2:8" x14ac:dyDescent="0.3">
      <c r="B3510" s="210">
        <v>40330</v>
      </c>
      <c r="C3510" s="211">
        <v>133.503525</v>
      </c>
      <c r="D3510" s="174">
        <v>-3.9801444812534906E-2</v>
      </c>
      <c r="E3510" s="174">
        <v>-3.9801444812534906E-2</v>
      </c>
      <c r="G3510" s="174">
        <v>3504</v>
      </c>
      <c r="H3510" s="174">
        <f t="shared" ca="1" si="58"/>
        <v>-3.1134155347255928E-3</v>
      </c>
    </row>
    <row r="3511" spans="2:8" x14ac:dyDescent="0.3">
      <c r="B3511" s="208">
        <v>40329</v>
      </c>
      <c r="C3511" s="209">
        <v>139.03741500000001</v>
      </c>
      <c r="D3511" s="174">
        <v>7.3382886788018421E-3</v>
      </c>
      <c r="E3511" s="174">
        <v>7.3382886788018421E-3</v>
      </c>
      <c r="G3511" s="174">
        <v>3505</v>
      </c>
      <c r="H3511" s="174">
        <f t="shared" ca="1" si="58"/>
        <v>-4.7948699112590878E-2</v>
      </c>
    </row>
    <row r="3512" spans="2:8" x14ac:dyDescent="0.3">
      <c r="B3512" s="210">
        <v>40326</v>
      </c>
      <c r="C3512" s="211">
        <v>138.024551</v>
      </c>
      <c r="D3512" s="174">
        <v>1.044844796041065E-2</v>
      </c>
      <c r="E3512" s="174">
        <v>1.044844796041065E-2</v>
      </c>
      <c r="G3512" s="174">
        <v>3506</v>
      </c>
      <c r="H3512" s="174">
        <f t="shared" ca="1" si="58"/>
        <v>4.4470379045181099E-2</v>
      </c>
    </row>
    <row r="3513" spans="2:8" x14ac:dyDescent="0.3">
      <c r="B3513" s="208">
        <v>40325</v>
      </c>
      <c r="C3513" s="209">
        <v>136.59732099999999</v>
      </c>
      <c r="D3513" s="174">
        <v>4.5454281754995385E-2</v>
      </c>
      <c r="E3513" s="174">
        <v>4.5454281754995385E-2</v>
      </c>
      <c r="G3513" s="174">
        <v>3507</v>
      </c>
      <c r="H3513" s="174">
        <f t="shared" ca="1" si="58"/>
        <v>-1.562838345963766E-2</v>
      </c>
    </row>
    <row r="3514" spans="2:8" x14ac:dyDescent="0.3">
      <c r="B3514" s="210">
        <v>40324</v>
      </c>
      <c r="C3514" s="211">
        <v>130.65834000000001</v>
      </c>
      <c r="D3514" s="174">
        <v>5.353041026024262E-2</v>
      </c>
      <c r="E3514" s="174">
        <v>5.353041026024262E-2</v>
      </c>
      <c r="G3514" s="174">
        <v>3508</v>
      </c>
      <c r="H3514" s="174">
        <f t="shared" ca="1" si="58"/>
        <v>-3.758162478438045E-2</v>
      </c>
    </row>
    <row r="3515" spans="2:8" x14ac:dyDescent="0.3">
      <c r="B3515" s="208">
        <v>40323</v>
      </c>
      <c r="C3515" s="209">
        <v>124.019524</v>
      </c>
      <c r="D3515" s="174">
        <v>-4.7386680211719712E-2</v>
      </c>
      <c r="E3515" s="174">
        <v>-4.7386680211719712E-2</v>
      </c>
      <c r="G3515" s="174">
        <v>3509</v>
      </c>
      <c r="H3515" s="174">
        <f t="shared" ca="1" si="58"/>
        <v>4.3438784629332837E-2</v>
      </c>
    </row>
    <row r="3516" spans="2:8" x14ac:dyDescent="0.3">
      <c r="B3516" s="210">
        <v>40322</v>
      </c>
      <c r="C3516" s="211">
        <v>130.18873600000001</v>
      </c>
      <c r="D3516" s="174">
        <v>-4.085301797977392E-3</v>
      </c>
      <c r="E3516" s="174">
        <v>-4.085301797977392E-3</v>
      </c>
      <c r="G3516" s="174">
        <v>3510</v>
      </c>
      <c r="H3516" s="174">
        <f t="shared" ca="1" si="58"/>
        <v>1.1604919264604659E-2</v>
      </c>
    </row>
    <row r="3517" spans="2:8" x14ac:dyDescent="0.3">
      <c r="B3517" s="208">
        <v>40319</v>
      </c>
      <c r="C3517" s="209">
        <v>130.72277800000001</v>
      </c>
      <c r="D3517" s="174">
        <v>-2.8796121101052337E-3</v>
      </c>
      <c r="E3517" s="174">
        <v>-2.8796121101052337E-3</v>
      </c>
      <c r="G3517" s="174">
        <v>3511</v>
      </c>
      <c r="H3517" s="174">
        <f t="shared" ca="1" si="58"/>
        <v>7.2606380036628372E-3</v>
      </c>
    </row>
    <row r="3518" spans="2:8" x14ac:dyDescent="0.3">
      <c r="B3518" s="210">
        <v>40318</v>
      </c>
      <c r="C3518" s="211">
        <v>131.10029599999999</v>
      </c>
      <c r="D3518" s="174">
        <v>-4.1965689962687605E-3</v>
      </c>
      <c r="E3518" s="174">
        <v>-4.1965689962687605E-3</v>
      </c>
      <c r="G3518" s="174">
        <v>3512</v>
      </c>
      <c r="H3518" s="174">
        <f t="shared" ca="1" si="58"/>
        <v>2.9768962870185628E-2</v>
      </c>
    </row>
    <row r="3519" spans="2:8" x14ac:dyDescent="0.3">
      <c r="B3519" s="208">
        <v>40317</v>
      </c>
      <c r="C3519" s="209">
        <v>131.65278599999999</v>
      </c>
      <c r="D3519" s="174">
        <v>-7.438312807911826E-2</v>
      </c>
      <c r="E3519" s="174">
        <v>-7.438312807911826E-2</v>
      </c>
      <c r="G3519" s="174">
        <v>3513</v>
      </c>
      <c r="H3519" s="174">
        <f t="shared" ca="1" si="58"/>
        <v>-3.4768917366247696E-3</v>
      </c>
    </row>
    <row r="3520" spans="2:8" x14ac:dyDescent="0.3">
      <c r="B3520" s="210">
        <v>40316</v>
      </c>
      <c r="C3520" s="211">
        <v>142.232483</v>
      </c>
      <c r="D3520" s="174">
        <v>-2.135089117852703E-2</v>
      </c>
      <c r="E3520" s="174">
        <v>-2.135089117852703E-2</v>
      </c>
      <c r="G3520" s="174">
        <v>3514</v>
      </c>
      <c r="H3520" s="174">
        <f t="shared" ca="1" si="58"/>
        <v>7.5393732477542228E-3</v>
      </c>
    </row>
    <row r="3521" spans="2:8" x14ac:dyDescent="0.3">
      <c r="B3521" s="208">
        <v>40315</v>
      </c>
      <c r="C3521" s="209">
        <v>145.33552599999999</v>
      </c>
      <c r="D3521" s="174">
        <v>-3.3139308830326397E-2</v>
      </c>
      <c r="E3521" s="174">
        <v>-3.3139308830326397E-2</v>
      </c>
      <c r="G3521" s="174">
        <v>3515</v>
      </c>
      <c r="H3521" s="174">
        <f t="shared" ca="1" si="58"/>
        <v>-4.0276634837496245E-2</v>
      </c>
    </row>
    <row r="3522" spans="2:8" x14ac:dyDescent="0.3">
      <c r="B3522" s="210">
        <v>40312</v>
      </c>
      <c r="C3522" s="211">
        <v>150.316925</v>
      </c>
      <c r="D3522" s="174">
        <v>-1.7572299730104615E-2</v>
      </c>
      <c r="E3522" s="174">
        <v>-1.7572299730104615E-2</v>
      </c>
      <c r="G3522" s="174">
        <v>3516</v>
      </c>
      <c r="H3522" s="174">
        <f t="shared" ca="1" si="58"/>
        <v>-2.5666268262466242E-2</v>
      </c>
    </row>
    <row r="3523" spans="2:8" x14ac:dyDescent="0.3">
      <c r="B3523" s="208">
        <v>40311</v>
      </c>
      <c r="C3523" s="209">
        <v>153.005585</v>
      </c>
      <c r="D3523" s="174">
        <v>3.5133566053534501E-2</v>
      </c>
      <c r="E3523" s="174">
        <v>3.5133566053534501E-2</v>
      </c>
      <c r="G3523" s="174">
        <v>3517</v>
      </c>
      <c r="H3523" s="174">
        <f t="shared" ca="1" si="58"/>
        <v>-6.0358462880516786E-2</v>
      </c>
    </row>
    <row r="3524" spans="2:8" x14ac:dyDescent="0.3">
      <c r="B3524" s="210">
        <v>40310</v>
      </c>
      <c r="C3524" s="211">
        <v>147.812408</v>
      </c>
      <c r="D3524" s="174">
        <v>3.4379051430796577E-3</v>
      </c>
      <c r="E3524" s="174">
        <v>3.4379051430796577E-3</v>
      </c>
      <c r="G3524" s="174">
        <v>3518</v>
      </c>
      <c r="H3524" s="174">
        <f t="shared" ca="1" si="58"/>
        <v>-1.322138840282606E-2</v>
      </c>
    </row>
    <row r="3525" spans="2:8" x14ac:dyDescent="0.3">
      <c r="B3525" s="208">
        <v>40309</v>
      </c>
      <c r="C3525" s="209">
        <v>147.305984</v>
      </c>
      <c r="D3525" s="174">
        <v>-1.6838870388012028E-2</v>
      </c>
      <c r="E3525" s="174">
        <v>-1.6838870388012028E-2</v>
      </c>
      <c r="G3525" s="174">
        <v>3519</v>
      </c>
      <c r="H3525" s="174">
        <f t="shared" ca="1" si="58"/>
        <v>-1.8233741342871628E-2</v>
      </c>
    </row>
    <row r="3526" spans="2:8" x14ac:dyDescent="0.3">
      <c r="B3526" s="210">
        <v>40308</v>
      </c>
      <c r="C3526" s="211">
        <v>149.828934</v>
      </c>
      <c r="D3526" s="174">
        <v>6.6666861258993473E-2</v>
      </c>
      <c r="E3526" s="174">
        <v>6.6666861258993473E-2</v>
      </c>
      <c r="G3526" s="174">
        <v>3520</v>
      </c>
      <c r="H3526" s="174">
        <f t="shared" ca="1" si="58"/>
        <v>-9.3624621835791989E-3</v>
      </c>
    </row>
    <row r="3527" spans="2:8" x14ac:dyDescent="0.3">
      <c r="B3527" s="208">
        <v>40305</v>
      </c>
      <c r="C3527" s="209">
        <v>140.46459999999999</v>
      </c>
      <c r="D3527" s="174">
        <v>-6.2327135578309739E-2</v>
      </c>
      <c r="E3527" s="174">
        <v>-6.2327135578309739E-2</v>
      </c>
      <c r="G3527" s="174">
        <v>3521</v>
      </c>
      <c r="H3527" s="174">
        <f t="shared" ca="1" si="58"/>
        <v>-4.6633615078151957E-3</v>
      </c>
    </row>
    <row r="3528" spans="2:8" x14ac:dyDescent="0.3">
      <c r="B3528" s="210">
        <v>40304</v>
      </c>
      <c r="C3528" s="211">
        <v>149.80128500000001</v>
      </c>
      <c r="D3528" s="174">
        <v>-2.563328691211731E-2</v>
      </c>
      <c r="E3528" s="174">
        <v>-2.563328691211731E-2</v>
      </c>
      <c r="G3528" s="174">
        <v>3522</v>
      </c>
      <c r="H3528" s="174">
        <f t="shared" ref="H3528:H3591" ca="1" si="59">_xlfn.NORM.INV(RAND(),N$9,N$10)</f>
        <v>1.0402342721395721E-2</v>
      </c>
    </row>
    <row r="3529" spans="2:8" x14ac:dyDescent="0.3">
      <c r="B3529" s="208">
        <v>40303</v>
      </c>
      <c r="C3529" s="209">
        <v>153.74220299999999</v>
      </c>
      <c r="D3529" s="174">
        <v>-8.7271637599817299E-3</v>
      </c>
      <c r="E3529" s="174">
        <v>-8.7271637599817299E-3</v>
      </c>
      <c r="G3529" s="174">
        <v>3523</v>
      </c>
      <c r="H3529" s="174">
        <f t="shared" ca="1" si="59"/>
        <v>-3.7391324570533464E-2</v>
      </c>
    </row>
    <row r="3530" spans="2:8" x14ac:dyDescent="0.3">
      <c r="B3530" s="210">
        <v>40302</v>
      </c>
      <c r="C3530" s="211">
        <v>155.09574900000001</v>
      </c>
      <c r="D3530" s="174">
        <v>-1.4336903986760557E-2</v>
      </c>
      <c r="E3530" s="174">
        <v>-1.4336903986760557E-2</v>
      </c>
      <c r="G3530" s="174">
        <v>3524</v>
      </c>
      <c r="H3530" s="174">
        <f t="shared" ca="1" si="59"/>
        <v>4.5275737597631073E-2</v>
      </c>
    </row>
    <row r="3531" spans="2:8" x14ac:dyDescent="0.3">
      <c r="B3531" s="208">
        <v>40301</v>
      </c>
      <c r="C3531" s="209">
        <v>157.351685</v>
      </c>
      <c r="D3531" s="174">
        <v>-2.0799812602942541E-2</v>
      </c>
      <c r="E3531" s="174">
        <v>-2.0799812602942541E-2</v>
      </c>
      <c r="G3531" s="174">
        <v>3525</v>
      </c>
      <c r="H3531" s="174">
        <f t="shared" ca="1" si="59"/>
        <v>-1.9624005901294739E-3</v>
      </c>
    </row>
    <row r="3532" spans="2:8" x14ac:dyDescent="0.3">
      <c r="B3532" s="210">
        <v>40298</v>
      </c>
      <c r="C3532" s="211">
        <v>160.69409200000001</v>
      </c>
      <c r="D3532" s="174">
        <v>3.5665553367974626E-2</v>
      </c>
      <c r="E3532" s="174">
        <v>3.5665553367974626E-2</v>
      </c>
      <c r="G3532" s="174">
        <v>3526</v>
      </c>
      <c r="H3532" s="174">
        <f t="shared" ca="1" si="59"/>
        <v>-6.5603917361270553E-2</v>
      </c>
    </row>
    <row r="3533" spans="2:8" x14ac:dyDescent="0.3">
      <c r="B3533" s="208">
        <v>40297</v>
      </c>
      <c r="C3533" s="209">
        <v>155.16021699999999</v>
      </c>
      <c r="D3533" s="174">
        <v>2.556142849561524E-2</v>
      </c>
      <c r="E3533" s="174">
        <v>2.556142849561524E-2</v>
      </c>
      <c r="G3533" s="174">
        <v>3527</v>
      </c>
      <c r="H3533" s="174">
        <f t="shared" ca="1" si="59"/>
        <v>-3.7960248895586904E-3</v>
      </c>
    </row>
    <row r="3534" spans="2:8" x14ac:dyDescent="0.3">
      <c r="B3534" s="210">
        <v>40296</v>
      </c>
      <c r="C3534" s="211">
        <v>151.29295300000001</v>
      </c>
      <c r="D3534" s="174">
        <v>-2.9531593761990091E-2</v>
      </c>
      <c r="E3534" s="174">
        <v>-2.9531593761990091E-2</v>
      </c>
      <c r="G3534" s="174">
        <v>3528</v>
      </c>
      <c r="H3534" s="174">
        <f t="shared" ca="1" si="59"/>
        <v>6.9232454455992586E-3</v>
      </c>
    </row>
    <row r="3535" spans="2:8" x14ac:dyDescent="0.3">
      <c r="B3535" s="208">
        <v>40295</v>
      </c>
      <c r="C3535" s="209">
        <v>155.89683500000001</v>
      </c>
      <c r="D3535" s="174">
        <v>-4.995350253342635E-3</v>
      </c>
      <c r="E3535" s="174">
        <v>-4.995350253342635E-3</v>
      </c>
      <c r="G3535" s="174">
        <v>3529</v>
      </c>
      <c r="H3535" s="174">
        <f t="shared" ca="1" si="59"/>
        <v>-1.4904421789452896E-2</v>
      </c>
    </row>
    <row r="3536" spans="2:8" x14ac:dyDescent="0.3">
      <c r="B3536" s="210">
        <v>40294</v>
      </c>
      <c r="C3536" s="211">
        <v>156.67950400000001</v>
      </c>
      <c r="D3536" s="174">
        <v>7.5197880554396714E-3</v>
      </c>
      <c r="E3536" s="174">
        <v>7.5197880554396714E-3</v>
      </c>
      <c r="G3536" s="174">
        <v>3530</v>
      </c>
      <c r="H3536" s="174">
        <f t="shared" ca="1" si="59"/>
        <v>-1.2921004339859654E-2</v>
      </c>
    </row>
    <row r="3537" spans="2:8" x14ac:dyDescent="0.3">
      <c r="B3537" s="208">
        <v>40291</v>
      </c>
      <c r="C3537" s="209">
        <v>155.51010099999999</v>
      </c>
      <c r="D3537" s="174">
        <v>9.3229158502957845E-3</v>
      </c>
      <c r="E3537" s="174">
        <v>9.3229158502957845E-3</v>
      </c>
      <c r="G3537" s="174">
        <v>3531</v>
      </c>
      <c r="H3537" s="174">
        <f t="shared" ca="1" si="59"/>
        <v>-6.7905705689176674E-3</v>
      </c>
    </row>
    <row r="3538" spans="2:8" x14ac:dyDescent="0.3">
      <c r="B3538" s="210">
        <v>40290</v>
      </c>
      <c r="C3538" s="211">
        <v>154.07368500000001</v>
      </c>
      <c r="D3538" s="174">
        <v>3.3666685494108235E-2</v>
      </c>
      <c r="E3538" s="174">
        <v>3.3666685494108235E-2</v>
      </c>
      <c r="G3538" s="174">
        <v>3532</v>
      </c>
      <c r="H3538" s="174">
        <f t="shared" ca="1" si="59"/>
        <v>-4.3965880173552289E-2</v>
      </c>
    </row>
    <row r="3539" spans="2:8" x14ac:dyDescent="0.3">
      <c r="B3539" s="208">
        <v>40289</v>
      </c>
      <c r="C3539" s="209">
        <v>149.05548099999999</v>
      </c>
      <c r="D3539" s="174">
        <v>2.1518340678800079E-2</v>
      </c>
      <c r="E3539" s="174">
        <v>2.1518340678800079E-2</v>
      </c>
      <c r="G3539" s="174">
        <v>3533</v>
      </c>
      <c r="H3539" s="174">
        <f t="shared" ca="1" si="59"/>
        <v>9.5871666270908075E-3</v>
      </c>
    </row>
    <row r="3540" spans="2:8" x14ac:dyDescent="0.3">
      <c r="B3540" s="210">
        <v>40288</v>
      </c>
      <c r="C3540" s="211">
        <v>145.91561899999999</v>
      </c>
      <c r="D3540" s="174">
        <v>2.1332941381316368E-2</v>
      </c>
      <c r="E3540" s="174">
        <v>2.1332941381316368E-2</v>
      </c>
      <c r="G3540" s="174">
        <v>3534</v>
      </c>
      <c r="H3540" s="174">
        <f t="shared" ca="1" si="59"/>
        <v>7.0525054615862282E-3</v>
      </c>
    </row>
    <row r="3541" spans="2:8" x14ac:dyDescent="0.3">
      <c r="B3541" s="208">
        <v>40287</v>
      </c>
      <c r="C3541" s="209">
        <v>142.867828</v>
      </c>
      <c r="D3541" s="174">
        <v>-1.1405024896994707E-2</v>
      </c>
      <c r="E3541" s="174">
        <v>-1.1405024896994707E-2</v>
      </c>
      <c r="G3541" s="174">
        <v>3535</v>
      </c>
      <c r="H3541" s="174">
        <f t="shared" ca="1" si="59"/>
        <v>7.6846766248874366E-3</v>
      </c>
    </row>
    <row r="3542" spans="2:8" x14ac:dyDescent="0.3">
      <c r="B3542" s="210">
        <v>40284</v>
      </c>
      <c r="C3542" s="211">
        <v>144.51603700000001</v>
      </c>
      <c r="D3542" s="174">
        <v>1.2123679022268036E-2</v>
      </c>
      <c r="E3542" s="174">
        <v>1.2123679022268036E-2</v>
      </c>
      <c r="G3542" s="174">
        <v>3536</v>
      </c>
      <c r="H3542" s="174">
        <f t="shared" ca="1" si="59"/>
        <v>4.6342349431088357E-2</v>
      </c>
    </row>
    <row r="3543" spans="2:8" x14ac:dyDescent="0.3">
      <c r="B3543" s="208">
        <v>40283</v>
      </c>
      <c r="C3543" s="209">
        <v>142.78495799999999</v>
      </c>
      <c r="D3543" s="174">
        <v>8.3906205248156652E-4</v>
      </c>
      <c r="E3543" s="174">
        <v>8.3906205248156652E-4</v>
      </c>
      <c r="G3543" s="174">
        <v>3537</v>
      </c>
      <c r="H3543" s="174">
        <f t="shared" ca="1" si="59"/>
        <v>1.0802110235939705E-2</v>
      </c>
    </row>
    <row r="3544" spans="2:8" x14ac:dyDescent="0.3">
      <c r="B3544" s="210">
        <v>40281</v>
      </c>
      <c r="C3544" s="211">
        <v>142.66525300000001</v>
      </c>
      <c r="D3544" s="174">
        <v>-8.1301894308419553E-3</v>
      </c>
      <c r="E3544" s="174">
        <v>-8.1301894308419553E-3</v>
      </c>
      <c r="G3544" s="174">
        <v>3538</v>
      </c>
      <c r="H3544" s="174">
        <f t="shared" ca="1" si="59"/>
        <v>2.0369615292927738E-2</v>
      </c>
    </row>
    <row r="3545" spans="2:8" x14ac:dyDescent="0.3">
      <c r="B3545" s="208">
        <v>40280</v>
      </c>
      <c r="C3545" s="209">
        <v>143.834656</v>
      </c>
      <c r="D3545" s="174">
        <v>-3.5323792815854287E-2</v>
      </c>
      <c r="E3545" s="174">
        <v>-3.5323792815854287E-2</v>
      </c>
      <c r="G3545" s="174">
        <v>3539</v>
      </c>
      <c r="H3545" s="174">
        <f t="shared" ca="1" si="59"/>
        <v>-3.7077596152233168E-2</v>
      </c>
    </row>
    <row r="3546" spans="2:8" x14ac:dyDescent="0.3">
      <c r="B3546" s="210">
        <v>40277</v>
      </c>
      <c r="C3546" s="211">
        <v>149.10148599999999</v>
      </c>
      <c r="D3546" s="174">
        <v>4.0614521767016985E-2</v>
      </c>
      <c r="E3546" s="174">
        <v>4.0614521767016985E-2</v>
      </c>
      <c r="G3546" s="174">
        <v>3540</v>
      </c>
      <c r="H3546" s="174">
        <f t="shared" ca="1" si="59"/>
        <v>-3.3434901736209985E-2</v>
      </c>
    </row>
    <row r="3547" spans="2:8" x14ac:dyDescent="0.3">
      <c r="B3547" s="208">
        <v>40276</v>
      </c>
      <c r="C3547" s="209">
        <v>143.28215</v>
      </c>
      <c r="D3547" s="174">
        <v>-2.1751695125324801E-2</v>
      </c>
      <c r="E3547" s="174">
        <v>-2.1751695125324801E-2</v>
      </c>
      <c r="G3547" s="174">
        <v>3541</v>
      </c>
      <c r="H3547" s="174">
        <f t="shared" ca="1" si="59"/>
        <v>-2.0299639951068559E-2</v>
      </c>
    </row>
    <row r="3548" spans="2:8" x14ac:dyDescent="0.3">
      <c r="B3548" s="210">
        <v>40275</v>
      </c>
      <c r="C3548" s="211">
        <v>146.46807899999999</v>
      </c>
      <c r="D3548" s="174">
        <v>2.7384782532223394E-2</v>
      </c>
      <c r="E3548" s="174">
        <v>2.7384782532223394E-2</v>
      </c>
      <c r="G3548" s="174">
        <v>3542</v>
      </c>
      <c r="H3548" s="174">
        <f t="shared" ca="1" si="59"/>
        <v>1.6597123569513917E-2</v>
      </c>
    </row>
    <row r="3549" spans="2:8" x14ac:dyDescent="0.3">
      <c r="B3549" s="208">
        <v>40274</v>
      </c>
      <c r="C3549" s="209">
        <v>142.56399500000001</v>
      </c>
      <c r="D3549" s="174">
        <v>-9.3414688839024967E-3</v>
      </c>
      <c r="E3549" s="174">
        <v>-9.3414688839024967E-3</v>
      </c>
      <c r="G3549" s="174">
        <v>3543</v>
      </c>
      <c r="H3549" s="174">
        <f t="shared" ca="1" si="59"/>
        <v>-2.7145855367248249E-2</v>
      </c>
    </row>
    <row r="3550" spans="2:8" x14ac:dyDescent="0.3">
      <c r="B3550" s="210">
        <v>40273</v>
      </c>
      <c r="C3550" s="211">
        <v>143.90831</v>
      </c>
      <c r="D3550" s="174">
        <v>4.8866793489682585E-3</v>
      </c>
      <c r="E3550" s="174">
        <v>4.8866793489682585E-3</v>
      </c>
      <c r="G3550" s="174">
        <v>3544</v>
      </c>
      <c r="H3550" s="174">
        <f t="shared" ca="1" si="59"/>
        <v>-5.9719244894614235E-2</v>
      </c>
    </row>
    <row r="3551" spans="2:8" x14ac:dyDescent="0.3">
      <c r="B3551" s="208">
        <v>40269</v>
      </c>
      <c r="C3551" s="209">
        <v>143.208496</v>
      </c>
      <c r="D3551" s="174">
        <v>2.6329479718660672E-2</v>
      </c>
      <c r="E3551" s="174">
        <v>2.6329479718660672E-2</v>
      </c>
      <c r="G3551" s="174">
        <v>3545</v>
      </c>
      <c r="H3551" s="174">
        <f t="shared" ca="1" si="59"/>
        <v>4.7116695637895088E-4</v>
      </c>
    </row>
    <row r="3552" spans="2:8" x14ac:dyDescent="0.3">
      <c r="B3552" s="210">
        <v>40268</v>
      </c>
      <c r="C3552" s="211">
        <v>139.53462200000001</v>
      </c>
      <c r="D3552" s="174">
        <v>2.3150318260936635E-3</v>
      </c>
      <c r="E3552" s="174">
        <v>2.3150318260936635E-3</v>
      </c>
      <c r="G3552" s="174">
        <v>3546</v>
      </c>
      <c r="H3552" s="174">
        <f t="shared" ca="1" si="59"/>
        <v>2.485558081678357E-2</v>
      </c>
    </row>
    <row r="3553" spans="2:8" x14ac:dyDescent="0.3">
      <c r="B3553" s="208">
        <v>40267</v>
      </c>
      <c r="C3553" s="209">
        <v>139.21234100000001</v>
      </c>
      <c r="D3553" s="174">
        <v>2.0726402565831831E-2</v>
      </c>
      <c r="E3553" s="174">
        <v>2.0726402565831831E-2</v>
      </c>
      <c r="G3553" s="174">
        <v>3547</v>
      </c>
      <c r="H3553" s="174">
        <f t="shared" ca="1" si="59"/>
        <v>5.9311430664426637E-2</v>
      </c>
    </row>
    <row r="3554" spans="2:8" x14ac:dyDescent="0.3">
      <c r="B3554" s="210">
        <v>40266</v>
      </c>
      <c r="C3554" s="211">
        <v>136.385559</v>
      </c>
      <c r="D3554" s="174">
        <v>-1.2203998111922054E-2</v>
      </c>
      <c r="E3554" s="174">
        <v>-1.2203998111922054E-2</v>
      </c>
      <c r="G3554" s="174">
        <v>3548</v>
      </c>
      <c r="H3554" s="174">
        <f t="shared" ca="1" si="59"/>
        <v>1.8216591506721082E-2</v>
      </c>
    </row>
    <row r="3555" spans="2:8" x14ac:dyDescent="0.3">
      <c r="B3555" s="208">
        <v>40263</v>
      </c>
      <c r="C3555" s="209">
        <v>138.070572</v>
      </c>
      <c r="D3555" s="174">
        <v>3.3852567229415965E-2</v>
      </c>
      <c r="E3555" s="174">
        <v>3.3852567229415965E-2</v>
      </c>
      <c r="G3555" s="174">
        <v>3549</v>
      </c>
      <c r="H3555" s="174">
        <f t="shared" ca="1" si="59"/>
        <v>-2.8237654198138465E-2</v>
      </c>
    </row>
    <row r="3556" spans="2:8" x14ac:dyDescent="0.3">
      <c r="B3556" s="210">
        <v>40262</v>
      </c>
      <c r="C3556" s="211">
        <v>133.549576</v>
      </c>
      <c r="D3556" s="174">
        <v>-1.907195333156288E-2</v>
      </c>
      <c r="E3556" s="174">
        <v>-1.907195333156288E-2</v>
      </c>
      <c r="G3556" s="174">
        <v>3550</v>
      </c>
      <c r="H3556" s="174">
        <f t="shared" ca="1" si="59"/>
        <v>-7.2688576532091917E-3</v>
      </c>
    </row>
    <row r="3557" spans="2:8" x14ac:dyDescent="0.3">
      <c r="B3557" s="208">
        <v>40260</v>
      </c>
      <c r="C3557" s="209">
        <v>136.14614900000001</v>
      </c>
      <c r="D3557" s="174">
        <v>-2.749284420923288E-2</v>
      </c>
      <c r="E3557" s="174">
        <v>-2.749284420923288E-2</v>
      </c>
      <c r="G3557" s="174">
        <v>3551</v>
      </c>
      <c r="H3557" s="174">
        <f t="shared" ca="1" si="59"/>
        <v>5.9110105073073365E-4</v>
      </c>
    </row>
    <row r="3558" spans="2:8" x14ac:dyDescent="0.3">
      <c r="B3558" s="210">
        <v>40259</v>
      </c>
      <c r="C3558" s="211">
        <v>139.99501000000001</v>
      </c>
      <c r="D3558" s="174">
        <v>-2.9924103892151697E-2</v>
      </c>
      <c r="E3558" s="174">
        <v>-2.9924103892151697E-2</v>
      </c>
      <c r="G3558" s="174">
        <v>3552</v>
      </c>
      <c r="H3558" s="174">
        <f t="shared" ca="1" si="59"/>
        <v>-2.5833943423756191E-2</v>
      </c>
    </row>
    <row r="3559" spans="2:8" x14ac:dyDescent="0.3">
      <c r="B3559" s="208">
        <v>40256</v>
      </c>
      <c r="C3559" s="209">
        <v>144.31346099999999</v>
      </c>
      <c r="D3559" s="174">
        <v>4.2932699009516221E-3</v>
      </c>
      <c r="E3559" s="174">
        <v>4.2932699009516221E-3</v>
      </c>
      <c r="G3559" s="174">
        <v>3553</v>
      </c>
      <c r="H3559" s="174">
        <f t="shared" ca="1" si="59"/>
        <v>1.170320267850042E-2</v>
      </c>
    </row>
    <row r="3560" spans="2:8" x14ac:dyDescent="0.3">
      <c r="B3560" s="210">
        <v>40255</v>
      </c>
      <c r="C3560" s="211">
        <v>143.69653299999999</v>
      </c>
      <c r="D3560" s="174">
        <v>-2.5627312928494668E-4</v>
      </c>
      <c r="E3560" s="174">
        <v>-2.5627312928494668E-4</v>
      </c>
      <c r="G3560" s="174">
        <v>3554</v>
      </c>
      <c r="H3560" s="174">
        <f t="shared" ca="1" si="59"/>
        <v>-4.1118155767210333E-2</v>
      </c>
    </row>
    <row r="3561" spans="2:8" x14ac:dyDescent="0.3">
      <c r="B3561" s="208">
        <v>40254</v>
      </c>
      <c r="C3561" s="209">
        <v>143.73336800000001</v>
      </c>
      <c r="D3561" s="174">
        <v>-7.0604204463470786E-3</v>
      </c>
      <c r="E3561" s="174">
        <v>-7.0604204463470786E-3</v>
      </c>
      <c r="G3561" s="174">
        <v>3555</v>
      </c>
      <c r="H3561" s="174">
        <f t="shared" ca="1" si="59"/>
        <v>-2.6158517842275922E-2</v>
      </c>
    </row>
    <row r="3562" spans="2:8" x14ac:dyDescent="0.3">
      <c r="B3562" s="210">
        <v>40253</v>
      </c>
      <c r="C3562" s="211">
        <v>144.755402</v>
      </c>
      <c r="D3562" s="174">
        <v>2.2038486054792906E-2</v>
      </c>
      <c r="E3562" s="174">
        <v>2.2038486054792906E-2</v>
      </c>
      <c r="G3562" s="174">
        <v>3556</v>
      </c>
      <c r="H3562" s="174">
        <f t="shared" ca="1" si="59"/>
        <v>-2.8414146642499454E-2</v>
      </c>
    </row>
    <row r="3563" spans="2:8" x14ac:dyDescent="0.3">
      <c r="B3563" s="208">
        <v>40252</v>
      </c>
      <c r="C3563" s="209">
        <v>141.63400300000001</v>
      </c>
      <c r="D3563" s="174">
        <v>1.0776905219046234E-2</v>
      </c>
      <c r="E3563" s="174">
        <v>1.0776905219046234E-2</v>
      </c>
      <c r="G3563" s="174">
        <v>3557</v>
      </c>
      <c r="H3563" s="174">
        <f t="shared" ca="1" si="59"/>
        <v>-4.5493072442548479E-2</v>
      </c>
    </row>
    <row r="3564" spans="2:8" x14ac:dyDescent="0.3">
      <c r="B3564" s="210">
        <v>40249</v>
      </c>
      <c r="C3564" s="211">
        <v>140.12390099999999</v>
      </c>
      <c r="D3564" s="174">
        <v>-1.2331395629221619E-2</v>
      </c>
      <c r="E3564" s="174">
        <v>-1.2331395629221619E-2</v>
      </c>
      <c r="G3564" s="174">
        <v>3558</v>
      </c>
      <c r="H3564" s="174">
        <f t="shared" ca="1" si="59"/>
        <v>-9.0843290126854173E-3</v>
      </c>
    </row>
    <row r="3565" spans="2:8" x14ac:dyDescent="0.3">
      <c r="B3565" s="208">
        <v>40248</v>
      </c>
      <c r="C3565" s="209">
        <v>141.87339800000001</v>
      </c>
      <c r="D3565" s="174">
        <v>-1.0722349794090494E-2</v>
      </c>
      <c r="E3565" s="174">
        <v>-1.0722349794090494E-2</v>
      </c>
      <c r="G3565" s="174">
        <v>3559</v>
      </c>
      <c r="H3565" s="174">
        <f t="shared" ca="1" si="59"/>
        <v>-1.2234289522587833E-2</v>
      </c>
    </row>
    <row r="3566" spans="2:8" x14ac:dyDescent="0.3">
      <c r="B3566" s="210">
        <v>40247</v>
      </c>
      <c r="C3566" s="211">
        <v>143.411102</v>
      </c>
      <c r="D3566" s="174">
        <v>3.4792845570252727E-3</v>
      </c>
      <c r="E3566" s="174">
        <v>3.4792845570252727E-3</v>
      </c>
      <c r="G3566" s="174">
        <v>3560</v>
      </c>
      <c r="H3566" s="174">
        <f t="shared" ca="1" si="59"/>
        <v>-6.6726030475993446E-3</v>
      </c>
    </row>
    <row r="3567" spans="2:8" x14ac:dyDescent="0.3">
      <c r="B3567" s="208">
        <v>40246</v>
      </c>
      <c r="C3567" s="209">
        <v>142.91386399999999</v>
      </c>
      <c r="D3567" s="174">
        <v>-2.7079609272773263E-2</v>
      </c>
      <c r="E3567" s="174">
        <v>-2.7079609272773263E-2</v>
      </c>
      <c r="G3567" s="174">
        <v>3561</v>
      </c>
      <c r="H3567" s="174">
        <f t="shared" ca="1" si="59"/>
        <v>-4.1290706336671062E-2</v>
      </c>
    </row>
    <row r="3568" spans="2:8" x14ac:dyDescent="0.3">
      <c r="B3568" s="210">
        <v>40245</v>
      </c>
      <c r="C3568" s="211">
        <v>146.89163199999999</v>
      </c>
      <c r="D3568" s="174">
        <v>4.2807701553522958E-3</v>
      </c>
      <c r="E3568" s="174">
        <v>4.2807701553522958E-3</v>
      </c>
      <c r="G3568" s="174">
        <v>3562</v>
      </c>
      <c r="H3568" s="174">
        <f t="shared" ca="1" si="59"/>
        <v>-2.4658157798837239E-2</v>
      </c>
    </row>
    <row r="3569" spans="2:8" x14ac:dyDescent="0.3">
      <c r="B3569" s="208">
        <v>40242</v>
      </c>
      <c r="C3569" s="209">
        <v>146.265503</v>
      </c>
      <c r="D3569" s="174">
        <v>-2.306270089128783E-2</v>
      </c>
      <c r="E3569" s="174">
        <v>-2.306270089128783E-2</v>
      </c>
      <c r="G3569" s="174">
        <v>3563</v>
      </c>
      <c r="H3569" s="174">
        <f t="shared" ca="1" si="59"/>
        <v>1.119971039496862E-2</v>
      </c>
    </row>
    <row r="3570" spans="2:8" x14ac:dyDescent="0.3">
      <c r="B3570" s="210">
        <v>40241</v>
      </c>
      <c r="C3570" s="211">
        <v>149.718414</v>
      </c>
      <c r="D3570" s="174">
        <v>4.6340140646359785E-3</v>
      </c>
      <c r="E3570" s="174">
        <v>4.6340140646359785E-3</v>
      </c>
      <c r="G3570" s="174">
        <v>3564</v>
      </c>
      <c r="H3570" s="174">
        <f t="shared" ca="1" si="59"/>
        <v>-5.1742147144554961E-2</v>
      </c>
    </row>
    <row r="3571" spans="2:8" x14ac:dyDescent="0.3">
      <c r="B3571" s="208">
        <v>40240</v>
      </c>
      <c r="C3571" s="209">
        <v>149.027817</v>
      </c>
      <c r="D3571" s="174">
        <v>1.4034137285998321E-2</v>
      </c>
      <c r="E3571" s="174">
        <v>1.4034137285998321E-2</v>
      </c>
      <c r="G3571" s="174">
        <v>3565</v>
      </c>
      <c r="H3571" s="174">
        <f t="shared" ca="1" si="59"/>
        <v>4.1242545936287497E-2</v>
      </c>
    </row>
    <row r="3572" spans="2:8" x14ac:dyDescent="0.3">
      <c r="B3572" s="210">
        <v>40239</v>
      </c>
      <c r="C3572" s="211">
        <v>146.96528599999999</v>
      </c>
      <c r="D3572" s="174">
        <v>0.12211722221535047</v>
      </c>
      <c r="E3572" s="174">
        <v>0.12211722221535047</v>
      </c>
      <c r="G3572" s="174">
        <v>3566</v>
      </c>
      <c r="H3572" s="174">
        <f t="shared" ca="1" si="59"/>
        <v>-7.0128049047374456E-3</v>
      </c>
    </row>
    <row r="3573" spans="2:8" x14ac:dyDescent="0.3">
      <c r="B3573" s="208">
        <v>40235</v>
      </c>
      <c r="C3573" s="209">
        <v>130.97141999999999</v>
      </c>
      <c r="D3573" s="174">
        <v>6.5627977188436951E-2</v>
      </c>
      <c r="E3573" s="174">
        <v>6.5627977188436951E-2</v>
      </c>
      <c r="G3573" s="174">
        <v>3567</v>
      </c>
      <c r="H3573" s="174">
        <f t="shared" ca="1" si="59"/>
        <v>-1.3365991134177952E-2</v>
      </c>
    </row>
    <row r="3574" spans="2:8" x14ac:dyDescent="0.3">
      <c r="B3574" s="210">
        <v>40234</v>
      </c>
      <c r="C3574" s="211">
        <v>122.905388</v>
      </c>
      <c r="D3574" s="174">
        <v>-2.4910477575768756E-2</v>
      </c>
      <c r="E3574" s="174">
        <v>-2.4910477575768756E-2</v>
      </c>
      <c r="G3574" s="174">
        <v>3568</v>
      </c>
      <c r="H3574" s="174">
        <f t="shared" ca="1" si="59"/>
        <v>4.5003236564614676E-2</v>
      </c>
    </row>
    <row r="3575" spans="2:8" x14ac:dyDescent="0.3">
      <c r="B3575" s="208">
        <v>40233</v>
      </c>
      <c r="C3575" s="209">
        <v>126.04523500000001</v>
      </c>
      <c r="D3575" s="174">
        <v>-2.1794831508635544E-2</v>
      </c>
      <c r="E3575" s="174">
        <v>-2.1794831508635544E-2</v>
      </c>
      <c r="G3575" s="174">
        <v>3569</v>
      </c>
      <c r="H3575" s="174">
        <f t="shared" ca="1" si="59"/>
        <v>6.5592050556656659E-3</v>
      </c>
    </row>
    <row r="3576" spans="2:8" x14ac:dyDescent="0.3">
      <c r="B3576" s="210">
        <v>40232</v>
      </c>
      <c r="C3576" s="211">
        <v>128.853577</v>
      </c>
      <c r="D3576" s="174">
        <v>-7.5883304469217547E-3</v>
      </c>
      <c r="E3576" s="174">
        <v>-7.5883304469217547E-3</v>
      </c>
      <c r="G3576" s="174">
        <v>3570</v>
      </c>
      <c r="H3576" s="174">
        <f t="shared" ca="1" si="59"/>
        <v>-2.0258693627936684E-3</v>
      </c>
    </row>
    <row r="3577" spans="2:8" x14ac:dyDescent="0.3">
      <c r="B3577" s="208">
        <v>40231</v>
      </c>
      <c r="C3577" s="209">
        <v>129.83883700000001</v>
      </c>
      <c r="D3577" s="174">
        <v>7.5022342516598848E-3</v>
      </c>
      <c r="E3577" s="174">
        <v>7.5022342516598848E-3</v>
      </c>
      <c r="G3577" s="174">
        <v>3571</v>
      </c>
      <c r="H3577" s="174">
        <f t="shared" ca="1" si="59"/>
        <v>1.7035882433008815E-2</v>
      </c>
    </row>
    <row r="3578" spans="2:8" x14ac:dyDescent="0.3">
      <c r="B3578" s="210">
        <v>40228</v>
      </c>
      <c r="C3578" s="211">
        <v>128.87200899999999</v>
      </c>
      <c r="D3578" s="174">
        <v>-1.4157968705346927E-2</v>
      </c>
      <c r="E3578" s="174">
        <v>-1.4157968705346927E-2</v>
      </c>
      <c r="G3578" s="174">
        <v>3572</v>
      </c>
      <c r="H3578" s="174">
        <f t="shared" ca="1" si="59"/>
        <v>2.5682614279828615E-2</v>
      </c>
    </row>
    <row r="3579" spans="2:8" x14ac:dyDescent="0.3">
      <c r="B3579" s="208">
        <v>40227</v>
      </c>
      <c r="C3579" s="209">
        <v>130.72277800000001</v>
      </c>
      <c r="D3579" s="174">
        <v>-2.3189866591008666E-3</v>
      </c>
      <c r="E3579" s="174">
        <v>-2.3189866591008666E-3</v>
      </c>
      <c r="G3579" s="174">
        <v>3573</v>
      </c>
      <c r="H3579" s="174">
        <f t="shared" ca="1" si="59"/>
        <v>1.7220261338778076E-2</v>
      </c>
    </row>
    <row r="3580" spans="2:8" x14ac:dyDescent="0.3">
      <c r="B3580" s="210">
        <v>40226</v>
      </c>
      <c r="C3580" s="211">
        <v>131.02662699999999</v>
      </c>
      <c r="D3580" s="174">
        <v>1.1875185739827135E-2</v>
      </c>
      <c r="E3580" s="174">
        <v>1.1875185739827135E-2</v>
      </c>
      <c r="G3580" s="174">
        <v>3574</v>
      </c>
      <c r="H3580" s="174">
        <f t="shared" ca="1" si="59"/>
        <v>2.0409808253312001E-2</v>
      </c>
    </row>
    <row r="3581" spans="2:8" x14ac:dyDescent="0.3">
      <c r="B3581" s="208">
        <v>40225</v>
      </c>
      <c r="C3581" s="209">
        <v>129.488922</v>
      </c>
      <c r="D3581" s="174">
        <v>2.9276175951461876E-2</v>
      </c>
      <c r="E3581" s="174">
        <v>2.9276175951461876E-2</v>
      </c>
      <c r="G3581" s="174">
        <v>3575</v>
      </c>
      <c r="H3581" s="174">
        <f t="shared" ca="1" si="59"/>
        <v>1.701723057027317E-2</v>
      </c>
    </row>
    <row r="3582" spans="2:8" x14ac:dyDescent="0.3">
      <c r="B3582" s="210">
        <v>40224</v>
      </c>
      <c r="C3582" s="211">
        <v>125.805809</v>
      </c>
      <c r="D3582" s="174">
        <v>-6.7609298603246671E-3</v>
      </c>
      <c r="E3582" s="174">
        <v>-6.7609298603246671E-3</v>
      </c>
      <c r="G3582" s="174">
        <v>3576</v>
      </c>
      <c r="H3582" s="174">
        <f t="shared" ca="1" si="59"/>
        <v>-4.6937436387986496E-3</v>
      </c>
    </row>
    <row r="3583" spans="2:8" x14ac:dyDescent="0.3">
      <c r="B3583" s="208">
        <v>40220</v>
      </c>
      <c r="C3583" s="209">
        <v>126.66216300000001</v>
      </c>
      <c r="D3583" s="174">
        <v>2.7027086853847276E-2</v>
      </c>
      <c r="E3583" s="174">
        <v>2.7027086853847276E-2</v>
      </c>
      <c r="G3583" s="174">
        <v>3577</v>
      </c>
      <c r="H3583" s="174">
        <f t="shared" ca="1" si="59"/>
        <v>2.308012202485735E-2</v>
      </c>
    </row>
    <row r="3584" spans="2:8" x14ac:dyDescent="0.3">
      <c r="B3584" s="210">
        <v>40219</v>
      </c>
      <c r="C3584" s="211">
        <v>123.328941</v>
      </c>
      <c r="D3584" s="174">
        <v>-9.8320515259788487E-3</v>
      </c>
      <c r="E3584" s="174">
        <v>-9.8320515259788487E-3</v>
      </c>
      <c r="G3584" s="174">
        <v>3578</v>
      </c>
      <c r="H3584" s="174">
        <f t="shared" ca="1" si="59"/>
        <v>2.5341623206517495E-2</v>
      </c>
    </row>
    <row r="3585" spans="2:8" x14ac:dyDescent="0.3">
      <c r="B3585" s="208">
        <v>40218</v>
      </c>
      <c r="C3585" s="209">
        <v>124.553558</v>
      </c>
      <c r="D3585" s="174">
        <v>4.604425058082116E-3</v>
      </c>
      <c r="E3585" s="174">
        <v>4.604425058082116E-3</v>
      </c>
      <c r="G3585" s="174">
        <v>3579</v>
      </c>
      <c r="H3585" s="174">
        <f t="shared" ca="1" si="59"/>
        <v>2.3631996611695516E-2</v>
      </c>
    </row>
    <row r="3586" spans="2:8" x14ac:dyDescent="0.3">
      <c r="B3586" s="210">
        <v>40217</v>
      </c>
      <c r="C3586" s="211">
        <v>123.98268899999999</v>
      </c>
      <c r="D3586" s="174">
        <v>1.5618791746575297E-3</v>
      </c>
      <c r="E3586" s="174">
        <v>1.5618791746575297E-3</v>
      </c>
      <c r="G3586" s="174">
        <v>3580</v>
      </c>
      <c r="H3586" s="174">
        <f t="shared" ca="1" si="59"/>
        <v>-2.2638436950108778E-2</v>
      </c>
    </row>
    <row r="3587" spans="2:8" x14ac:dyDescent="0.3">
      <c r="B3587" s="208">
        <v>40214</v>
      </c>
      <c r="C3587" s="209">
        <v>123.789345</v>
      </c>
      <c r="D3587" s="174">
        <v>-2.5231971253364713E-2</v>
      </c>
      <c r="E3587" s="174">
        <v>-2.5231971253364713E-2</v>
      </c>
      <c r="G3587" s="174">
        <v>3581</v>
      </c>
      <c r="H3587" s="174">
        <f t="shared" ca="1" si="59"/>
        <v>-1.5910577539373399E-2</v>
      </c>
    </row>
    <row r="3588" spans="2:8" x14ac:dyDescent="0.3">
      <c r="B3588" s="210">
        <v>40213</v>
      </c>
      <c r="C3588" s="211">
        <v>126.993645</v>
      </c>
      <c r="D3588" s="174">
        <v>-4.4279547741889851E-2</v>
      </c>
      <c r="E3588" s="174">
        <v>-4.4279547741889851E-2</v>
      </c>
      <c r="G3588" s="174">
        <v>3582</v>
      </c>
      <c r="H3588" s="174">
        <f t="shared" ca="1" si="59"/>
        <v>-3.6493542752287417E-2</v>
      </c>
    </row>
    <row r="3589" spans="2:8" x14ac:dyDescent="0.3">
      <c r="B3589" s="208">
        <v>40212</v>
      </c>
      <c r="C3589" s="209">
        <v>132.877396</v>
      </c>
      <c r="D3589" s="174">
        <v>1.7055508583682683E-2</v>
      </c>
      <c r="E3589" s="174">
        <v>1.7055508583682683E-2</v>
      </c>
      <c r="G3589" s="174">
        <v>3583</v>
      </c>
      <c r="H3589" s="174">
        <f t="shared" ca="1" si="59"/>
        <v>-4.1767682559508079E-2</v>
      </c>
    </row>
    <row r="3590" spans="2:8" x14ac:dyDescent="0.3">
      <c r="B3590" s="210">
        <v>40211</v>
      </c>
      <c r="C3590" s="211">
        <v>130.64910900000001</v>
      </c>
      <c r="D3590" s="174">
        <v>-1.4447721628230509E-2</v>
      </c>
      <c r="E3590" s="174">
        <v>-1.4447721628230509E-2</v>
      </c>
      <c r="G3590" s="174">
        <v>3584</v>
      </c>
      <c r="H3590" s="174">
        <f t="shared" ca="1" si="59"/>
        <v>4.7940877523394953E-4</v>
      </c>
    </row>
    <row r="3591" spans="2:8" x14ac:dyDescent="0.3">
      <c r="B3591" s="208">
        <v>40210</v>
      </c>
      <c r="C3591" s="209">
        <v>132.56436199999999</v>
      </c>
      <c r="D3591" s="174">
        <v>3.6725269070076796E-2</v>
      </c>
      <c r="E3591" s="174">
        <v>3.6725269070076796E-2</v>
      </c>
      <c r="G3591" s="174">
        <v>3585</v>
      </c>
      <c r="H3591" s="174">
        <f t="shared" ca="1" si="59"/>
        <v>1.2198364136153345E-2</v>
      </c>
    </row>
    <row r="3592" spans="2:8" x14ac:dyDescent="0.3">
      <c r="B3592" s="210">
        <v>40207</v>
      </c>
      <c r="C3592" s="211">
        <v>127.868362</v>
      </c>
      <c r="D3592" s="174">
        <v>-2.3555216624763078E-2</v>
      </c>
      <c r="E3592" s="174">
        <v>-2.3555216624763078E-2</v>
      </c>
      <c r="G3592" s="174">
        <v>3586</v>
      </c>
      <c r="H3592" s="174">
        <f t="shared" ref="H3592:H3655" ca="1" si="60">_xlfn.NORM.INV(RAND(),N$9,N$10)</f>
        <v>4.3093307994604216E-2</v>
      </c>
    </row>
    <row r="3593" spans="2:8" x14ac:dyDescent="0.3">
      <c r="B3593" s="208">
        <v>40206</v>
      </c>
      <c r="C3593" s="209">
        <v>130.952988</v>
      </c>
      <c r="D3593" s="174">
        <v>-9.5408949001874709E-3</v>
      </c>
      <c r="E3593" s="174">
        <v>-9.5408949001874709E-3</v>
      </c>
      <c r="G3593" s="174">
        <v>3587</v>
      </c>
      <c r="H3593" s="174">
        <f t="shared" ca="1" si="60"/>
        <v>-3.3158010738786263E-2</v>
      </c>
    </row>
    <row r="3594" spans="2:8" x14ac:dyDescent="0.3">
      <c r="B3594" s="210">
        <v>40205</v>
      </c>
      <c r="C3594" s="211">
        <v>132.21443199999999</v>
      </c>
      <c r="D3594" s="174">
        <v>-6.5959606978924987E-2</v>
      </c>
      <c r="E3594" s="174">
        <v>-6.5959606978924987E-2</v>
      </c>
      <c r="G3594" s="174">
        <v>3588</v>
      </c>
      <c r="H3594" s="174">
        <f t="shared" ca="1" si="60"/>
        <v>3.9236762102914033E-2</v>
      </c>
    </row>
    <row r="3595" spans="2:8" x14ac:dyDescent="0.3">
      <c r="B3595" s="208">
        <v>40203</v>
      </c>
      <c r="C3595" s="209">
        <v>141.551086</v>
      </c>
      <c r="D3595" s="174">
        <v>-1.2081504918791374E-2</v>
      </c>
      <c r="E3595" s="174">
        <v>-1.2081504918791374E-2</v>
      </c>
      <c r="G3595" s="174">
        <v>3589</v>
      </c>
      <c r="H3595" s="174">
        <f t="shared" ca="1" si="60"/>
        <v>-3.3753938423927494E-2</v>
      </c>
    </row>
    <row r="3596" spans="2:8" x14ac:dyDescent="0.3">
      <c r="B3596" s="210">
        <v>40200</v>
      </c>
      <c r="C3596" s="211">
        <v>143.28215</v>
      </c>
      <c r="D3596" s="174">
        <v>-6.0047429123401405E-3</v>
      </c>
      <c r="E3596" s="174">
        <v>-6.0047429123401405E-3</v>
      </c>
      <c r="G3596" s="174">
        <v>3590</v>
      </c>
      <c r="H3596" s="174">
        <f t="shared" ca="1" si="60"/>
        <v>1.5705498025247351E-2</v>
      </c>
    </row>
    <row r="3597" spans="2:8" x14ac:dyDescent="0.3">
      <c r="B3597" s="208">
        <v>40199</v>
      </c>
      <c r="C3597" s="209">
        <v>144.14771999999999</v>
      </c>
      <c r="D3597" s="174">
        <v>-2.7579286057454858E-2</v>
      </c>
      <c r="E3597" s="174">
        <v>-2.7579286057454858E-2</v>
      </c>
      <c r="G3597" s="174">
        <v>3591</v>
      </c>
      <c r="H3597" s="174">
        <f t="shared" ca="1" si="60"/>
        <v>-7.5701194963686217E-3</v>
      </c>
    </row>
    <row r="3598" spans="2:8" x14ac:dyDescent="0.3">
      <c r="B3598" s="210">
        <v>40198</v>
      </c>
      <c r="C3598" s="211">
        <v>148.235962</v>
      </c>
      <c r="D3598" s="174">
        <v>-2.1694923213221467E-3</v>
      </c>
      <c r="E3598" s="174">
        <v>-2.1694923213221467E-3</v>
      </c>
      <c r="G3598" s="174">
        <v>3592</v>
      </c>
      <c r="H3598" s="174">
        <f t="shared" ca="1" si="60"/>
        <v>5.09211013399051E-2</v>
      </c>
    </row>
    <row r="3599" spans="2:8" x14ac:dyDescent="0.3">
      <c r="B3599" s="208">
        <v>40197</v>
      </c>
      <c r="C3599" s="209">
        <v>148.558258</v>
      </c>
      <c r="D3599" s="174">
        <v>-5.1179233369142776E-3</v>
      </c>
      <c r="E3599" s="174">
        <v>-5.1179233369142776E-3</v>
      </c>
      <c r="G3599" s="174">
        <v>3593</v>
      </c>
      <c r="H3599" s="174">
        <f t="shared" ca="1" si="60"/>
        <v>2.7551479045860052E-2</v>
      </c>
    </row>
    <row r="3600" spans="2:8" x14ac:dyDescent="0.3">
      <c r="B3600" s="210">
        <v>40196</v>
      </c>
      <c r="C3600" s="211">
        <v>149.32247899999999</v>
      </c>
      <c r="D3600" s="174">
        <v>1.7122182982065377E-2</v>
      </c>
      <c r="E3600" s="174">
        <v>1.7122182982065377E-2</v>
      </c>
      <c r="G3600" s="174">
        <v>3594</v>
      </c>
      <c r="H3600" s="174">
        <f t="shared" ca="1" si="60"/>
        <v>2.7568495791232713E-2</v>
      </c>
    </row>
    <row r="3601" spans="2:8" x14ac:dyDescent="0.3">
      <c r="B3601" s="208">
        <v>40193</v>
      </c>
      <c r="C3601" s="209">
        <v>146.80879200000001</v>
      </c>
      <c r="D3601" s="174">
        <v>1.9241976402615098E-2</v>
      </c>
      <c r="E3601" s="174">
        <v>1.9241976402615098E-2</v>
      </c>
      <c r="G3601" s="174">
        <v>3595</v>
      </c>
      <c r="H3601" s="174">
        <f t="shared" ca="1" si="60"/>
        <v>1.6511361512768056E-2</v>
      </c>
    </row>
    <row r="3602" spans="2:8" x14ac:dyDescent="0.3">
      <c r="B3602" s="210">
        <v>40192</v>
      </c>
      <c r="C3602" s="211">
        <v>144.03723099999999</v>
      </c>
      <c r="D3602" s="174">
        <v>-3.5671446223497823E-3</v>
      </c>
      <c r="E3602" s="174">
        <v>-3.5671446223497823E-3</v>
      </c>
      <c r="G3602" s="174">
        <v>3596</v>
      </c>
      <c r="H3602" s="174">
        <f t="shared" ca="1" si="60"/>
        <v>-6.8336078583587341E-3</v>
      </c>
    </row>
    <row r="3603" spans="2:8" x14ac:dyDescent="0.3">
      <c r="B3603" s="208">
        <v>40191</v>
      </c>
      <c r="C3603" s="209">
        <v>144.55287200000001</v>
      </c>
      <c r="D3603" s="174">
        <v>-1.7168057992339694E-3</v>
      </c>
      <c r="E3603" s="174">
        <v>-1.7168057992339694E-3</v>
      </c>
      <c r="G3603" s="174">
        <v>3597</v>
      </c>
      <c r="H3603" s="174">
        <f t="shared" ca="1" si="60"/>
        <v>-2.9353060182048162E-2</v>
      </c>
    </row>
    <row r="3604" spans="2:8" x14ac:dyDescent="0.3">
      <c r="B3604" s="210">
        <v>40190</v>
      </c>
      <c r="C3604" s="211">
        <v>144.801468</v>
      </c>
      <c r="D3604" s="174">
        <v>-4.8725016814598048E-3</v>
      </c>
      <c r="E3604" s="174">
        <v>-4.8725016814598048E-3</v>
      </c>
      <c r="G3604" s="174">
        <v>3598</v>
      </c>
      <c r="H3604" s="174">
        <f t="shared" ca="1" si="60"/>
        <v>3.3135210912651016E-2</v>
      </c>
    </row>
    <row r="3605" spans="2:8" x14ac:dyDescent="0.3">
      <c r="B3605" s="208">
        <v>40189</v>
      </c>
      <c r="C3605" s="209">
        <v>145.510468</v>
      </c>
      <c r="D3605" s="174">
        <v>4.4303718705828923E-4</v>
      </c>
      <c r="E3605" s="174">
        <v>4.4303718705828923E-4</v>
      </c>
      <c r="G3605" s="174">
        <v>3599</v>
      </c>
      <c r="H3605" s="174">
        <f t="shared" ca="1" si="60"/>
        <v>2.428813306148471E-2</v>
      </c>
    </row>
    <row r="3606" spans="2:8" x14ac:dyDescent="0.3">
      <c r="B3606" s="210">
        <v>40186</v>
      </c>
      <c r="C3606" s="211">
        <v>145.44603000000001</v>
      </c>
      <c r="D3606" s="174">
        <v>5.4741247530532607E-3</v>
      </c>
      <c r="E3606" s="174">
        <v>5.4741247530532607E-3</v>
      </c>
      <c r="G3606" s="174">
        <v>3600</v>
      </c>
      <c r="H3606" s="174">
        <f t="shared" ca="1" si="60"/>
        <v>3.3273087005282802E-2</v>
      </c>
    </row>
    <row r="3607" spans="2:8" x14ac:dyDescent="0.3">
      <c r="B3607" s="208">
        <v>40185</v>
      </c>
      <c r="C3607" s="209">
        <v>144.65417500000001</v>
      </c>
      <c r="D3607" s="174">
        <v>-3.4181419534200924E-2</v>
      </c>
      <c r="E3607" s="174">
        <v>-3.4181419534200924E-2</v>
      </c>
      <c r="G3607" s="174">
        <v>3601</v>
      </c>
      <c r="H3607" s="174">
        <f t="shared" ca="1" si="60"/>
        <v>-6.8942339746927914E-2</v>
      </c>
    </row>
    <row r="3608" spans="2:8" x14ac:dyDescent="0.3">
      <c r="B3608" s="210">
        <v>40184</v>
      </c>
      <c r="C3608" s="211">
        <v>149.773651</v>
      </c>
      <c r="D3608" s="174">
        <v>1.5391041300307545E-3</v>
      </c>
      <c r="E3608" s="174">
        <v>1.5391041300307545E-3</v>
      </c>
      <c r="G3608" s="174">
        <v>3602</v>
      </c>
      <c r="H3608" s="174">
        <f t="shared" ca="1" si="60"/>
        <v>3.9456255765211272E-2</v>
      </c>
    </row>
    <row r="3609" spans="2:8" x14ac:dyDescent="0.3">
      <c r="B3609" s="208">
        <v>40183</v>
      </c>
      <c r="C3609" s="209">
        <v>149.543488</v>
      </c>
      <c r="D3609" s="174">
        <v>-1.7423925128634651E-2</v>
      </c>
      <c r="E3609" s="174">
        <v>-1.7423925128634651E-2</v>
      </c>
      <c r="G3609" s="174">
        <v>3603</v>
      </c>
      <c r="H3609" s="174">
        <f t="shared" ca="1" si="60"/>
        <v>-5.9544692110481245E-2</v>
      </c>
    </row>
    <row r="3610" spans="2:8" x14ac:dyDescent="0.3">
      <c r="B3610" s="210">
        <v>40182</v>
      </c>
      <c r="C3610" s="211">
        <v>152.19532799999999</v>
      </c>
      <c r="D3610" s="174">
        <v>4.4090854334015502E-2</v>
      </c>
      <c r="E3610" s="174">
        <v>4.4090854334015502E-2</v>
      </c>
      <c r="G3610" s="174">
        <v>3604</v>
      </c>
      <c r="H3610" s="174">
        <f t="shared" ca="1" si="60"/>
        <v>1.8021748293863757E-3</v>
      </c>
    </row>
    <row r="3611" spans="2:8" x14ac:dyDescent="0.3">
      <c r="B3611" s="208">
        <v>40178</v>
      </c>
      <c r="C3611" s="209">
        <v>145.76828</v>
      </c>
      <c r="D3611" s="174">
        <v>6.9328528329652027E-3</v>
      </c>
      <c r="E3611" s="174">
        <v>6.9328528329652027E-3</v>
      </c>
      <c r="G3611" s="174">
        <v>3605</v>
      </c>
      <c r="H3611" s="174">
        <f t="shared" ca="1" si="60"/>
        <v>-3.7367031235395584E-3</v>
      </c>
    </row>
    <row r="3612" spans="2:8" x14ac:dyDescent="0.3">
      <c r="B3612" s="210">
        <v>40177</v>
      </c>
      <c r="C3612" s="211">
        <v>144.76464799999999</v>
      </c>
      <c r="D3612" s="174">
        <v>6.3873263949004936E-5</v>
      </c>
      <c r="E3612" s="174">
        <v>6.3873263949004936E-5</v>
      </c>
      <c r="G3612" s="174">
        <v>3606</v>
      </c>
      <c r="H3612" s="174">
        <f t="shared" ca="1" si="60"/>
        <v>-1.3054581916927552E-2</v>
      </c>
    </row>
    <row r="3613" spans="2:8" x14ac:dyDescent="0.3">
      <c r="B3613" s="208">
        <v>40176</v>
      </c>
      <c r="C3613" s="209">
        <v>144.755402</v>
      </c>
      <c r="D3613" s="174">
        <v>8.0146534722576462E-3</v>
      </c>
      <c r="E3613" s="174">
        <v>8.0146534722576462E-3</v>
      </c>
      <c r="G3613" s="174">
        <v>3607</v>
      </c>
      <c r="H3613" s="174">
        <f t="shared" ca="1" si="60"/>
        <v>-4.0399688490250565E-2</v>
      </c>
    </row>
    <row r="3614" spans="2:8" x14ac:dyDescent="0.3">
      <c r="B3614" s="210">
        <v>40171</v>
      </c>
      <c r="C3614" s="211">
        <v>143.60446200000001</v>
      </c>
      <c r="D3614" s="174">
        <v>4.4678150373328188E-2</v>
      </c>
      <c r="E3614" s="174">
        <v>4.4678150373328188E-2</v>
      </c>
      <c r="G3614" s="174">
        <v>3608</v>
      </c>
      <c r="H3614" s="174">
        <f t="shared" ca="1" si="60"/>
        <v>-1.989830330556229E-2</v>
      </c>
    </row>
    <row r="3615" spans="2:8" x14ac:dyDescent="0.3">
      <c r="B3615" s="208">
        <v>40170</v>
      </c>
      <c r="C3615" s="209">
        <v>137.462875</v>
      </c>
      <c r="D3615" s="174">
        <v>2.852228068167589E-2</v>
      </c>
      <c r="E3615" s="174">
        <v>2.852228068167589E-2</v>
      </c>
      <c r="G3615" s="174">
        <v>3609</v>
      </c>
      <c r="H3615" s="174">
        <f t="shared" ca="1" si="60"/>
        <v>4.4832241729730986E-3</v>
      </c>
    </row>
    <row r="3616" spans="2:8" x14ac:dyDescent="0.3">
      <c r="B3616" s="210">
        <v>40169</v>
      </c>
      <c r="C3616" s="211">
        <v>133.650848</v>
      </c>
      <c r="D3616" s="174">
        <v>-1.925401756642099E-3</v>
      </c>
      <c r="E3616" s="174">
        <v>-1.925401756642099E-3</v>
      </c>
      <c r="G3616" s="174">
        <v>3610</v>
      </c>
      <c r="H3616" s="174">
        <f t="shared" ca="1" si="60"/>
        <v>-4.2259983273694665E-2</v>
      </c>
    </row>
    <row r="3617" spans="2:8" x14ac:dyDescent="0.3">
      <c r="B3617" s="208">
        <v>40168</v>
      </c>
      <c r="C3617" s="209">
        <v>133.90867600000001</v>
      </c>
      <c r="D3617" s="174">
        <v>-9.2648304647883675E-3</v>
      </c>
      <c r="E3617" s="174">
        <v>-9.2648304647883675E-3</v>
      </c>
      <c r="G3617" s="174">
        <v>3611</v>
      </c>
      <c r="H3617" s="174">
        <f t="shared" ca="1" si="60"/>
        <v>-2.4769495925216711E-2</v>
      </c>
    </row>
    <row r="3618" spans="2:8" x14ac:dyDescent="0.3">
      <c r="B3618" s="210">
        <v>40165</v>
      </c>
      <c r="C3618" s="211">
        <v>135.16091900000001</v>
      </c>
      <c r="D3618" s="174">
        <v>3.0538971496008951E-2</v>
      </c>
      <c r="E3618" s="174">
        <v>3.0538971496008951E-2</v>
      </c>
      <c r="G3618" s="174">
        <v>3612</v>
      </c>
      <c r="H3618" s="174">
        <f t="shared" ca="1" si="60"/>
        <v>-6.091804601422288E-3</v>
      </c>
    </row>
    <row r="3619" spans="2:8" x14ac:dyDescent="0.3">
      <c r="B3619" s="208">
        <v>40164</v>
      </c>
      <c r="C3619" s="209">
        <v>131.155563</v>
      </c>
      <c r="D3619" s="174">
        <v>3.7348295722896769E-3</v>
      </c>
      <c r="E3619" s="174">
        <v>3.7348295722896769E-3</v>
      </c>
      <c r="G3619" s="174">
        <v>3613</v>
      </c>
      <c r="H3619" s="174">
        <f t="shared" ca="1" si="60"/>
        <v>-1.2817098501486698E-2</v>
      </c>
    </row>
    <row r="3620" spans="2:8" x14ac:dyDescent="0.3">
      <c r="B3620" s="210">
        <v>40163</v>
      </c>
      <c r="C3620" s="211">
        <v>130.667542</v>
      </c>
      <c r="D3620" s="174">
        <v>3.027445949272865E-2</v>
      </c>
      <c r="E3620" s="174">
        <v>3.027445949272865E-2</v>
      </c>
      <c r="G3620" s="174">
        <v>3614</v>
      </c>
      <c r="H3620" s="174">
        <f t="shared" ca="1" si="60"/>
        <v>-4.5660069107717687E-2</v>
      </c>
    </row>
    <row r="3621" spans="2:8" x14ac:dyDescent="0.3">
      <c r="B3621" s="208">
        <v>40162</v>
      </c>
      <c r="C3621" s="209">
        <v>126.827896</v>
      </c>
      <c r="D3621" s="174">
        <v>-3.075064331047999E-2</v>
      </c>
      <c r="E3621" s="174">
        <v>-3.075064331047999E-2</v>
      </c>
      <c r="G3621" s="174">
        <v>3615</v>
      </c>
      <c r="H3621" s="174">
        <f t="shared" ca="1" si="60"/>
        <v>3.9382917035731199E-2</v>
      </c>
    </row>
    <row r="3622" spans="2:8" x14ac:dyDescent="0.3">
      <c r="B3622" s="210">
        <v>40161</v>
      </c>
      <c r="C3622" s="211">
        <v>130.85166899999999</v>
      </c>
      <c r="D3622" s="174">
        <v>-1.8964640629034054E-3</v>
      </c>
      <c r="E3622" s="174">
        <v>-1.8964640629034054E-3</v>
      </c>
      <c r="G3622" s="174">
        <v>3616</v>
      </c>
      <c r="H3622" s="174">
        <f t="shared" ca="1" si="60"/>
        <v>3.0486712189934002E-2</v>
      </c>
    </row>
    <row r="3623" spans="2:8" x14ac:dyDescent="0.3">
      <c r="B3623" s="208">
        <v>40158</v>
      </c>
      <c r="C3623" s="209">
        <v>131.10029599999999</v>
      </c>
      <c r="D3623" s="174">
        <v>-1.892874294827887E-3</v>
      </c>
      <c r="E3623" s="174">
        <v>-1.892874294827887E-3</v>
      </c>
      <c r="G3623" s="174">
        <v>3617</v>
      </c>
      <c r="H3623" s="174">
        <f t="shared" ca="1" si="60"/>
        <v>1.2447092222444762E-2</v>
      </c>
    </row>
    <row r="3624" spans="2:8" x14ac:dyDescent="0.3">
      <c r="B3624" s="210">
        <v>40157</v>
      </c>
      <c r="C3624" s="211">
        <v>131.34892300000001</v>
      </c>
      <c r="D3624" s="174">
        <v>-8.6864608282883251E-3</v>
      </c>
      <c r="E3624" s="174">
        <v>-8.6864608282883251E-3</v>
      </c>
      <c r="G3624" s="174">
        <v>3618</v>
      </c>
      <c r="H3624" s="174">
        <f t="shared" ca="1" si="60"/>
        <v>3.9334780085754334E-2</v>
      </c>
    </row>
    <row r="3625" spans="2:8" x14ac:dyDescent="0.3">
      <c r="B3625" s="208">
        <v>40156</v>
      </c>
      <c r="C3625" s="209">
        <v>132.499878</v>
      </c>
      <c r="D3625" s="174">
        <v>-5.5286503481748192E-3</v>
      </c>
      <c r="E3625" s="174">
        <v>-5.5286503481748192E-3</v>
      </c>
      <c r="G3625" s="174">
        <v>3619</v>
      </c>
      <c r="H3625" s="174">
        <f t="shared" ca="1" si="60"/>
        <v>1.7695866700020643E-2</v>
      </c>
    </row>
    <row r="3626" spans="2:8" x14ac:dyDescent="0.3">
      <c r="B3626" s="210">
        <v>40155</v>
      </c>
      <c r="C3626" s="211">
        <v>133.23649599999999</v>
      </c>
      <c r="D3626" s="174">
        <v>2.7698760366317975E-2</v>
      </c>
      <c r="E3626" s="174">
        <v>2.7698760366317975E-2</v>
      </c>
      <c r="G3626" s="174">
        <v>3620</v>
      </c>
      <c r="H3626" s="174">
        <f t="shared" ca="1" si="60"/>
        <v>4.1743421475703132E-2</v>
      </c>
    </row>
    <row r="3627" spans="2:8" x14ac:dyDescent="0.3">
      <c r="B3627" s="208">
        <v>40154</v>
      </c>
      <c r="C3627" s="209">
        <v>129.645477</v>
      </c>
      <c r="D3627" s="174">
        <v>-7.8218736218363845E-3</v>
      </c>
      <c r="E3627" s="174">
        <v>-7.8218736218363845E-3</v>
      </c>
      <c r="G3627" s="174">
        <v>3621</v>
      </c>
      <c r="H3627" s="174">
        <f t="shared" ca="1" si="60"/>
        <v>1.122965843451419E-2</v>
      </c>
    </row>
    <row r="3628" spans="2:8" x14ac:dyDescent="0.3">
      <c r="B3628" s="210">
        <v>40151</v>
      </c>
      <c r="C3628" s="211">
        <v>130.667542</v>
      </c>
      <c r="D3628" s="174">
        <v>3.8909862515206892E-3</v>
      </c>
      <c r="E3628" s="174">
        <v>3.8909862515206892E-3</v>
      </c>
      <c r="G3628" s="174">
        <v>3622</v>
      </c>
      <c r="H3628" s="174">
        <f t="shared" ca="1" si="60"/>
        <v>-6.9789369471099511E-3</v>
      </c>
    </row>
    <row r="3629" spans="2:8" x14ac:dyDescent="0.3">
      <c r="B3629" s="208">
        <v>40150</v>
      </c>
      <c r="C3629" s="209">
        <v>130.16108700000001</v>
      </c>
      <c r="D3629" s="174">
        <v>-3.5743638763306371E-2</v>
      </c>
      <c r="E3629" s="174">
        <v>-3.5743638763306371E-2</v>
      </c>
      <c r="G3629" s="174">
        <v>3623</v>
      </c>
      <c r="H3629" s="174">
        <f t="shared" ca="1" si="60"/>
        <v>2.4415804808435675E-2</v>
      </c>
    </row>
    <row r="3630" spans="2:8" x14ac:dyDescent="0.3">
      <c r="B3630" s="210">
        <v>40149</v>
      </c>
      <c r="C3630" s="211">
        <v>134.98597699999999</v>
      </c>
      <c r="D3630" s="174">
        <v>4.2674198306290913E-2</v>
      </c>
      <c r="E3630" s="174">
        <v>4.2674198306290913E-2</v>
      </c>
      <c r="G3630" s="174">
        <v>3624</v>
      </c>
      <c r="H3630" s="174">
        <f t="shared" ca="1" si="60"/>
        <v>4.6974305128248094E-2</v>
      </c>
    </row>
    <row r="3631" spans="2:8" x14ac:dyDescent="0.3">
      <c r="B3631" s="208">
        <v>40148</v>
      </c>
      <c r="C3631" s="209">
        <v>129.461319</v>
      </c>
      <c r="D3631" s="174">
        <v>6.0092082299090202E-2</v>
      </c>
      <c r="E3631" s="174">
        <v>6.0092082299090202E-2</v>
      </c>
      <c r="G3631" s="174">
        <v>3625</v>
      </c>
      <c r="H3631" s="174">
        <f t="shared" ca="1" si="60"/>
        <v>-2.5106313037397413E-2</v>
      </c>
    </row>
    <row r="3632" spans="2:8" x14ac:dyDescent="0.3">
      <c r="B3632" s="210">
        <v>40147</v>
      </c>
      <c r="C3632" s="211">
        <v>122.122711</v>
      </c>
      <c r="D3632" s="174">
        <v>5.3873613655592928E-2</v>
      </c>
      <c r="E3632" s="174">
        <v>5.3873613655592928E-2</v>
      </c>
      <c r="G3632" s="174">
        <v>3626</v>
      </c>
      <c r="H3632" s="174">
        <f t="shared" ca="1" si="60"/>
        <v>-5.6243553100333854E-3</v>
      </c>
    </row>
    <row r="3633" spans="2:8" x14ac:dyDescent="0.3">
      <c r="B3633" s="208">
        <v>40144</v>
      </c>
      <c r="C3633" s="209">
        <v>115.879845</v>
      </c>
      <c r="D3633" s="174">
        <v>-6.4734241745470289E-3</v>
      </c>
      <c r="E3633" s="174">
        <v>-6.4734241745470289E-3</v>
      </c>
      <c r="G3633" s="174">
        <v>3627</v>
      </c>
      <c r="H3633" s="174">
        <f t="shared" ca="1" si="60"/>
        <v>-4.054175379315045E-4</v>
      </c>
    </row>
    <row r="3634" spans="2:8" x14ac:dyDescent="0.3">
      <c r="B3634" s="210">
        <v>40143</v>
      </c>
      <c r="C3634" s="211">
        <v>116.634872</v>
      </c>
      <c r="D3634" s="174">
        <v>-1.7071539783583205E-2</v>
      </c>
      <c r="E3634" s="174">
        <v>-1.7071539783583205E-2</v>
      </c>
      <c r="G3634" s="174">
        <v>3628</v>
      </c>
      <c r="H3634" s="174">
        <f t="shared" ca="1" si="60"/>
        <v>4.6007940913991158E-3</v>
      </c>
    </row>
    <row r="3635" spans="2:8" x14ac:dyDescent="0.3">
      <c r="B3635" s="208">
        <v>40142</v>
      </c>
      <c r="C3635" s="209">
        <v>118.660591</v>
      </c>
      <c r="D3635" s="174">
        <v>-8.7685868851982585E-3</v>
      </c>
      <c r="E3635" s="174">
        <v>-8.7685868851982585E-3</v>
      </c>
      <c r="G3635" s="174">
        <v>3629</v>
      </c>
      <c r="H3635" s="174">
        <f t="shared" ca="1" si="60"/>
        <v>-4.1310170718037616E-2</v>
      </c>
    </row>
    <row r="3636" spans="2:8" x14ac:dyDescent="0.3">
      <c r="B3636" s="210">
        <v>40141</v>
      </c>
      <c r="C3636" s="211">
        <v>119.71028099999999</v>
      </c>
      <c r="D3636" s="174">
        <v>4.0157600665783437E-3</v>
      </c>
      <c r="E3636" s="174">
        <v>4.0157600665783437E-3</v>
      </c>
      <c r="G3636" s="174">
        <v>3630</v>
      </c>
      <c r="H3636" s="174">
        <f t="shared" ca="1" si="60"/>
        <v>-1.5296346729633328E-2</v>
      </c>
    </row>
    <row r="3637" spans="2:8" x14ac:dyDescent="0.3">
      <c r="B3637" s="208">
        <v>40140</v>
      </c>
      <c r="C3637" s="209">
        <v>119.231476</v>
      </c>
      <c r="D3637" s="174">
        <v>8.6461553457089901E-3</v>
      </c>
      <c r="E3637" s="174">
        <v>8.6461553457089901E-3</v>
      </c>
      <c r="G3637" s="174">
        <v>3631</v>
      </c>
      <c r="H3637" s="174">
        <f t="shared" ca="1" si="60"/>
        <v>3.1879843160514093E-2</v>
      </c>
    </row>
    <row r="3638" spans="2:8" x14ac:dyDescent="0.3">
      <c r="B3638" s="210">
        <v>40137</v>
      </c>
      <c r="C3638" s="211">
        <v>118.209419</v>
      </c>
      <c r="D3638" s="174">
        <v>7.5341611672214157E-3</v>
      </c>
      <c r="E3638" s="174">
        <v>7.5341611672214157E-3</v>
      </c>
      <c r="G3638" s="174">
        <v>3632</v>
      </c>
      <c r="H3638" s="174">
        <f t="shared" ca="1" si="60"/>
        <v>-6.1212117241690525E-3</v>
      </c>
    </row>
    <row r="3639" spans="2:8" x14ac:dyDescent="0.3">
      <c r="B3639" s="208">
        <v>40136</v>
      </c>
      <c r="C3639" s="209">
        <v>117.32547</v>
      </c>
      <c r="D3639" s="174">
        <v>-1.4463559775450031E-2</v>
      </c>
      <c r="E3639" s="174">
        <v>-1.4463559775450031E-2</v>
      </c>
      <c r="G3639" s="174">
        <v>3633</v>
      </c>
      <c r="H3639" s="174">
        <f t="shared" ca="1" si="60"/>
        <v>4.748012318321634E-3</v>
      </c>
    </row>
    <row r="3640" spans="2:8" x14ac:dyDescent="0.3">
      <c r="B3640" s="210">
        <v>40135</v>
      </c>
      <c r="C3640" s="211">
        <v>119.047318</v>
      </c>
      <c r="D3640" s="174">
        <v>3.1761247373976356E-2</v>
      </c>
      <c r="E3640" s="174">
        <v>3.1761247373976356E-2</v>
      </c>
      <c r="G3640" s="174">
        <v>3634</v>
      </c>
      <c r="H3640" s="174">
        <f t="shared" ca="1" si="60"/>
        <v>2.7224805114125904E-2</v>
      </c>
    </row>
    <row r="3641" spans="2:8" x14ac:dyDescent="0.3">
      <c r="B3641" s="208">
        <v>40134</v>
      </c>
      <c r="C3641" s="209">
        <v>115.382622</v>
      </c>
      <c r="D3641" s="174">
        <v>-1.307393283666536E-2</v>
      </c>
      <c r="E3641" s="174">
        <v>-1.307393283666536E-2</v>
      </c>
      <c r="G3641" s="174">
        <v>3635</v>
      </c>
      <c r="H3641" s="174">
        <f t="shared" ca="1" si="60"/>
        <v>5.1082587624565684E-3</v>
      </c>
    </row>
    <row r="3642" spans="2:8" x14ac:dyDescent="0.3">
      <c r="B3642" s="210">
        <v>40133</v>
      </c>
      <c r="C3642" s="211">
        <v>116.91110999999999</v>
      </c>
      <c r="D3642" s="174">
        <v>2.4034153838127785E-2</v>
      </c>
      <c r="E3642" s="174">
        <v>2.4034153838127785E-2</v>
      </c>
      <c r="G3642" s="174">
        <v>3636</v>
      </c>
      <c r="H3642" s="174">
        <f t="shared" ca="1" si="60"/>
        <v>2.0566335232437349E-2</v>
      </c>
    </row>
    <row r="3643" spans="2:8" x14ac:dyDescent="0.3">
      <c r="B3643" s="208">
        <v>40130</v>
      </c>
      <c r="C3643" s="209">
        <v>114.167198</v>
      </c>
      <c r="D3643" s="174">
        <v>1.2921520071584901E-3</v>
      </c>
      <c r="E3643" s="174">
        <v>1.2921520071584901E-3</v>
      </c>
      <c r="G3643" s="174">
        <v>3637</v>
      </c>
      <c r="H3643" s="174">
        <f t="shared" ca="1" si="60"/>
        <v>-3.3124324198995019E-2</v>
      </c>
    </row>
    <row r="3644" spans="2:8" x14ac:dyDescent="0.3">
      <c r="B3644" s="210">
        <v>40129</v>
      </c>
      <c r="C3644" s="211">
        <v>114.019867</v>
      </c>
      <c r="D3644" s="174">
        <v>-3.9414942401071124E-3</v>
      </c>
      <c r="E3644" s="174">
        <v>-3.9414942401071124E-3</v>
      </c>
      <c r="G3644" s="174">
        <v>3638</v>
      </c>
      <c r="H3644" s="174">
        <f t="shared" ca="1" si="60"/>
        <v>7.1960159007742365E-3</v>
      </c>
    </row>
    <row r="3645" spans="2:8" x14ac:dyDescent="0.3">
      <c r="B3645" s="208">
        <v>40128</v>
      </c>
      <c r="C3645" s="209">
        <v>114.471054</v>
      </c>
      <c r="D3645" s="174">
        <v>4.7169765494953234E-2</v>
      </c>
      <c r="E3645" s="174">
        <v>4.7169765494953234E-2</v>
      </c>
      <c r="G3645" s="174">
        <v>3639</v>
      </c>
      <c r="H3645" s="174">
        <f t="shared" ca="1" si="60"/>
        <v>4.9970254521137011E-3</v>
      </c>
    </row>
    <row r="3646" spans="2:8" x14ac:dyDescent="0.3">
      <c r="B3646" s="210">
        <v>40127</v>
      </c>
      <c r="C3646" s="211">
        <v>109.314705</v>
      </c>
      <c r="D3646" s="174">
        <v>2.2214540383928023E-2</v>
      </c>
      <c r="E3646" s="174">
        <v>2.2214540383928023E-2</v>
      </c>
      <c r="G3646" s="174">
        <v>3640</v>
      </c>
      <c r="H3646" s="174">
        <f t="shared" ca="1" si="60"/>
        <v>-2.3761562866806672E-2</v>
      </c>
    </row>
    <row r="3647" spans="2:8" x14ac:dyDescent="0.3">
      <c r="B3647" s="208">
        <v>40126</v>
      </c>
      <c r="C3647" s="209">
        <v>106.93910200000001</v>
      </c>
      <c r="D3647" s="174">
        <v>1.8861258161307806E-2</v>
      </c>
      <c r="E3647" s="174">
        <v>1.8861258161307806E-2</v>
      </c>
      <c r="G3647" s="174">
        <v>3641</v>
      </c>
      <c r="H3647" s="174">
        <f t="shared" ca="1" si="60"/>
        <v>5.2173665728276072E-2</v>
      </c>
    </row>
    <row r="3648" spans="2:8" x14ac:dyDescent="0.3">
      <c r="B3648" s="210">
        <v>40123</v>
      </c>
      <c r="C3648" s="211">
        <v>104.959435</v>
      </c>
      <c r="D3648" s="174">
        <v>-9.2994678807042496E-3</v>
      </c>
      <c r="E3648" s="174">
        <v>-9.2994678807042496E-3</v>
      </c>
      <c r="G3648" s="174">
        <v>3642</v>
      </c>
      <c r="H3648" s="174">
        <f t="shared" ca="1" si="60"/>
        <v>4.3996941105375977E-2</v>
      </c>
    </row>
    <row r="3649" spans="2:8" x14ac:dyDescent="0.3">
      <c r="B3649" s="208">
        <v>40122</v>
      </c>
      <c r="C3649" s="209">
        <v>105.944664</v>
      </c>
      <c r="D3649" s="174">
        <v>8.9443060691042041E-3</v>
      </c>
      <c r="E3649" s="174">
        <v>8.9443060691042041E-3</v>
      </c>
      <c r="G3649" s="174">
        <v>3643</v>
      </c>
      <c r="H3649" s="174">
        <f t="shared" ca="1" si="60"/>
        <v>-9.5497258077669928E-2</v>
      </c>
    </row>
    <row r="3650" spans="2:8" x14ac:dyDescent="0.3">
      <c r="B3650" s="210">
        <v>40121</v>
      </c>
      <c r="C3650" s="211">
        <v>105.00546300000001</v>
      </c>
      <c r="D3650" s="174">
        <v>3.2316338357994648E-2</v>
      </c>
      <c r="E3650" s="174">
        <v>3.2316338357994648E-2</v>
      </c>
      <c r="G3650" s="174">
        <v>3644</v>
      </c>
      <c r="H3650" s="174">
        <f t="shared" ca="1" si="60"/>
        <v>-1.9825223424097681E-3</v>
      </c>
    </row>
    <row r="3651" spans="2:8" x14ac:dyDescent="0.3">
      <c r="B3651" s="208">
        <v>40120</v>
      </c>
      <c r="C3651" s="209">
        <v>101.7183</v>
      </c>
      <c r="D3651" s="174">
        <v>-2.6267029459418251E-2</v>
      </c>
      <c r="E3651" s="174">
        <v>-2.6267029459418251E-2</v>
      </c>
      <c r="G3651" s="174">
        <v>3645</v>
      </c>
      <c r="H3651" s="174">
        <f t="shared" ca="1" si="60"/>
        <v>-2.8112136018574069E-2</v>
      </c>
    </row>
    <row r="3652" spans="2:8" x14ac:dyDescent="0.3">
      <c r="B3652" s="210">
        <v>40116</v>
      </c>
      <c r="C3652" s="211">
        <v>104.46221199999999</v>
      </c>
      <c r="D3652" s="174">
        <v>2.1611845595724564E-2</v>
      </c>
      <c r="E3652" s="174">
        <v>2.1611845595724564E-2</v>
      </c>
      <c r="G3652" s="174">
        <v>3646</v>
      </c>
      <c r="H3652" s="174">
        <f t="shared" ca="1" si="60"/>
        <v>2.9064032086168968E-2</v>
      </c>
    </row>
    <row r="3653" spans="2:8" x14ac:dyDescent="0.3">
      <c r="B3653" s="208">
        <v>40115</v>
      </c>
      <c r="C3653" s="209">
        <v>102.25235000000001</v>
      </c>
      <c r="D3653" s="174">
        <v>-1.2098505650004747E-2</v>
      </c>
      <c r="E3653" s="174">
        <v>-1.2098505650004747E-2</v>
      </c>
      <c r="G3653" s="174">
        <v>3647</v>
      </c>
      <c r="H3653" s="174">
        <f t="shared" ca="1" si="60"/>
        <v>-9.3679910385052936E-3</v>
      </c>
    </row>
    <row r="3654" spans="2:8" x14ac:dyDescent="0.3">
      <c r="B3654" s="210">
        <v>40114</v>
      </c>
      <c r="C3654" s="211">
        <v>103.50460099999999</v>
      </c>
      <c r="D3654" s="174">
        <v>2.4984008484549344E-2</v>
      </c>
      <c r="E3654" s="174">
        <v>2.4984008484549344E-2</v>
      </c>
      <c r="G3654" s="174">
        <v>3648</v>
      </c>
      <c r="H3654" s="174">
        <f t="shared" ca="1" si="60"/>
        <v>-5.2531357024365323E-2</v>
      </c>
    </row>
    <row r="3655" spans="2:8" x14ac:dyDescent="0.3">
      <c r="B3655" s="208">
        <v>40113</v>
      </c>
      <c r="C3655" s="209">
        <v>100.981674</v>
      </c>
      <c r="D3655" s="174">
        <v>1.659252231380064E-2</v>
      </c>
      <c r="E3655" s="174">
        <v>1.659252231380064E-2</v>
      </c>
      <c r="G3655" s="174">
        <v>3649</v>
      </c>
      <c r="H3655" s="174">
        <f t="shared" ca="1" si="60"/>
        <v>-9.2405085788629764E-3</v>
      </c>
    </row>
    <row r="3656" spans="2:8" x14ac:dyDescent="0.3">
      <c r="B3656" s="210">
        <v>40112</v>
      </c>
      <c r="C3656" s="211">
        <v>99.333481000000006</v>
      </c>
      <c r="D3656" s="174">
        <v>1.9081883206762483E-2</v>
      </c>
      <c r="E3656" s="174">
        <v>1.9081883206762483E-2</v>
      </c>
      <c r="G3656" s="174">
        <v>3650</v>
      </c>
      <c r="H3656" s="174">
        <f t="shared" ref="H3656:H3719" ca="1" si="61">_xlfn.NORM.INV(RAND(),N$9,N$10)</f>
        <v>-3.5090283707672784E-3</v>
      </c>
    </row>
    <row r="3657" spans="2:8" x14ac:dyDescent="0.3">
      <c r="B3657" s="208">
        <v>40109</v>
      </c>
      <c r="C3657" s="209">
        <v>97.473502999999994</v>
      </c>
      <c r="D3657" s="174">
        <v>-2.2530008965084423E-2</v>
      </c>
      <c r="E3657" s="174">
        <v>-2.2530008965084423E-2</v>
      </c>
      <c r="G3657" s="174">
        <v>3651</v>
      </c>
      <c r="H3657" s="174">
        <f t="shared" ca="1" si="61"/>
        <v>-1.9054480244193265E-2</v>
      </c>
    </row>
    <row r="3658" spans="2:8" x14ac:dyDescent="0.3">
      <c r="B3658" s="210">
        <v>40108</v>
      </c>
      <c r="C3658" s="211">
        <v>99.720200000000006</v>
      </c>
      <c r="D3658" s="174">
        <v>-2.4060596594123105E-2</v>
      </c>
      <c r="E3658" s="174">
        <v>-2.4060596594123105E-2</v>
      </c>
      <c r="G3658" s="174">
        <v>3652</v>
      </c>
      <c r="H3658" s="174">
        <f t="shared" ca="1" si="61"/>
        <v>2.5320676733154905E-2</v>
      </c>
    </row>
    <row r="3659" spans="2:8" x14ac:dyDescent="0.3">
      <c r="B3659" s="208">
        <v>40107</v>
      </c>
      <c r="C3659" s="209">
        <v>102.17868</v>
      </c>
      <c r="D3659" s="174">
        <v>-4.3114548984130939E-2</v>
      </c>
      <c r="E3659" s="174">
        <v>-4.3114548984130939E-2</v>
      </c>
      <c r="G3659" s="174">
        <v>3653</v>
      </c>
      <c r="H3659" s="174">
        <f t="shared" ca="1" si="61"/>
        <v>-1.6314423553305944E-2</v>
      </c>
    </row>
    <row r="3660" spans="2:8" x14ac:dyDescent="0.3">
      <c r="B3660" s="210">
        <v>40106</v>
      </c>
      <c r="C3660" s="211">
        <v>106.782562</v>
      </c>
      <c r="D3660" s="174">
        <v>9.4951065776143482E-4</v>
      </c>
      <c r="E3660" s="174">
        <v>9.4951065776143482E-4</v>
      </c>
      <c r="G3660" s="174">
        <v>3654</v>
      </c>
      <c r="H3660" s="174">
        <f t="shared" ca="1" si="61"/>
        <v>-3.7883490997248553E-2</v>
      </c>
    </row>
    <row r="3661" spans="2:8" x14ac:dyDescent="0.3">
      <c r="B3661" s="208">
        <v>40102</v>
      </c>
      <c r="C3661" s="209">
        <v>106.68126700000001</v>
      </c>
      <c r="D3661" s="174">
        <v>1.0553738697039123E-2</v>
      </c>
      <c r="E3661" s="174">
        <v>1.0553738697039123E-2</v>
      </c>
      <c r="G3661" s="174">
        <v>3655</v>
      </c>
      <c r="H3661" s="174">
        <f t="shared" ca="1" si="61"/>
        <v>-9.0544507643321788E-4</v>
      </c>
    </row>
    <row r="3662" spans="2:8" x14ac:dyDescent="0.3">
      <c r="B3662" s="210">
        <v>40101</v>
      </c>
      <c r="C3662" s="211">
        <v>105.567139</v>
      </c>
      <c r="D3662" s="174">
        <v>-2.6097997693176056E-3</v>
      </c>
      <c r="E3662" s="174">
        <v>-2.6097997693176056E-3</v>
      </c>
      <c r="G3662" s="174">
        <v>3656</v>
      </c>
      <c r="H3662" s="174">
        <f t="shared" ca="1" si="61"/>
        <v>1.0099694585475492E-2</v>
      </c>
    </row>
    <row r="3663" spans="2:8" x14ac:dyDescent="0.3">
      <c r="B3663" s="208">
        <v>40100</v>
      </c>
      <c r="C3663" s="209">
        <v>105.843369</v>
      </c>
      <c r="D3663" s="174">
        <v>4.8240079348376722E-2</v>
      </c>
      <c r="E3663" s="174">
        <v>4.8240079348376722E-2</v>
      </c>
      <c r="G3663" s="174">
        <v>3657</v>
      </c>
      <c r="H3663" s="174">
        <f t="shared" ca="1" si="61"/>
        <v>4.0480785968004723E-2</v>
      </c>
    </row>
    <row r="3664" spans="2:8" x14ac:dyDescent="0.3">
      <c r="B3664" s="210">
        <v>40099</v>
      </c>
      <c r="C3664" s="211">
        <v>100.97244999999999</v>
      </c>
      <c r="D3664" s="174">
        <v>0</v>
      </c>
      <c r="E3664" s="174">
        <v>0</v>
      </c>
      <c r="G3664" s="174">
        <v>3658</v>
      </c>
      <c r="H3664" s="174">
        <f t="shared" ca="1" si="61"/>
        <v>1.3064895464199238E-2</v>
      </c>
    </row>
    <row r="3665" spans="2:8" x14ac:dyDescent="0.3">
      <c r="B3665" s="208">
        <v>40098</v>
      </c>
      <c r="C3665" s="209">
        <v>100.97244999999999</v>
      </c>
      <c r="D3665" s="174">
        <v>4.8564628173167592E-3</v>
      </c>
      <c r="E3665" s="174">
        <v>4.8564628173167592E-3</v>
      </c>
      <c r="G3665" s="174">
        <v>3659</v>
      </c>
      <c r="H3665" s="174">
        <f t="shared" ca="1" si="61"/>
        <v>-3.9642417146620819E-2</v>
      </c>
    </row>
    <row r="3666" spans="2:8" x14ac:dyDescent="0.3">
      <c r="B3666" s="210">
        <v>40095</v>
      </c>
      <c r="C3666" s="211">
        <v>100.48445100000001</v>
      </c>
      <c r="D3666" s="174">
        <v>-7.3992388827379879E-2</v>
      </c>
      <c r="E3666" s="174">
        <v>-7.3992388827379879E-2</v>
      </c>
      <c r="G3666" s="174">
        <v>3660</v>
      </c>
      <c r="H3666" s="174">
        <f t="shared" ca="1" si="61"/>
        <v>-1.5154582580301623E-2</v>
      </c>
    </row>
    <row r="3667" spans="2:8" x14ac:dyDescent="0.3">
      <c r="B3667" s="208">
        <v>40094</v>
      </c>
      <c r="C3667" s="209">
        <v>108.513634</v>
      </c>
      <c r="D3667" s="174">
        <v>5.5436247886487017E-2</v>
      </c>
      <c r="E3667" s="174">
        <v>5.5436247886487017E-2</v>
      </c>
      <c r="G3667" s="174">
        <v>3661</v>
      </c>
      <c r="H3667" s="174">
        <f t="shared" ca="1" si="61"/>
        <v>7.3626498011666361E-2</v>
      </c>
    </row>
    <row r="3668" spans="2:8" x14ac:dyDescent="0.3">
      <c r="B3668" s="210">
        <v>40093</v>
      </c>
      <c r="C3668" s="211">
        <v>102.81401099999999</v>
      </c>
      <c r="D3668" s="174">
        <v>5.3761836727388612E-4</v>
      </c>
      <c r="E3668" s="174">
        <v>5.3761836727388612E-4</v>
      </c>
      <c r="G3668" s="174">
        <v>3662</v>
      </c>
      <c r="H3668" s="174">
        <f t="shared" ca="1" si="61"/>
        <v>5.3191461872020319E-2</v>
      </c>
    </row>
    <row r="3669" spans="2:8" x14ac:dyDescent="0.3">
      <c r="B3669" s="208">
        <v>40092</v>
      </c>
      <c r="C3669" s="209">
        <v>102.75876599999999</v>
      </c>
      <c r="D3669" s="174">
        <v>-9.6726919304548804E-3</v>
      </c>
      <c r="E3669" s="174">
        <v>-9.6726919304548804E-3</v>
      </c>
      <c r="G3669" s="174">
        <v>3663</v>
      </c>
      <c r="H3669" s="174">
        <f t="shared" ca="1" si="61"/>
        <v>-2.9231652436751372E-2</v>
      </c>
    </row>
    <row r="3670" spans="2:8" x14ac:dyDescent="0.3">
      <c r="B3670" s="210">
        <v>40091</v>
      </c>
      <c r="C3670" s="211">
        <v>103.762428</v>
      </c>
      <c r="D3670" s="174">
        <v>-2.8366747723792173E-2</v>
      </c>
      <c r="E3670" s="174">
        <v>-2.8366747723792173E-2</v>
      </c>
      <c r="G3670" s="174">
        <v>3664</v>
      </c>
      <c r="H3670" s="174">
        <f t="shared" ca="1" si="61"/>
        <v>-5.6736409275041965E-3</v>
      </c>
    </row>
    <row r="3671" spans="2:8" x14ac:dyDescent="0.3">
      <c r="B3671" s="208">
        <v>40087</v>
      </c>
      <c r="C3671" s="209">
        <v>106.791763</v>
      </c>
      <c r="D3671" s="174">
        <v>-1.9030818632778911E-2</v>
      </c>
      <c r="E3671" s="174">
        <v>-1.9030818632778911E-2</v>
      </c>
      <c r="G3671" s="174">
        <v>3665</v>
      </c>
      <c r="H3671" s="174">
        <f t="shared" ca="1" si="61"/>
        <v>-1.0168186522793686E-2</v>
      </c>
    </row>
    <row r="3672" spans="2:8" x14ac:dyDescent="0.3">
      <c r="B3672" s="210">
        <v>40086</v>
      </c>
      <c r="C3672" s="211">
        <v>108.863525</v>
      </c>
      <c r="D3672" s="174">
        <v>-1.7729464231770035E-3</v>
      </c>
      <c r="E3672" s="174">
        <v>-1.7729464231770035E-3</v>
      </c>
      <c r="G3672" s="174">
        <v>3666</v>
      </c>
      <c r="H3672" s="174">
        <f t="shared" ca="1" si="61"/>
        <v>-6.7950563147953794E-2</v>
      </c>
    </row>
    <row r="3673" spans="2:8" x14ac:dyDescent="0.3">
      <c r="B3673" s="208">
        <v>40085</v>
      </c>
      <c r="C3673" s="209">
        <v>109.056877</v>
      </c>
      <c r="D3673" s="174">
        <v>-2.1064611421701012E-3</v>
      </c>
      <c r="E3673" s="174">
        <v>-2.1064611421701012E-3</v>
      </c>
      <c r="G3673" s="174">
        <v>3667</v>
      </c>
      <c r="H3673" s="174">
        <f t="shared" ca="1" si="61"/>
        <v>-2.9389283938089709E-2</v>
      </c>
    </row>
    <row r="3674" spans="2:8" x14ac:dyDescent="0.3">
      <c r="B3674" s="210">
        <v>40081</v>
      </c>
      <c r="C3674" s="211">
        <v>109.287086</v>
      </c>
      <c r="D3674" s="174">
        <v>-1.7548159852529513E-2</v>
      </c>
      <c r="E3674" s="174">
        <v>-1.7548159852529513E-2</v>
      </c>
      <c r="G3674" s="174">
        <v>3668</v>
      </c>
      <c r="H3674" s="174">
        <f t="shared" ca="1" si="61"/>
        <v>1.7719416017929212E-2</v>
      </c>
    </row>
    <row r="3675" spans="2:8" x14ac:dyDescent="0.3">
      <c r="B3675" s="208">
        <v>40080</v>
      </c>
      <c r="C3675" s="209">
        <v>111.23912799999999</v>
      </c>
      <c r="D3675" s="174">
        <v>-6.4150150911058135E-3</v>
      </c>
      <c r="E3675" s="174">
        <v>-6.4150150911058135E-3</v>
      </c>
      <c r="G3675" s="174">
        <v>3669</v>
      </c>
      <c r="H3675" s="174">
        <f t="shared" ca="1" si="61"/>
        <v>5.4955191523458945E-3</v>
      </c>
    </row>
    <row r="3676" spans="2:8" x14ac:dyDescent="0.3">
      <c r="B3676" s="210">
        <v>40079</v>
      </c>
      <c r="C3676" s="211">
        <v>111.957336</v>
      </c>
      <c r="D3676" s="174">
        <v>-1.1222206124908821E-2</v>
      </c>
      <c r="E3676" s="174">
        <v>-1.1222206124908821E-2</v>
      </c>
      <c r="G3676" s="174">
        <v>3670</v>
      </c>
      <c r="H3676" s="174">
        <f t="shared" ca="1" si="61"/>
        <v>3.4697657612584351E-2</v>
      </c>
    </row>
    <row r="3677" spans="2:8" x14ac:dyDescent="0.3">
      <c r="B3677" s="208">
        <v>40078</v>
      </c>
      <c r="C3677" s="209">
        <v>113.228004</v>
      </c>
      <c r="D3677" s="174">
        <v>2.4920777468297642E-2</v>
      </c>
      <c r="E3677" s="174">
        <v>2.4920777468297642E-2</v>
      </c>
      <c r="G3677" s="174">
        <v>3671</v>
      </c>
      <c r="H3677" s="174">
        <f t="shared" ca="1" si="61"/>
        <v>2.1550794490492006E-2</v>
      </c>
    </row>
    <row r="3678" spans="2:8" x14ac:dyDescent="0.3">
      <c r="B3678" s="210">
        <v>40074</v>
      </c>
      <c r="C3678" s="211">
        <v>110.474884</v>
      </c>
      <c r="D3678" s="174">
        <v>-9.6573724665275848E-3</v>
      </c>
      <c r="E3678" s="174">
        <v>-9.6573724665275848E-3</v>
      </c>
      <c r="G3678" s="174">
        <v>3672</v>
      </c>
      <c r="H3678" s="174">
        <f t="shared" ca="1" si="61"/>
        <v>-1.0586930023679084E-2</v>
      </c>
    </row>
    <row r="3679" spans="2:8" x14ac:dyDescent="0.3">
      <c r="B3679" s="208">
        <v>40073</v>
      </c>
      <c r="C3679" s="209">
        <v>111.55218499999999</v>
      </c>
      <c r="D3679" s="174">
        <v>1.6535355198961307E-3</v>
      </c>
      <c r="E3679" s="174">
        <v>1.6535355198961307E-3</v>
      </c>
      <c r="G3679" s="174">
        <v>3673</v>
      </c>
      <c r="H3679" s="174">
        <f t="shared" ca="1" si="61"/>
        <v>2.863838138864739E-2</v>
      </c>
    </row>
    <row r="3680" spans="2:8" x14ac:dyDescent="0.3">
      <c r="B3680" s="210">
        <v>40072</v>
      </c>
      <c r="C3680" s="211">
        <v>111.36803399999999</v>
      </c>
      <c r="D3680" s="174">
        <v>6.2736107975054911E-2</v>
      </c>
      <c r="E3680" s="174">
        <v>6.2736107975054911E-2</v>
      </c>
      <c r="G3680" s="174">
        <v>3674</v>
      </c>
      <c r="H3680" s="174">
        <f t="shared" ca="1" si="61"/>
        <v>6.1243994651434083E-2</v>
      </c>
    </row>
    <row r="3681" spans="2:8" x14ac:dyDescent="0.3">
      <c r="B3681" s="208">
        <v>40071</v>
      </c>
      <c r="C3681" s="209">
        <v>104.79368599999999</v>
      </c>
      <c r="D3681" s="174">
        <v>8.4175994947138198E-3</v>
      </c>
      <c r="E3681" s="174">
        <v>8.4175994947138198E-3</v>
      </c>
      <c r="G3681" s="174">
        <v>3675</v>
      </c>
      <c r="H3681" s="174">
        <f t="shared" ca="1" si="61"/>
        <v>-3.1710819623350872E-2</v>
      </c>
    </row>
    <row r="3682" spans="2:8" x14ac:dyDescent="0.3">
      <c r="B3682" s="210">
        <v>40070</v>
      </c>
      <c r="C3682" s="211">
        <v>103.918938</v>
      </c>
      <c r="D3682" s="174">
        <v>2.544069163721175E-2</v>
      </c>
      <c r="E3682" s="174">
        <v>2.544069163721175E-2</v>
      </c>
      <c r="G3682" s="174">
        <v>3676</v>
      </c>
      <c r="H3682" s="174">
        <f t="shared" ca="1" si="61"/>
        <v>-8.9184459107160164E-4</v>
      </c>
    </row>
    <row r="3683" spans="2:8" x14ac:dyDescent="0.3">
      <c r="B3683" s="208">
        <v>40067</v>
      </c>
      <c r="C3683" s="209">
        <v>101.34075900000001</v>
      </c>
      <c r="D3683" s="174">
        <v>-2.1949946390538273E-2</v>
      </c>
      <c r="E3683" s="174">
        <v>-2.1949946390538273E-2</v>
      </c>
      <c r="G3683" s="174">
        <v>3677</v>
      </c>
      <c r="H3683" s="174">
        <f t="shared" ca="1" si="61"/>
        <v>-1.1136613248649075E-2</v>
      </c>
    </row>
    <row r="3684" spans="2:8" x14ac:dyDescent="0.3">
      <c r="B3684" s="210">
        <v>40066</v>
      </c>
      <c r="C3684" s="211">
        <v>103.615105</v>
      </c>
      <c r="D3684" s="174">
        <v>1.0052977939057675E-2</v>
      </c>
      <c r="E3684" s="174">
        <v>1.0052977939057675E-2</v>
      </c>
      <c r="G3684" s="174">
        <v>3678</v>
      </c>
      <c r="H3684" s="174">
        <f t="shared" ca="1" si="61"/>
        <v>-8.0678431538706852E-3</v>
      </c>
    </row>
    <row r="3685" spans="2:8" x14ac:dyDescent="0.3">
      <c r="B3685" s="208">
        <v>40065</v>
      </c>
      <c r="C3685" s="209">
        <v>102.583832</v>
      </c>
      <c r="D3685" s="174">
        <v>-1.5377788539728834E-2</v>
      </c>
      <c r="E3685" s="174">
        <v>-1.5377788539728834E-2</v>
      </c>
      <c r="G3685" s="174">
        <v>3679</v>
      </c>
      <c r="H3685" s="174">
        <f t="shared" ca="1" si="61"/>
        <v>2.5518971170998363E-2</v>
      </c>
    </row>
    <row r="3686" spans="2:8" x14ac:dyDescent="0.3">
      <c r="B3686" s="210">
        <v>40064</v>
      </c>
      <c r="C3686" s="211">
        <v>104.185982</v>
      </c>
      <c r="D3686" s="174">
        <v>-4.4166850919072538E-4</v>
      </c>
      <c r="E3686" s="174">
        <v>-4.4166850919072538E-4</v>
      </c>
      <c r="G3686" s="174">
        <v>3680</v>
      </c>
      <c r="H3686" s="174">
        <f t="shared" ca="1" si="61"/>
        <v>1.209813058073844E-2</v>
      </c>
    </row>
    <row r="3687" spans="2:8" x14ac:dyDescent="0.3">
      <c r="B3687" s="208">
        <v>40063</v>
      </c>
      <c r="C3687" s="209">
        <v>104.232018</v>
      </c>
      <c r="D3687" s="174">
        <v>0.11351571341307704</v>
      </c>
      <c r="E3687" s="174">
        <v>0.11351571341307704</v>
      </c>
      <c r="G3687" s="174">
        <v>3681</v>
      </c>
      <c r="H3687" s="174">
        <f t="shared" ca="1" si="61"/>
        <v>-2.6412435655955416E-2</v>
      </c>
    </row>
    <row r="3688" spans="2:8" x14ac:dyDescent="0.3">
      <c r="B3688" s="210">
        <v>40060</v>
      </c>
      <c r="C3688" s="211">
        <v>93.606239000000002</v>
      </c>
      <c r="D3688" s="174">
        <v>-3.9192420483894902E-3</v>
      </c>
      <c r="E3688" s="174">
        <v>-3.9192420483894902E-3</v>
      </c>
      <c r="G3688" s="174">
        <v>3682</v>
      </c>
      <c r="H3688" s="174">
        <f t="shared" ca="1" si="61"/>
        <v>2.1152273573135021E-2</v>
      </c>
    </row>
    <row r="3689" spans="2:8" x14ac:dyDescent="0.3">
      <c r="B3689" s="208">
        <v>40059</v>
      </c>
      <c r="C3689" s="209">
        <v>93.974547999999999</v>
      </c>
      <c r="D3689" s="174">
        <v>-1.8936879916972908E-2</v>
      </c>
      <c r="E3689" s="174">
        <v>-1.8936879916972908E-2</v>
      </c>
      <c r="G3689" s="174">
        <v>3683</v>
      </c>
      <c r="H3689" s="174">
        <f t="shared" ca="1" si="61"/>
        <v>-3.9928420238193929E-2</v>
      </c>
    </row>
    <row r="3690" spans="2:8" x14ac:dyDescent="0.3">
      <c r="B3690" s="210">
        <v>40058</v>
      </c>
      <c r="C3690" s="211">
        <v>95.788482999999999</v>
      </c>
      <c r="D3690" s="174">
        <v>8.0427064966197837E-3</v>
      </c>
      <c r="E3690" s="174">
        <v>8.0427064966197837E-3</v>
      </c>
      <c r="G3690" s="174">
        <v>3684</v>
      </c>
      <c r="H3690" s="174">
        <f t="shared" ca="1" si="61"/>
        <v>6.2804901747356368E-2</v>
      </c>
    </row>
    <row r="3691" spans="2:8" x14ac:dyDescent="0.3">
      <c r="B3691" s="208">
        <v>40057</v>
      </c>
      <c r="C3691" s="209">
        <v>95.024231</v>
      </c>
      <c r="D3691" s="174">
        <v>5.370647592893002E-2</v>
      </c>
      <c r="E3691" s="174">
        <v>5.370647592893002E-2</v>
      </c>
      <c r="G3691" s="174">
        <v>3685</v>
      </c>
      <c r="H3691" s="174">
        <f t="shared" ca="1" si="61"/>
        <v>-2.2759075656652011E-2</v>
      </c>
    </row>
    <row r="3692" spans="2:8" x14ac:dyDescent="0.3">
      <c r="B3692" s="210">
        <v>40056</v>
      </c>
      <c r="C3692" s="211">
        <v>90.180931000000001</v>
      </c>
      <c r="D3692" s="174">
        <v>-1.5293560237523269E-3</v>
      </c>
      <c r="E3692" s="174">
        <v>-1.5293560237523269E-3</v>
      </c>
      <c r="G3692" s="174">
        <v>3686</v>
      </c>
      <c r="H3692" s="174">
        <f t="shared" ca="1" si="61"/>
        <v>-2.3207625127403181E-2</v>
      </c>
    </row>
    <row r="3693" spans="2:8" x14ac:dyDescent="0.3">
      <c r="B3693" s="208">
        <v>40053</v>
      </c>
      <c r="C3693" s="209">
        <v>90.319061000000005</v>
      </c>
      <c r="D3693" s="174">
        <v>8.9486250574996005E-3</v>
      </c>
      <c r="E3693" s="174">
        <v>8.9486250574996005E-3</v>
      </c>
      <c r="G3693" s="174">
        <v>3687</v>
      </c>
      <c r="H3693" s="174">
        <f t="shared" ca="1" si="61"/>
        <v>-4.1430149528980199E-2</v>
      </c>
    </row>
    <row r="3694" spans="2:8" x14ac:dyDescent="0.3">
      <c r="B3694" s="210">
        <v>40052</v>
      </c>
      <c r="C3694" s="211">
        <v>89.517998000000006</v>
      </c>
      <c r="D3694" s="174">
        <v>-2.7216181121097249E-2</v>
      </c>
      <c r="E3694" s="174">
        <v>-2.7216181121097249E-2</v>
      </c>
      <c r="G3694" s="174">
        <v>3688</v>
      </c>
      <c r="H3694" s="174">
        <f t="shared" ca="1" si="61"/>
        <v>4.5731452417627522E-2</v>
      </c>
    </row>
    <row r="3695" spans="2:8" x14ac:dyDescent="0.3">
      <c r="B3695" s="208">
        <v>40051</v>
      </c>
      <c r="C3695" s="209">
        <v>92.022498999999996</v>
      </c>
      <c r="D3695" s="174">
        <v>1.9067856415089953E-2</v>
      </c>
      <c r="E3695" s="174">
        <v>1.9067856415089953E-2</v>
      </c>
      <c r="G3695" s="174">
        <v>3689</v>
      </c>
      <c r="H3695" s="174">
        <f t="shared" ca="1" si="61"/>
        <v>6.7498513961708863E-3</v>
      </c>
    </row>
    <row r="3696" spans="2:8" x14ac:dyDescent="0.3">
      <c r="B3696" s="210">
        <v>40050</v>
      </c>
      <c r="C3696" s="211">
        <v>90.300658999999996</v>
      </c>
      <c r="D3696" s="174">
        <v>6.8649937876743575E-2</v>
      </c>
      <c r="E3696" s="174">
        <v>6.8649937876743575E-2</v>
      </c>
      <c r="G3696" s="174">
        <v>3690</v>
      </c>
      <c r="H3696" s="174">
        <f t="shared" ca="1" si="61"/>
        <v>4.2567384376003006E-2</v>
      </c>
    </row>
    <row r="3697" spans="2:8" x14ac:dyDescent="0.3">
      <c r="B3697" s="208">
        <v>40049</v>
      </c>
      <c r="C3697" s="209">
        <v>84.499756000000005</v>
      </c>
      <c r="D3697" s="174">
        <v>6.0067167053268367E-2</v>
      </c>
      <c r="E3697" s="174">
        <v>6.0067167053268367E-2</v>
      </c>
      <c r="G3697" s="174">
        <v>3691</v>
      </c>
      <c r="H3697" s="174">
        <f t="shared" ca="1" si="61"/>
        <v>-6.8208402403805435E-3</v>
      </c>
    </row>
    <row r="3698" spans="2:8" x14ac:dyDescent="0.3">
      <c r="B3698" s="210">
        <v>40046</v>
      </c>
      <c r="C3698" s="211">
        <v>79.711699999999993</v>
      </c>
      <c r="D3698" s="174">
        <v>9.2095401603338369E-3</v>
      </c>
      <c r="E3698" s="174">
        <v>9.2095401603338369E-3</v>
      </c>
      <c r="G3698" s="174">
        <v>3692</v>
      </c>
      <c r="H3698" s="174">
        <f t="shared" ca="1" si="61"/>
        <v>5.4382367970711885E-4</v>
      </c>
    </row>
    <row r="3699" spans="2:8" x14ac:dyDescent="0.3">
      <c r="B3699" s="208">
        <v>40045</v>
      </c>
      <c r="C3699" s="209">
        <v>78.984290999999999</v>
      </c>
      <c r="D3699" s="174">
        <v>-1.8618473408771291E-3</v>
      </c>
      <c r="E3699" s="174">
        <v>-1.8618473408771291E-3</v>
      </c>
      <c r="G3699" s="174">
        <v>3693</v>
      </c>
      <c r="H3699" s="174">
        <f t="shared" ca="1" si="61"/>
        <v>3.3322131107712961E-2</v>
      </c>
    </row>
    <row r="3700" spans="2:8" x14ac:dyDescent="0.3">
      <c r="B3700" s="210">
        <v>40044</v>
      </c>
      <c r="C3700" s="211">
        <v>79.131621999999993</v>
      </c>
      <c r="D3700" s="174">
        <v>-2.3520012209636801E-2</v>
      </c>
      <c r="E3700" s="174">
        <v>-2.3520012209636801E-2</v>
      </c>
      <c r="G3700" s="174">
        <v>3694</v>
      </c>
      <c r="H3700" s="174">
        <f t="shared" ca="1" si="61"/>
        <v>-2.8638586386138712E-2</v>
      </c>
    </row>
    <row r="3701" spans="2:8" x14ac:dyDescent="0.3">
      <c r="B3701" s="208">
        <v>40043</v>
      </c>
      <c r="C3701" s="209">
        <v>81.037627999999998</v>
      </c>
      <c r="D3701" s="174">
        <v>1.0099986746412179E-2</v>
      </c>
      <c r="E3701" s="174">
        <v>1.0099986746412179E-2</v>
      </c>
      <c r="G3701" s="174">
        <v>3695</v>
      </c>
      <c r="H3701" s="174">
        <f t="shared" ca="1" si="61"/>
        <v>3.0045586337208961E-2</v>
      </c>
    </row>
    <row r="3702" spans="2:8" x14ac:dyDescent="0.3">
      <c r="B3702" s="210">
        <v>40042</v>
      </c>
      <c r="C3702" s="211">
        <v>80.227333000000002</v>
      </c>
      <c r="D3702" s="174">
        <v>-6.8128397428399587E-2</v>
      </c>
      <c r="E3702" s="174">
        <v>-6.8128397428399587E-2</v>
      </c>
      <c r="G3702" s="174">
        <v>3696</v>
      </c>
      <c r="H3702" s="174">
        <f t="shared" ca="1" si="61"/>
        <v>1.4662857428579319E-2</v>
      </c>
    </row>
    <row r="3703" spans="2:8" x14ac:dyDescent="0.3">
      <c r="B3703" s="208">
        <v>40039</v>
      </c>
      <c r="C3703" s="209">
        <v>86.092690000000005</v>
      </c>
      <c r="D3703" s="174">
        <v>-1.1732386915768599E-2</v>
      </c>
      <c r="E3703" s="174">
        <v>-1.1732386915768599E-2</v>
      </c>
      <c r="G3703" s="174">
        <v>3697</v>
      </c>
      <c r="H3703" s="174">
        <f t="shared" ca="1" si="61"/>
        <v>4.9206963418308141E-3</v>
      </c>
    </row>
    <row r="3704" spans="2:8" x14ac:dyDescent="0.3">
      <c r="B3704" s="210">
        <v>40038</v>
      </c>
      <c r="C3704" s="211">
        <v>87.114754000000005</v>
      </c>
      <c r="D3704" s="174">
        <v>5.5326254460466677E-2</v>
      </c>
      <c r="E3704" s="174">
        <v>5.5326254460466677E-2</v>
      </c>
      <c r="G3704" s="174">
        <v>3698</v>
      </c>
      <c r="H3704" s="174">
        <f t="shared" ca="1" si="61"/>
        <v>-1.904208727195825E-2</v>
      </c>
    </row>
    <row r="3705" spans="2:8" x14ac:dyDescent="0.3">
      <c r="B3705" s="208">
        <v>40037</v>
      </c>
      <c r="C3705" s="209">
        <v>82.547698999999994</v>
      </c>
      <c r="D3705" s="174">
        <v>4.1231035034194188E-2</v>
      </c>
      <c r="E3705" s="174">
        <v>4.1231035034194188E-2</v>
      </c>
      <c r="G3705" s="174">
        <v>3699</v>
      </c>
      <c r="H3705" s="174">
        <f t="shared" ca="1" si="61"/>
        <v>-1.6483905921326848E-2</v>
      </c>
    </row>
    <row r="3706" spans="2:8" x14ac:dyDescent="0.3">
      <c r="B3706" s="210">
        <v>40036</v>
      </c>
      <c r="C3706" s="211">
        <v>79.278946000000005</v>
      </c>
      <c r="D3706" s="174">
        <v>6.5989858090364922E-2</v>
      </c>
      <c r="E3706" s="174">
        <v>6.5989858090364922E-2</v>
      </c>
      <c r="G3706" s="174">
        <v>3700</v>
      </c>
      <c r="H3706" s="174">
        <f t="shared" ca="1" si="61"/>
        <v>1.478996944264164E-2</v>
      </c>
    </row>
    <row r="3707" spans="2:8" x14ac:dyDescent="0.3">
      <c r="B3707" s="208">
        <v>40035</v>
      </c>
      <c r="C3707" s="209">
        <v>74.371200999999999</v>
      </c>
      <c r="D3707" s="174">
        <v>-2.6163654424439395E-2</v>
      </c>
      <c r="E3707" s="174">
        <v>-2.6163654424439395E-2</v>
      </c>
      <c r="G3707" s="174">
        <v>3701</v>
      </c>
      <c r="H3707" s="174">
        <f t="shared" ca="1" si="61"/>
        <v>7.8961278826492308E-3</v>
      </c>
    </row>
    <row r="3708" spans="2:8" x14ac:dyDescent="0.3">
      <c r="B3708" s="210">
        <v>40032</v>
      </c>
      <c r="C3708" s="211">
        <v>76.369300999999993</v>
      </c>
      <c r="D3708" s="174">
        <v>-8.8429873130611777E-3</v>
      </c>
      <c r="E3708" s="174">
        <v>-8.8429873130611777E-3</v>
      </c>
      <c r="G3708" s="174">
        <v>3702</v>
      </c>
      <c r="H3708" s="174">
        <f t="shared" ca="1" si="61"/>
        <v>-2.2668571513732704E-2</v>
      </c>
    </row>
    <row r="3709" spans="2:8" x14ac:dyDescent="0.3">
      <c r="B3709" s="208">
        <v>40031</v>
      </c>
      <c r="C3709" s="209">
        <v>77.050658999999996</v>
      </c>
      <c r="D3709" s="174">
        <v>-6.9601979493309526E-2</v>
      </c>
      <c r="E3709" s="174">
        <v>-6.9601979493309526E-2</v>
      </c>
      <c r="G3709" s="174">
        <v>3703</v>
      </c>
      <c r="H3709" s="174">
        <f t="shared" ca="1" si="61"/>
        <v>-3.1535134944744095E-2</v>
      </c>
    </row>
    <row r="3710" spans="2:8" x14ac:dyDescent="0.3">
      <c r="B3710" s="210">
        <v>40030</v>
      </c>
      <c r="C3710" s="211">
        <v>82.814728000000002</v>
      </c>
      <c r="D3710" s="174">
        <v>1.4894929506268445E-2</v>
      </c>
      <c r="E3710" s="174">
        <v>1.4894929506268445E-2</v>
      </c>
      <c r="G3710" s="174">
        <v>3704</v>
      </c>
      <c r="H3710" s="174">
        <f t="shared" ca="1" si="61"/>
        <v>8.2640564863193412E-3</v>
      </c>
    </row>
    <row r="3711" spans="2:8" x14ac:dyDescent="0.3">
      <c r="B3711" s="208">
        <v>40029</v>
      </c>
      <c r="C3711" s="209">
        <v>81.599311999999998</v>
      </c>
      <c r="D3711" s="174">
        <v>2.7597419197545409E-2</v>
      </c>
      <c r="E3711" s="174">
        <v>2.7597419197545409E-2</v>
      </c>
      <c r="G3711" s="174">
        <v>3705</v>
      </c>
      <c r="H3711" s="174">
        <f t="shared" ca="1" si="61"/>
        <v>-5.6278497316860805E-2</v>
      </c>
    </row>
    <row r="3712" spans="2:8" x14ac:dyDescent="0.3">
      <c r="B3712" s="210">
        <v>40028</v>
      </c>
      <c r="C3712" s="211">
        <v>79.407859999999999</v>
      </c>
      <c r="D3712" s="174">
        <v>3.7661149878714023E-2</v>
      </c>
      <c r="E3712" s="174">
        <v>3.7661149878714023E-2</v>
      </c>
      <c r="G3712" s="174">
        <v>3706</v>
      </c>
      <c r="H3712" s="174">
        <f t="shared" ca="1" si="61"/>
        <v>8.7848400062516707E-2</v>
      </c>
    </row>
    <row r="3713" spans="2:8" x14ac:dyDescent="0.3">
      <c r="B3713" s="208">
        <v>40025</v>
      </c>
      <c r="C3713" s="209">
        <v>76.525810000000007</v>
      </c>
      <c r="D3713" s="174">
        <v>6.6000716612354279E-2</v>
      </c>
      <c r="E3713" s="174">
        <v>6.6000716612354279E-2</v>
      </c>
      <c r="G3713" s="174">
        <v>3707</v>
      </c>
      <c r="H3713" s="174">
        <f t="shared" ca="1" si="61"/>
        <v>-1.9134536333402792E-2</v>
      </c>
    </row>
    <row r="3714" spans="2:8" x14ac:dyDescent="0.3">
      <c r="B3714" s="210">
        <v>40024</v>
      </c>
      <c r="C3714" s="211">
        <v>71.787766000000005</v>
      </c>
      <c r="D3714" s="174">
        <v>5.594199786365852E-3</v>
      </c>
      <c r="E3714" s="174">
        <v>5.594199786365852E-3</v>
      </c>
      <c r="G3714" s="174">
        <v>3708</v>
      </c>
      <c r="H3714" s="174">
        <f t="shared" ca="1" si="61"/>
        <v>4.3114453107282957E-2</v>
      </c>
    </row>
    <row r="3715" spans="2:8" x14ac:dyDescent="0.3">
      <c r="B3715" s="208">
        <v>40023</v>
      </c>
      <c r="C3715" s="209">
        <v>71.388405000000006</v>
      </c>
      <c r="D3715" s="174">
        <v>-5.0923133146760259E-2</v>
      </c>
      <c r="E3715" s="174">
        <v>-5.0923133146760259E-2</v>
      </c>
      <c r="G3715" s="174">
        <v>3709</v>
      </c>
      <c r="H3715" s="174">
        <f t="shared" ca="1" si="61"/>
        <v>-4.4053008263314243E-2</v>
      </c>
    </row>
    <row r="3716" spans="2:8" x14ac:dyDescent="0.3">
      <c r="B3716" s="210">
        <v>40022</v>
      </c>
      <c r="C3716" s="211">
        <v>75.218781000000007</v>
      </c>
      <c r="D3716" s="174">
        <v>0.10759173524682913</v>
      </c>
      <c r="E3716" s="174">
        <v>0.10759173524682913</v>
      </c>
      <c r="G3716" s="174">
        <v>3710</v>
      </c>
      <c r="H3716" s="174">
        <f t="shared" ca="1" si="61"/>
        <v>-3.27427342319121E-4</v>
      </c>
    </row>
    <row r="3717" spans="2:8" x14ac:dyDescent="0.3">
      <c r="B3717" s="208">
        <v>40021</v>
      </c>
      <c r="C3717" s="209">
        <v>67.912009999999995</v>
      </c>
      <c r="D3717" s="174">
        <v>3.3524809752432821E-3</v>
      </c>
      <c r="E3717" s="174">
        <v>3.3524809752432821E-3</v>
      </c>
      <c r="G3717" s="174">
        <v>3711</v>
      </c>
      <c r="H3717" s="174">
        <f t="shared" ca="1" si="61"/>
        <v>-1.4926285576268999E-2</v>
      </c>
    </row>
    <row r="3718" spans="2:8" x14ac:dyDescent="0.3">
      <c r="B3718" s="210">
        <v>40018</v>
      </c>
      <c r="C3718" s="211">
        <v>67.685096999999999</v>
      </c>
      <c r="D3718" s="174">
        <v>9.5490084918527673E-2</v>
      </c>
      <c r="E3718" s="174">
        <v>9.5490084918527673E-2</v>
      </c>
      <c r="G3718" s="174">
        <v>3712</v>
      </c>
      <c r="H3718" s="174">
        <f t="shared" ca="1" si="61"/>
        <v>-1.4983708129504118E-2</v>
      </c>
    </row>
    <row r="3719" spans="2:8" x14ac:dyDescent="0.3">
      <c r="B3719" s="208">
        <v>40017</v>
      </c>
      <c r="C3719" s="209">
        <v>61.785221</v>
      </c>
      <c r="D3719" s="174">
        <v>4.706970325793166E-2</v>
      </c>
      <c r="E3719" s="174">
        <v>4.706970325793166E-2</v>
      </c>
      <c r="G3719" s="174">
        <v>3713</v>
      </c>
      <c r="H3719" s="174">
        <f t="shared" ca="1" si="61"/>
        <v>-5.0826104118778533E-2</v>
      </c>
    </row>
    <row r="3720" spans="2:8" x14ac:dyDescent="0.3">
      <c r="B3720" s="210">
        <v>40016</v>
      </c>
      <c r="C3720" s="211">
        <v>59.007744000000002</v>
      </c>
      <c r="D3720" s="174">
        <v>-6.2674067734230831E-3</v>
      </c>
      <c r="E3720" s="174">
        <v>-6.2674067734230831E-3</v>
      </c>
      <c r="G3720" s="174">
        <v>3714</v>
      </c>
      <c r="H3720" s="174">
        <f t="shared" ref="H3720:H3783" ca="1" si="62">_xlfn.NORM.INV(RAND(),N$9,N$10)</f>
        <v>1.5022525666183171E-2</v>
      </c>
    </row>
    <row r="3721" spans="2:8" x14ac:dyDescent="0.3">
      <c r="B3721" s="208">
        <v>40015</v>
      </c>
      <c r="C3721" s="209">
        <v>59.379902000000001</v>
      </c>
      <c r="D3721" s="174">
        <v>-2.5917372298903305E-3</v>
      </c>
      <c r="E3721" s="174">
        <v>-2.5917372298903305E-3</v>
      </c>
      <c r="G3721" s="174">
        <v>3715</v>
      </c>
      <c r="H3721" s="174">
        <f t="shared" ca="1" si="62"/>
        <v>1.3097966454919681E-2</v>
      </c>
    </row>
    <row r="3722" spans="2:8" x14ac:dyDescent="0.3">
      <c r="B3722" s="210">
        <v>40014</v>
      </c>
      <c r="C3722" s="211">
        <v>59.534199000000001</v>
      </c>
      <c r="D3722" s="174">
        <v>3.8473578371856672E-2</v>
      </c>
      <c r="E3722" s="174">
        <v>3.8473578371856672E-2</v>
      </c>
      <c r="G3722" s="174">
        <v>3716</v>
      </c>
      <c r="H3722" s="174">
        <f t="shared" ca="1" si="62"/>
        <v>-2.5308382133556212E-2</v>
      </c>
    </row>
    <row r="3723" spans="2:8" x14ac:dyDescent="0.3">
      <c r="B3723" s="208">
        <v>40011</v>
      </c>
      <c r="C3723" s="209">
        <v>57.328564</v>
      </c>
      <c r="D3723" s="174">
        <v>6.4374886792457023E-2</v>
      </c>
      <c r="E3723" s="174">
        <v>6.4374886792457023E-2</v>
      </c>
      <c r="G3723" s="174">
        <v>3717</v>
      </c>
      <c r="H3723" s="174">
        <f t="shared" ca="1" si="62"/>
        <v>1.8597549708564965E-2</v>
      </c>
    </row>
    <row r="3724" spans="2:8" x14ac:dyDescent="0.3">
      <c r="B3724" s="210">
        <v>40010</v>
      </c>
      <c r="C3724" s="211">
        <v>53.861252</v>
      </c>
      <c r="D3724" s="174">
        <v>2.8244725872433776E-2</v>
      </c>
      <c r="E3724" s="174">
        <v>2.8244725872433776E-2</v>
      </c>
      <c r="G3724" s="174">
        <v>3718</v>
      </c>
      <c r="H3724" s="174">
        <f t="shared" ca="1" si="62"/>
        <v>2.5356389982261963E-2</v>
      </c>
    </row>
    <row r="3725" spans="2:8" x14ac:dyDescent="0.3">
      <c r="B3725" s="208">
        <v>40009</v>
      </c>
      <c r="C3725" s="209">
        <v>52.381743999999998</v>
      </c>
      <c r="D3725" s="174">
        <v>5.9676878498961666E-2</v>
      </c>
      <c r="E3725" s="174">
        <v>5.9676878498961666E-2</v>
      </c>
      <c r="G3725" s="174">
        <v>3719</v>
      </c>
      <c r="H3725" s="174">
        <f t="shared" ca="1" si="62"/>
        <v>4.3566188248482185E-2</v>
      </c>
    </row>
    <row r="3726" spans="2:8" x14ac:dyDescent="0.3">
      <c r="B3726" s="210">
        <v>40008</v>
      </c>
      <c r="C3726" s="211">
        <v>49.431807999999997</v>
      </c>
      <c r="D3726" s="174">
        <v>3.6740765647522454E-2</v>
      </c>
      <c r="E3726" s="174">
        <v>3.6740765647522454E-2</v>
      </c>
      <c r="G3726" s="174">
        <v>3720</v>
      </c>
      <c r="H3726" s="174">
        <f t="shared" ca="1" si="62"/>
        <v>-3.1139834376521406E-2</v>
      </c>
    </row>
    <row r="3727" spans="2:8" x14ac:dyDescent="0.3">
      <c r="B3727" s="208">
        <v>40007</v>
      </c>
      <c r="C3727" s="209">
        <v>47.680008000000001</v>
      </c>
      <c r="D3727" s="174">
        <v>-2.9199586595463768E-2</v>
      </c>
      <c r="E3727" s="174">
        <v>-2.9199586595463768E-2</v>
      </c>
      <c r="G3727" s="174">
        <v>3721</v>
      </c>
      <c r="H3727" s="174">
        <f t="shared" ca="1" si="62"/>
        <v>-3.4988979285022516E-2</v>
      </c>
    </row>
    <row r="3728" spans="2:8" x14ac:dyDescent="0.3">
      <c r="B3728" s="210">
        <v>40004</v>
      </c>
      <c r="C3728" s="211">
        <v>49.11412</v>
      </c>
      <c r="D3728" s="174">
        <v>-7.1561440548751935E-3</v>
      </c>
      <c r="E3728" s="174">
        <v>-7.1561440548751935E-3</v>
      </c>
      <c r="G3728" s="174">
        <v>3722</v>
      </c>
      <c r="H3728" s="174">
        <f t="shared" ca="1" si="62"/>
        <v>-1.4609038509822737E-2</v>
      </c>
    </row>
    <row r="3729" spans="2:8" x14ac:dyDescent="0.3">
      <c r="B3729" s="208">
        <v>40003</v>
      </c>
      <c r="C3729" s="209">
        <v>49.468120999999996</v>
      </c>
      <c r="D3729" s="174">
        <v>-3.1283334557901478E-2</v>
      </c>
      <c r="E3729" s="174">
        <v>-3.1283334557901478E-2</v>
      </c>
      <c r="G3729" s="174">
        <v>3723</v>
      </c>
      <c r="H3729" s="174">
        <f t="shared" ca="1" si="62"/>
        <v>2.3437171588949345E-3</v>
      </c>
    </row>
    <row r="3730" spans="2:8" x14ac:dyDescent="0.3">
      <c r="B3730" s="210">
        <v>40002</v>
      </c>
      <c r="C3730" s="211">
        <v>51.065624</v>
      </c>
      <c r="D3730" s="174">
        <v>3.2098984734126924E-3</v>
      </c>
      <c r="E3730" s="174">
        <v>3.2098984734126924E-3</v>
      </c>
      <c r="G3730" s="174">
        <v>3724</v>
      </c>
      <c r="H3730" s="174">
        <f t="shared" ca="1" si="62"/>
        <v>7.7224324400975514E-2</v>
      </c>
    </row>
    <row r="3731" spans="2:8" x14ac:dyDescent="0.3">
      <c r="B3731" s="208">
        <v>40001</v>
      </c>
      <c r="C3731" s="209">
        <v>50.902233000000003</v>
      </c>
      <c r="D3731" s="174">
        <v>-8.8373172852765202E-3</v>
      </c>
      <c r="E3731" s="174">
        <v>-8.8373172852765202E-3</v>
      </c>
      <c r="G3731" s="174">
        <v>3725</v>
      </c>
      <c r="H3731" s="174">
        <f t="shared" ca="1" si="62"/>
        <v>1.2426328313000046E-2</v>
      </c>
    </row>
    <row r="3732" spans="2:8" x14ac:dyDescent="0.3">
      <c r="B3732" s="210">
        <v>40000</v>
      </c>
      <c r="C3732" s="211">
        <v>51.356082999999998</v>
      </c>
      <c r="D3732" s="174">
        <v>-5.9507981505689193E-2</v>
      </c>
      <c r="E3732" s="174">
        <v>-5.9507981505689193E-2</v>
      </c>
      <c r="G3732" s="174">
        <v>3726</v>
      </c>
      <c r="H3732" s="174">
        <f t="shared" ca="1" si="62"/>
        <v>-2.9168188232860492E-2</v>
      </c>
    </row>
    <row r="3733" spans="2:8" x14ac:dyDescent="0.3">
      <c r="B3733" s="208">
        <v>39997</v>
      </c>
      <c r="C3733" s="209">
        <v>54.605549000000003</v>
      </c>
      <c r="D3733" s="174">
        <v>2.1912862784542273E-2</v>
      </c>
      <c r="E3733" s="174">
        <v>2.1912862784542273E-2</v>
      </c>
      <c r="G3733" s="174">
        <v>3727</v>
      </c>
      <c r="H3733" s="174">
        <f t="shared" ca="1" si="62"/>
        <v>-3.2768894402399822E-2</v>
      </c>
    </row>
    <row r="3734" spans="2:8" x14ac:dyDescent="0.3">
      <c r="B3734" s="210">
        <v>39996</v>
      </c>
      <c r="C3734" s="211">
        <v>53.434643000000001</v>
      </c>
      <c r="D3734" s="174">
        <v>-1.7687280499391368E-2</v>
      </c>
      <c r="E3734" s="174">
        <v>-1.7687280499391368E-2</v>
      </c>
      <c r="G3734" s="174">
        <v>3728</v>
      </c>
      <c r="H3734" s="174">
        <f t="shared" ca="1" si="62"/>
        <v>5.6244807892192371E-3</v>
      </c>
    </row>
    <row r="3735" spans="2:8" x14ac:dyDescent="0.3">
      <c r="B3735" s="208">
        <v>39995</v>
      </c>
      <c r="C3735" s="209">
        <v>54.396774000000001</v>
      </c>
      <c r="D3735" s="174">
        <v>3.0610453131725876E-2</v>
      </c>
      <c r="E3735" s="174">
        <v>3.0610453131725876E-2</v>
      </c>
      <c r="G3735" s="174">
        <v>3729</v>
      </c>
      <c r="H3735" s="174">
        <f t="shared" ca="1" si="62"/>
        <v>-1.6442429748587898E-2</v>
      </c>
    </row>
    <row r="3736" spans="2:8" x14ac:dyDescent="0.3">
      <c r="B3736" s="210">
        <v>39994</v>
      </c>
      <c r="C3736" s="211">
        <v>52.781120000000001</v>
      </c>
      <c r="D3736" s="174">
        <v>-7.3749572223704346E-2</v>
      </c>
      <c r="E3736" s="174">
        <v>-7.3749572223704346E-2</v>
      </c>
      <c r="G3736" s="174">
        <v>3730</v>
      </c>
      <c r="H3736" s="174">
        <f t="shared" ca="1" si="62"/>
        <v>-2.4978092153066345E-2</v>
      </c>
    </row>
    <row r="3737" spans="2:8" x14ac:dyDescent="0.3">
      <c r="B3737" s="208">
        <v>39993</v>
      </c>
      <c r="C3737" s="209">
        <v>56.983638999999997</v>
      </c>
      <c r="D3737" s="174">
        <v>-7.7443076424977386E-2</v>
      </c>
      <c r="E3737" s="174">
        <v>-7.7443076424977386E-2</v>
      </c>
      <c r="G3737" s="174">
        <v>3731</v>
      </c>
      <c r="H3737" s="174">
        <f t="shared" ca="1" si="62"/>
        <v>-9.9521501509408344E-3</v>
      </c>
    </row>
    <row r="3738" spans="2:8" x14ac:dyDescent="0.3">
      <c r="B3738" s="210">
        <v>39990</v>
      </c>
      <c r="C3738" s="211">
        <v>61.767071000000001</v>
      </c>
      <c r="D3738" s="174">
        <v>8.7459333052258472E-3</v>
      </c>
      <c r="E3738" s="174">
        <v>8.7459333052258472E-3</v>
      </c>
      <c r="G3738" s="174">
        <v>3732</v>
      </c>
      <c r="H3738" s="174">
        <f t="shared" ca="1" si="62"/>
        <v>8.6727921200077818E-3</v>
      </c>
    </row>
    <row r="3739" spans="2:8" x14ac:dyDescent="0.3">
      <c r="B3739" s="208">
        <v>39989</v>
      </c>
      <c r="C3739" s="209">
        <v>61.231544</v>
      </c>
      <c r="D3739" s="174">
        <v>-5.5843396386282836E-2</v>
      </c>
      <c r="E3739" s="174">
        <v>-5.5843396386282836E-2</v>
      </c>
      <c r="G3739" s="174">
        <v>3733</v>
      </c>
      <c r="H3739" s="174">
        <f t="shared" ca="1" si="62"/>
        <v>2.0300873377525831E-2</v>
      </c>
    </row>
    <row r="3740" spans="2:8" x14ac:dyDescent="0.3">
      <c r="B3740" s="210">
        <v>39988</v>
      </c>
      <c r="C3740" s="211">
        <v>64.853165000000004</v>
      </c>
      <c r="D3740" s="174">
        <v>4.3370446871531215E-2</v>
      </c>
      <c r="E3740" s="174">
        <v>4.3370446871531215E-2</v>
      </c>
      <c r="G3740" s="174">
        <v>3734</v>
      </c>
      <c r="H3740" s="174">
        <f t="shared" ca="1" si="62"/>
        <v>2.2401982531355381E-2</v>
      </c>
    </row>
    <row r="3741" spans="2:8" x14ac:dyDescent="0.3">
      <c r="B3741" s="208">
        <v>39987</v>
      </c>
      <c r="C3741" s="209">
        <v>62.157372000000002</v>
      </c>
      <c r="D3741" s="174">
        <v>2.6532630452446537E-2</v>
      </c>
      <c r="E3741" s="174">
        <v>2.6532630452446537E-2</v>
      </c>
      <c r="G3741" s="174">
        <v>3735</v>
      </c>
      <c r="H3741" s="174">
        <f t="shared" ca="1" si="62"/>
        <v>1.1790546231313235E-2</v>
      </c>
    </row>
    <row r="3742" spans="2:8" x14ac:dyDescent="0.3">
      <c r="B3742" s="210">
        <v>39986</v>
      </c>
      <c r="C3742" s="211">
        <v>60.550800000000002</v>
      </c>
      <c r="D3742" s="174">
        <v>-3.472726439709569E-2</v>
      </c>
      <c r="E3742" s="174">
        <v>-3.472726439709569E-2</v>
      </c>
      <c r="G3742" s="174">
        <v>3736</v>
      </c>
      <c r="H3742" s="174">
        <f t="shared" ca="1" si="62"/>
        <v>1.4167578236772361E-2</v>
      </c>
    </row>
    <row r="3743" spans="2:8" x14ac:dyDescent="0.3">
      <c r="B3743" s="208">
        <v>39983</v>
      </c>
      <c r="C3743" s="209">
        <v>62.729213999999999</v>
      </c>
      <c r="D3743" s="174">
        <v>4.8710110524697633E-2</v>
      </c>
      <c r="E3743" s="174">
        <v>4.8710110524697633E-2</v>
      </c>
      <c r="G3743" s="174">
        <v>3737</v>
      </c>
      <c r="H3743" s="174">
        <f t="shared" ca="1" si="62"/>
        <v>-1.7581169030180022E-2</v>
      </c>
    </row>
    <row r="3744" spans="2:8" x14ac:dyDescent="0.3">
      <c r="B3744" s="210">
        <v>39982</v>
      </c>
      <c r="C3744" s="211">
        <v>59.81559</v>
      </c>
      <c r="D3744" s="174">
        <v>1.7289447226540682E-2</v>
      </c>
      <c r="E3744" s="174">
        <v>1.7289447226540682E-2</v>
      </c>
      <c r="G3744" s="174">
        <v>3738</v>
      </c>
      <c r="H3744" s="174">
        <f t="shared" ca="1" si="62"/>
        <v>2.7726649870367621E-2</v>
      </c>
    </row>
    <row r="3745" spans="2:8" x14ac:dyDescent="0.3">
      <c r="B3745" s="208">
        <v>39981</v>
      </c>
      <c r="C3745" s="209">
        <v>58.798988000000001</v>
      </c>
      <c r="D3745" s="174">
        <v>-7.4439077602850331E-2</v>
      </c>
      <c r="E3745" s="174">
        <v>-7.4439077602850331E-2</v>
      </c>
      <c r="G3745" s="174">
        <v>3739</v>
      </c>
      <c r="H3745" s="174">
        <f t="shared" ca="1" si="62"/>
        <v>-9.640980184450889E-3</v>
      </c>
    </row>
    <row r="3746" spans="2:8" x14ac:dyDescent="0.3">
      <c r="B3746" s="210">
        <v>39980</v>
      </c>
      <c r="C3746" s="211">
        <v>63.527949999999997</v>
      </c>
      <c r="D3746" s="174">
        <v>2.1155330598012501E-2</v>
      </c>
      <c r="E3746" s="174">
        <v>2.1155330598012501E-2</v>
      </c>
      <c r="G3746" s="174">
        <v>3740</v>
      </c>
      <c r="H3746" s="174">
        <f t="shared" ca="1" si="62"/>
        <v>-7.8857939765313229E-4</v>
      </c>
    </row>
    <row r="3747" spans="2:8" x14ac:dyDescent="0.3">
      <c r="B3747" s="208">
        <v>39979</v>
      </c>
      <c r="C3747" s="209">
        <v>62.211838</v>
      </c>
      <c r="D3747" s="174">
        <v>-4.072780410948338E-2</v>
      </c>
      <c r="E3747" s="174">
        <v>-4.072780410948338E-2</v>
      </c>
      <c r="G3747" s="174">
        <v>3741</v>
      </c>
      <c r="H3747" s="174">
        <f t="shared" ca="1" si="62"/>
        <v>1.0635837135643086E-2</v>
      </c>
    </row>
    <row r="3748" spans="2:8" x14ac:dyDescent="0.3">
      <c r="B3748" s="210">
        <v>39976</v>
      </c>
      <c r="C3748" s="211">
        <v>64.853165000000004</v>
      </c>
      <c r="D3748" s="174">
        <v>-3.2236270617285845E-2</v>
      </c>
      <c r="E3748" s="174">
        <v>-3.2236270617285845E-2</v>
      </c>
      <c r="G3748" s="174">
        <v>3742</v>
      </c>
      <c r="H3748" s="174">
        <f t="shared" ca="1" si="62"/>
        <v>3.4845752898210847E-2</v>
      </c>
    </row>
    <row r="3749" spans="2:8" x14ac:dyDescent="0.3">
      <c r="B3749" s="208">
        <v>39975</v>
      </c>
      <c r="C3749" s="209">
        <v>67.013428000000005</v>
      </c>
      <c r="D3749" s="174">
        <v>2.1727390547506355E-2</v>
      </c>
      <c r="E3749" s="174">
        <v>2.1727390547506355E-2</v>
      </c>
      <c r="G3749" s="174">
        <v>3743</v>
      </c>
      <c r="H3749" s="174">
        <f t="shared" ca="1" si="62"/>
        <v>2.0155708958303309E-3</v>
      </c>
    </row>
    <row r="3750" spans="2:8" x14ac:dyDescent="0.3">
      <c r="B3750" s="210">
        <v>39974</v>
      </c>
      <c r="C3750" s="211">
        <v>65.588363999999999</v>
      </c>
      <c r="D3750" s="174">
        <v>-1.8473158080554435E-2</v>
      </c>
      <c r="E3750" s="174">
        <v>-1.8473158080554435E-2</v>
      </c>
      <c r="G3750" s="174">
        <v>3744</v>
      </c>
      <c r="H3750" s="174">
        <f t="shared" ca="1" si="62"/>
        <v>-3.3169044394584846E-2</v>
      </c>
    </row>
    <row r="3751" spans="2:8" x14ac:dyDescent="0.3">
      <c r="B3751" s="208">
        <v>39973</v>
      </c>
      <c r="C3751" s="209">
        <v>66.822792000000007</v>
      </c>
      <c r="D3751" s="174">
        <v>8.0789277433122603E-3</v>
      </c>
      <c r="E3751" s="174">
        <v>8.0789277433122603E-3</v>
      </c>
      <c r="G3751" s="174">
        <v>3745</v>
      </c>
      <c r="H3751" s="174">
        <f t="shared" ca="1" si="62"/>
        <v>1.8760195532723466E-2</v>
      </c>
    </row>
    <row r="3752" spans="2:8" x14ac:dyDescent="0.3">
      <c r="B3752" s="210">
        <v>39972</v>
      </c>
      <c r="C3752" s="211">
        <v>66.287261999999998</v>
      </c>
      <c r="D3752" s="174">
        <v>-6.1793691587822733E-2</v>
      </c>
      <c r="E3752" s="174">
        <v>-6.1793691587822733E-2</v>
      </c>
      <c r="G3752" s="174">
        <v>3746</v>
      </c>
      <c r="H3752" s="174">
        <f t="shared" ca="1" si="62"/>
        <v>3.0707782091321772E-2</v>
      </c>
    </row>
    <row r="3753" spans="2:8" x14ac:dyDescent="0.3">
      <c r="B3753" s="208">
        <v>39969</v>
      </c>
      <c r="C3753" s="209">
        <v>70.653182999999999</v>
      </c>
      <c r="D3753" s="174">
        <v>5.4599460794825833E-2</v>
      </c>
      <c r="E3753" s="174">
        <v>5.4599460794825833E-2</v>
      </c>
      <c r="G3753" s="174">
        <v>3747</v>
      </c>
      <c r="H3753" s="174">
        <f t="shared" ca="1" si="62"/>
        <v>-2.1784175705646669E-2</v>
      </c>
    </row>
    <row r="3754" spans="2:8" x14ac:dyDescent="0.3">
      <c r="B3754" s="210">
        <v>39968</v>
      </c>
      <c r="C3754" s="211">
        <v>66.995277000000002</v>
      </c>
      <c r="D3754" s="174">
        <v>1.8631196137504035E-2</v>
      </c>
      <c r="E3754" s="174">
        <v>1.8631196137504035E-2</v>
      </c>
      <c r="G3754" s="174">
        <v>3748</v>
      </c>
      <c r="H3754" s="174">
        <f t="shared" ca="1" si="62"/>
        <v>6.8168937731296952E-2</v>
      </c>
    </row>
    <row r="3755" spans="2:8" x14ac:dyDescent="0.3">
      <c r="B3755" s="208">
        <v>39967</v>
      </c>
      <c r="C3755" s="209">
        <v>65.769904999999994</v>
      </c>
      <c r="D3755" s="174">
        <v>3.6771960046467871E-2</v>
      </c>
      <c r="E3755" s="174">
        <v>3.6771960046467871E-2</v>
      </c>
      <c r="G3755" s="174">
        <v>3749</v>
      </c>
      <c r="H3755" s="174">
        <f t="shared" ca="1" si="62"/>
        <v>1.2483748581939848E-2</v>
      </c>
    </row>
    <row r="3756" spans="2:8" x14ac:dyDescent="0.3">
      <c r="B3756" s="210">
        <v>39966</v>
      </c>
      <c r="C3756" s="211">
        <v>63.437195000000003</v>
      </c>
      <c r="D3756" s="174">
        <v>3.7559380371056758E-2</v>
      </c>
      <c r="E3756" s="174">
        <v>3.7559380371056758E-2</v>
      </c>
      <c r="G3756" s="174">
        <v>3750</v>
      </c>
      <c r="H3756" s="174">
        <f t="shared" ca="1" si="62"/>
        <v>2.8676474294960119E-2</v>
      </c>
    </row>
    <row r="3757" spans="2:8" x14ac:dyDescent="0.3">
      <c r="B3757" s="208">
        <v>39965</v>
      </c>
      <c r="C3757" s="209">
        <v>61.140785000000001</v>
      </c>
      <c r="D3757" s="174">
        <v>-1.4835684734301497E-4</v>
      </c>
      <c r="E3757" s="174">
        <v>-1.4835684734301497E-4</v>
      </c>
      <c r="G3757" s="174">
        <v>3751</v>
      </c>
      <c r="H3757" s="174">
        <f t="shared" ca="1" si="62"/>
        <v>1.5676075986751616E-2</v>
      </c>
    </row>
    <row r="3758" spans="2:8" x14ac:dyDescent="0.3">
      <c r="B3758" s="210">
        <v>39962</v>
      </c>
      <c r="C3758" s="211">
        <v>61.149856999999997</v>
      </c>
      <c r="D3758" s="174">
        <v>1.2017399590468729E-2</v>
      </c>
      <c r="E3758" s="174">
        <v>1.2017399590468729E-2</v>
      </c>
      <c r="G3758" s="174">
        <v>3752</v>
      </c>
      <c r="H3758" s="174">
        <f t="shared" ca="1" si="62"/>
        <v>6.0325693601223276E-3</v>
      </c>
    </row>
    <row r="3759" spans="2:8" x14ac:dyDescent="0.3">
      <c r="B3759" s="208">
        <v>39961</v>
      </c>
      <c r="C3759" s="209">
        <v>60.423721</v>
      </c>
      <c r="D3759" s="174">
        <v>-3.1990720499470958E-2</v>
      </c>
      <c r="E3759" s="174">
        <v>-3.1990720499470958E-2</v>
      </c>
      <c r="G3759" s="174">
        <v>3753</v>
      </c>
      <c r="H3759" s="174">
        <f t="shared" ca="1" si="62"/>
        <v>5.6249025013697454E-3</v>
      </c>
    </row>
    <row r="3760" spans="2:8" x14ac:dyDescent="0.3">
      <c r="B3760" s="210">
        <v>39960</v>
      </c>
      <c r="C3760" s="211">
        <v>62.420600999999998</v>
      </c>
      <c r="D3760" s="174">
        <v>5.6050445903786897E-2</v>
      </c>
      <c r="E3760" s="174">
        <v>5.6050445903786897E-2</v>
      </c>
      <c r="G3760" s="174">
        <v>3754</v>
      </c>
      <c r="H3760" s="174">
        <f t="shared" ca="1" si="62"/>
        <v>4.3100667465631369E-2</v>
      </c>
    </row>
    <row r="3761" spans="2:8" x14ac:dyDescent="0.3">
      <c r="B3761" s="208">
        <v>39959</v>
      </c>
      <c r="C3761" s="209">
        <v>59.107593999999999</v>
      </c>
      <c r="D3761" s="174">
        <v>-5.8142898015159789E-2</v>
      </c>
      <c r="E3761" s="174">
        <v>-5.8142898015159789E-2</v>
      </c>
      <c r="G3761" s="174">
        <v>3755</v>
      </c>
      <c r="H3761" s="174">
        <f t="shared" ca="1" si="62"/>
        <v>-8.1742320560500954E-4</v>
      </c>
    </row>
    <row r="3762" spans="2:8" x14ac:dyDescent="0.3">
      <c r="B3762" s="210">
        <v>39958</v>
      </c>
      <c r="C3762" s="211">
        <v>62.756435000000003</v>
      </c>
      <c r="D3762" s="174">
        <v>-1.4464949653722006E-4</v>
      </c>
      <c r="E3762" s="174">
        <v>-1.4464949653722006E-4</v>
      </c>
      <c r="G3762" s="174">
        <v>3756</v>
      </c>
      <c r="H3762" s="174">
        <f t="shared" ca="1" si="62"/>
        <v>1.8468323747451349E-2</v>
      </c>
    </row>
    <row r="3763" spans="2:8" x14ac:dyDescent="0.3">
      <c r="B3763" s="208">
        <v>39955</v>
      </c>
      <c r="C3763" s="209">
        <v>62.765514000000003</v>
      </c>
      <c r="D3763" s="174">
        <v>-3.2731950219413747E-2</v>
      </c>
      <c r="E3763" s="174">
        <v>-3.2731950219413747E-2</v>
      </c>
      <c r="G3763" s="174">
        <v>3757</v>
      </c>
      <c r="H3763" s="174">
        <f t="shared" ca="1" si="62"/>
        <v>-5.8215203646759268E-3</v>
      </c>
    </row>
    <row r="3764" spans="2:8" x14ac:dyDescent="0.3">
      <c r="B3764" s="210">
        <v>39954</v>
      </c>
      <c r="C3764" s="211">
        <v>64.889472999999995</v>
      </c>
      <c r="D3764" s="174">
        <v>-1.5966897033482426E-2</v>
      </c>
      <c r="E3764" s="174">
        <v>-1.5966897033482426E-2</v>
      </c>
      <c r="G3764" s="174">
        <v>3758</v>
      </c>
      <c r="H3764" s="174">
        <f t="shared" ca="1" si="62"/>
        <v>-5.0013339142626449E-2</v>
      </c>
    </row>
    <row r="3765" spans="2:8" x14ac:dyDescent="0.3">
      <c r="B3765" s="208">
        <v>39953</v>
      </c>
      <c r="C3765" s="209">
        <v>65.942368000000002</v>
      </c>
      <c r="D3765" s="174">
        <v>0.1882564546641482</v>
      </c>
      <c r="E3765" s="174">
        <v>0.1882564546641482</v>
      </c>
      <c r="G3765" s="174">
        <v>3759</v>
      </c>
      <c r="H3765" s="174">
        <f t="shared" ca="1" si="62"/>
        <v>2.8500853114982152E-2</v>
      </c>
    </row>
    <row r="3766" spans="2:8" x14ac:dyDescent="0.3">
      <c r="B3766" s="210">
        <v>39952</v>
      </c>
      <c r="C3766" s="211">
        <v>55.495063999999999</v>
      </c>
      <c r="D3766" s="174">
        <v>1.4603546155513569E-2</v>
      </c>
      <c r="E3766" s="174">
        <v>1.4603546155513569E-2</v>
      </c>
      <c r="G3766" s="174">
        <v>3760</v>
      </c>
      <c r="H3766" s="174">
        <f t="shared" ca="1" si="62"/>
        <v>3.5620564313362288E-2</v>
      </c>
    </row>
    <row r="3767" spans="2:8" x14ac:dyDescent="0.3">
      <c r="B3767" s="208">
        <v>39951</v>
      </c>
      <c r="C3767" s="209">
        <v>54.696303999999998</v>
      </c>
      <c r="D3767" s="174">
        <v>0.13590935802724852</v>
      </c>
      <c r="E3767" s="174">
        <v>0.13590935802724852</v>
      </c>
      <c r="G3767" s="174">
        <v>3761</v>
      </c>
      <c r="H3767" s="174">
        <f t="shared" ca="1" si="62"/>
        <v>-2.8368734901461117E-2</v>
      </c>
    </row>
    <row r="3768" spans="2:8" x14ac:dyDescent="0.3">
      <c r="B3768" s="210">
        <v>39948</v>
      </c>
      <c r="C3768" s="211">
        <v>48.151997000000001</v>
      </c>
      <c r="D3768" s="174">
        <v>2.0781399391071393E-2</v>
      </c>
      <c r="E3768" s="174">
        <v>2.0781399391071393E-2</v>
      </c>
      <c r="G3768" s="174">
        <v>3762</v>
      </c>
      <c r="H3768" s="174">
        <f t="shared" ca="1" si="62"/>
        <v>-1.4134792393103567E-2</v>
      </c>
    </row>
    <row r="3769" spans="2:8" x14ac:dyDescent="0.3">
      <c r="B3769" s="208">
        <v>39947</v>
      </c>
      <c r="C3769" s="209">
        <v>47.171703000000001</v>
      </c>
      <c r="D3769" s="174">
        <v>-2.9505186692945214E-2</v>
      </c>
      <c r="E3769" s="174">
        <v>-2.9505186692945214E-2</v>
      </c>
      <c r="G3769" s="174">
        <v>3763</v>
      </c>
      <c r="H3769" s="174">
        <f t="shared" ca="1" si="62"/>
        <v>2.0317223903607674E-2</v>
      </c>
    </row>
    <row r="3770" spans="2:8" x14ac:dyDescent="0.3">
      <c r="B3770" s="210">
        <v>39946</v>
      </c>
      <c r="C3770" s="211">
        <v>48.605826999999998</v>
      </c>
      <c r="D3770" s="174">
        <v>2.0583439342587379E-3</v>
      </c>
      <c r="E3770" s="174">
        <v>2.0583439342587379E-3</v>
      </c>
      <c r="G3770" s="174">
        <v>3764</v>
      </c>
      <c r="H3770" s="174">
        <f t="shared" ca="1" si="62"/>
        <v>3.7674533285859471E-2</v>
      </c>
    </row>
    <row r="3771" spans="2:8" x14ac:dyDescent="0.3">
      <c r="B3771" s="208">
        <v>39945</v>
      </c>
      <c r="C3771" s="209">
        <v>48.505985000000003</v>
      </c>
      <c r="D3771" s="174">
        <v>3.8476346245753586E-2</v>
      </c>
      <c r="E3771" s="174">
        <v>3.8476346245753586E-2</v>
      </c>
      <c r="G3771" s="174">
        <v>3765</v>
      </c>
      <c r="H3771" s="174">
        <f t="shared" ca="1" si="62"/>
        <v>-1.0775563326031232E-2</v>
      </c>
    </row>
    <row r="3772" spans="2:8" x14ac:dyDescent="0.3">
      <c r="B3772" s="210">
        <v>39944</v>
      </c>
      <c r="C3772" s="211">
        <v>46.708801000000001</v>
      </c>
      <c r="D3772" s="174">
        <v>-4.2426436023074963E-2</v>
      </c>
      <c r="E3772" s="174">
        <v>-4.2426436023074963E-2</v>
      </c>
      <c r="G3772" s="174">
        <v>3766</v>
      </c>
      <c r="H3772" s="174">
        <f t="shared" ca="1" si="62"/>
        <v>5.8233264686463823E-2</v>
      </c>
    </row>
    <row r="3773" spans="2:8" x14ac:dyDescent="0.3">
      <c r="B3773" s="208">
        <v>39941</v>
      </c>
      <c r="C3773" s="209">
        <v>48.778289999999998</v>
      </c>
      <c r="D3773" s="174">
        <v>-1.1950691005509079E-2</v>
      </c>
      <c r="E3773" s="174">
        <v>-1.1950691005509079E-2</v>
      </c>
      <c r="G3773" s="174">
        <v>3767</v>
      </c>
      <c r="H3773" s="174">
        <f t="shared" ca="1" si="62"/>
        <v>-8.7879196317765026E-3</v>
      </c>
    </row>
    <row r="3774" spans="2:8" x14ac:dyDescent="0.3">
      <c r="B3774" s="210">
        <v>39940</v>
      </c>
      <c r="C3774" s="211">
        <v>49.368274999999997</v>
      </c>
      <c r="D3774" s="174">
        <v>2.6807646022057617E-2</v>
      </c>
      <c r="E3774" s="174">
        <v>2.6807646022057617E-2</v>
      </c>
      <c r="G3774" s="174">
        <v>3768</v>
      </c>
      <c r="H3774" s="174">
        <f t="shared" ca="1" si="62"/>
        <v>-0.10218720730533033</v>
      </c>
    </row>
    <row r="3775" spans="2:8" x14ac:dyDescent="0.3">
      <c r="B3775" s="208">
        <v>39939</v>
      </c>
      <c r="C3775" s="209">
        <v>48.07938</v>
      </c>
      <c r="D3775" s="174">
        <v>-2.3954234069268013E-2</v>
      </c>
      <c r="E3775" s="174">
        <v>-2.3954234069268013E-2</v>
      </c>
      <c r="G3775" s="174">
        <v>3769</v>
      </c>
      <c r="H3775" s="174">
        <f t="shared" ca="1" si="62"/>
        <v>2.5808210120093086E-2</v>
      </c>
    </row>
    <row r="3776" spans="2:8" x14ac:dyDescent="0.3">
      <c r="B3776" s="210">
        <v>39938</v>
      </c>
      <c r="C3776" s="211">
        <v>49.259349999999998</v>
      </c>
      <c r="D3776" s="174">
        <v>5.0319183119787531E-2</v>
      </c>
      <c r="E3776" s="174">
        <v>5.0319183119787531E-2</v>
      </c>
      <c r="G3776" s="174">
        <v>3770</v>
      </c>
      <c r="H3776" s="174">
        <f t="shared" ca="1" si="62"/>
        <v>-9.5685617496240744E-3</v>
      </c>
    </row>
    <row r="3777" spans="2:8" x14ac:dyDescent="0.3">
      <c r="B3777" s="208">
        <v>39937</v>
      </c>
      <c r="C3777" s="209">
        <v>46.899410000000003</v>
      </c>
      <c r="D3777" s="174">
        <v>5.9680175913641158E-2</v>
      </c>
      <c r="E3777" s="174">
        <v>5.9680175913641158E-2</v>
      </c>
      <c r="G3777" s="174">
        <v>3771</v>
      </c>
      <c r="H3777" s="174">
        <f t="shared" ca="1" si="62"/>
        <v>2.8727809906505211E-2</v>
      </c>
    </row>
    <row r="3778" spans="2:8" x14ac:dyDescent="0.3">
      <c r="B3778" s="210">
        <v>39933</v>
      </c>
      <c r="C3778" s="211">
        <v>44.25808</v>
      </c>
      <c r="D3778" s="174">
        <v>0</v>
      </c>
      <c r="E3778" s="174">
        <v>0</v>
      </c>
      <c r="G3778" s="174">
        <v>3772</v>
      </c>
      <c r="H3778" s="174">
        <f t="shared" ca="1" si="62"/>
        <v>3.5043979163664286E-2</v>
      </c>
    </row>
    <row r="3779" spans="2:8" x14ac:dyDescent="0.3">
      <c r="B3779" s="208">
        <v>39932</v>
      </c>
      <c r="C3779" s="209">
        <v>44.25808</v>
      </c>
      <c r="D3779" s="174">
        <v>4.8602165232326244E-2</v>
      </c>
      <c r="E3779" s="174">
        <v>4.8602165232326244E-2</v>
      </c>
      <c r="G3779" s="174">
        <v>3773</v>
      </c>
      <c r="H3779" s="174">
        <f t="shared" ca="1" si="62"/>
        <v>-8.8062308225958195E-3</v>
      </c>
    </row>
    <row r="3780" spans="2:8" x14ac:dyDescent="0.3">
      <c r="B3780" s="210">
        <v>39931</v>
      </c>
      <c r="C3780" s="211">
        <v>42.206741000000001</v>
      </c>
      <c r="D3780" s="174">
        <v>-6.6452543904227543E-2</v>
      </c>
      <c r="E3780" s="174">
        <v>-6.6452543904227543E-2</v>
      </c>
      <c r="G3780" s="174">
        <v>3774</v>
      </c>
      <c r="H3780" s="174">
        <f t="shared" ca="1" si="62"/>
        <v>-4.6609761462842207E-3</v>
      </c>
    </row>
    <row r="3781" spans="2:8" x14ac:dyDescent="0.3">
      <c r="B3781" s="208">
        <v>39930</v>
      </c>
      <c r="C3781" s="209">
        <v>45.211136000000003</v>
      </c>
      <c r="D3781" s="174">
        <v>-1.7748156129754698E-2</v>
      </c>
      <c r="E3781" s="174">
        <v>-1.7748156129754698E-2</v>
      </c>
      <c r="G3781" s="174">
        <v>3775</v>
      </c>
      <c r="H3781" s="174">
        <f t="shared" ca="1" si="62"/>
        <v>-7.5078687023716201E-3</v>
      </c>
    </row>
    <row r="3782" spans="2:8" x14ac:dyDescent="0.3">
      <c r="B3782" s="210">
        <v>39927</v>
      </c>
      <c r="C3782" s="211">
        <v>46.028049000000003</v>
      </c>
      <c r="D3782" s="174">
        <v>3.3211306122890742E-2</v>
      </c>
      <c r="E3782" s="174">
        <v>3.3211306122890742E-2</v>
      </c>
      <c r="G3782" s="174">
        <v>3776</v>
      </c>
      <c r="H3782" s="174">
        <f t="shared" ca="1" si="62"/>
        <v>3.6416626419082461E-3</v>
      </c>
    </row>
    <row r="3783" spans="2:8" x14ac:dyDescent="0.3">
      <c r="B3783" s="208">
        <v>39926</v>
      </c>
      <c r="C3783" s="209">
        <v>44.548533999999997</v>
      </c>
      <c r="D3783" s="174">
        <v>5.480317293341385E-2</v>
      </c>
      <c r="E3783" s="174">
        <v>5.480317293341385E-2</v>
      </c>
      <c r="G3783" s="174">
        <v>3777</v>
      </c>
      <c r="H3783" s="174">
        <f t="shared" ca="1" si="62"/>
        <v>-3.086568372722066E-2</v>
      </c>
    </row>
    <row r="3784" spans="2:8" x14ac:dyDescent="0.3">
      <c r="B3784" s="210">
        <v>39925</v>
      </c>
      <c r="C3784" s="211">
        <v>42.233978</v>
      </c>
      <c r="D3784" s="174">
        <v>-2.7860802899056839E-3</v>
      </c>
      <c r="E3784" s="174">
        <v>-2.7860802899056839E-3</v>
      </c>
      <c r="G3784" s="174">
        <v>3778</v>
      </c>
      <c r="H3784" s="174">
        <f t="shared" ref="H3784:H3847" ca="1" si="63">_xlfn.NORM.INV(RAND(),N$9,N$10)</f>
        <v>-3.4029329210650362E-2</v>
      </c>
    </row>
    <row r="3785" spans="2:8" x14ac:dyDescent="0.3">
      <c r="B3785" s="208">
        <v>39924</v>
      </c>
      <c r="C3785" s="209">
        <v>42.351973999999998</v>
      </c>
      <c r="D3785" s="174">
        <v>-5.1240206471871157E-2</v>
      </c>
      <c r="E3785" s="174">
        <v>-5.1240206471871157E-2</v>
      </c>
      <c r="G3785" s="174">
        <v>3779</v>
      </c>
      <c r="H3785" s="174">
        <f t="shared" ca="1" si="63"/>
        <v>3.2859842425913548E-2</v>
      </c>
    </row>
    <row r="3786" spans="2:8" x14ac:dyDescent="0.3">
      <c r="B3786" s="210">
        <v>39923</v>
      </c>
      <c r="C3786" s="211">
        <v>44.639301000000003</v>
      </c>
      <c r="D3786" s="174">
        <v>4.2832784681163243E-2</v>
      </c>
      <c r="E3786" s="174">
        <v>4.2832784681163243E-2</v>
      </c>
      <c r="G3786" s="174">
        <v>3780</v>
      </c>
      <c r="H3786" s="174">
        <f t="shared" ca="1" si="63"/>
        <v>4.7686169229713433E-3</v>
      </c>
    </row>
    <row r="3787" spans="2:8" x14ac:dyDescent="0.3">
      <c r="B3787" s="208">
        <v>39920</v>
      </c>
      <c r="C3787" s="209">
        <v>42.805809000000004</v>
      </c>
      <c r="D3787" s="174">
        <v>-2.340019411621878E-2</v>
      </c>
      <c r="E3787" s="174">
        <v>-2.340019411621878E-2</v>
      </c>
      <c r="G3787" s="174">
        <v>3781</v>
      </c>
      <c r="H3787" s="174">
        <f t="shared" ca="1" si="63"/>
        <v>7.2381800581325095E-2</v>
      </c>
    </row>
    <row r="3788" spans="2:8" x14ac:dyDescent="0.3">
      <c r="B3788" s="210">
        <v>39919</v>
      </c>
      <c r="C3788" s="211">
        <v>43.831474</v>
      </c>
      <c r="D3788" s="174">
        <v>-0.14227352492102796</v>
      </c>
      <c r="E3788" s="174">
        <v>-0.14227352492102796</v>
      </c>
      <c r="G3788" s="174">
        <v>3782</v>
      </c>
      <c r="H3788" s="174">
        <f t="shared" ca="1" si="63"/>
        <v>-1.845973253787376E-3</v>
      </c>
    </row>
    <row r="3789" spans="2:8" x14ac:dyDescent="0.3">
      <c r="B3789" s="208">
        <v>39918</v>
      </c>
      <c r="C3789" s="209">
        <v>51.101925000000001</v>
      </c>
      <c r="D3789" s="174">
        <v>0.11639887756984627</v>
      </c>
      <c r="E3789" s="174">
        <v>0.11639887756984627</v>
      </c>
      <c r="G3789" s="174">
        <v>3783</v>
      </c>
      <c r="H3789" s="174">
        <f t="shared" ca="1" si="63"/>
        <v>1.7944005760324778E-2</v>
      </c>
    </row>
    <row r="3790" spans="2:8" x14ac:dyDescent="0.3">
      <c r="B3790" s="210">
        <v>39916</v>
      </c>
      <c r="C3790" s="211">
        <v>45.773895000000003</v>
      </c>
      <c r="D3790" s="174">
        <v>0.11177252344597241</v>
      </c>
      <c r="E3790" s="174">
        <v>0.11177252344597241</v>
      </c>
      <c r="G3790" s="174">
        <v>3784</v>
      </c>
      <c r="H3790" s="174">
        <f t="shared" ca="1" si="63"/>
        <v>-2.8166703915059434E-3</v>
      </c>
    </row>
    <row r="3791" spans="2:8" x14ac:dyDescent="0.3">
      <c r="B3791" s="208">
        <v>39912</v>
      </c>
      <c r="C3791" s="209">
        <v>41.171996999999998</v>
      </c>
      <c r="D3791" s="174">
        <v>1.4538091408577737E-2</v>
      </c>
      <c r="E3791" s="174">
        <v>1.4538091408577737E-2</v>
      </c>
      <c r="G3791" s="174">
        <v>3785</v>
      </c>
      <c r="H3791" s="174">
        <f t="shared" ca="1" si="63"/>
        <v>1.1911368131436322E-2</v>
      </c>
    </row>
    <row r="3792" spans="2:8" x14ac:dyDescent="0.3">
      <c r="B3792" s="210">
        <v>39911</v>
      </c>
      <c r="C3792" s="211">
        <v>40.582011999999999</v>
      </c>
      <c r="D3792" s="174">
        <v>6.4270517543936534E-2</v>
      </c>
      <c r="E3792" s="174">
        <v>6.4270517543936534E-2</v>
      </c>
      <c r="G3792" s="174">
        <v>3786</v>
      </c>
      <c r="H3792" s="174">
        <f t="shared" ca="1" si="63"/>
        <v>-4.9014489114138554E-2</v>
      </c>
    </row>
    <row r="3793" spans="2:8" x14ac:dyDescent="0.3">
      <c r="B3793" s="208">
        <v>39909</v>
      </c>
      <c r="C3793" s="209">
        <v>38.131293999999997</v>
      </c>
      <c r="D3793" s="174">
        <v>3.1426245030968997E-2</v>
      </c>
      <c r="E3793" s="174">
        <v>3.1426245030968997E-2</v>
      </c>
      <c r="G3793" s="174">
        <v>3787</v>
      </c>
      <c r="H3793" s="174">
        <f t="shared" ca="1" si="63"/>
        <v>-7.2902786638925094E-3</v>
      </c>
    </row>
    <row r="3794" spans="2:8" x14ac:dyDescent="0.3">
      <c r="B3794" s="210">
        <v>39905</v>
      </c>
      <c r="C3794" s="211">
        <v>36.969481999999999</v>
      </c>
      <c r="D3794" s="174">
        <v>0.13138889833341361</v>
      </c>
      <c r="E3794" s="174">
        <v>0.13138889833341361</v>
      </c>
      <c r="G3794" s="174">
        <v>3788</v>
      </c>
      <c r="H3794" s="174">
        <f t="shared" ca="1" si="63"/>
        <v>6.7631095497373344E-3</v>
      </c>
    </row>
    <row r="3795" spans="2:8" x14ac:dyDescent="0.3">
      <c r="B3795" s="208">
        <v>39904</v>
      </c>
      <c r="C3795" s="209">
        <v>32.676192999999998</v>
      </c>
      <c r="D3795" s="174">
        <v>-1.6638531979137285E-3</v>
      </c>
      <c r="E3795" s="174">
        <v>-1.6638531979137285E-3</v>
      </c>
      <c r="G3795" s="174">
        <v>3789</v>
      </c>
      <c r="H3795" s="174">
        <f t="shared" ca="1" si="63"/>
        <v>-5.8392835252192257E-2</v>
      </c>
    </row>
    <row r="3796" spans="2:8" x14ac:dyDescent="0.3">
      <c r="B3796" s="210">
        <v>39903</v>
      </c>
      <c r="C3796" s="211">
        <v>32.730651999999999</v>
      </c>
      <c r="D3796" s="174">
        <v>4.8255864134910613E-2</v>
      </c>
      <c r="E3796" s="174">
        <v>4.8255864134910613E-2</v>
      </c>
      <c r="G3796" s="174">
        <v>3790</v>
      </c>
      <c r="H3796" s="174">
        <f t="shared" ca="1" si="63"/>
        <v>3.0794646756952111E-2</v>
      </c>
    </row>
    <row r="3797" spans="2:8" x14ac:dyDescent="0.3">
      <c r="B3797" s="208">
        <v>39902</v>
      </c>
      <c r="C3797" s="209">
        <v>31.223915000000002</v>
      </c>
      <c r="D3797" s="174">
        <v>-8.9465347258781247E-2</v>
      </c>
      <c r="E3797" s="174">
        <v>-8.9465347258781247E-2</v>
      </c>
      <c r="G3797" s="174">
        <v>3791</v>
      </c>
      <c r="H3797" s="174">
        <f t="shared" ca="1" si="63"/>
        <v>-1.4322363872269605E-2</v>
      </c>
    </row>
    <row r="3798" spans="2:8" x14ac:dyDescent="0.3">
      <c r="B3798" s="210">
        <v>39899</v>
      </c>
      <c r="C3798" s="211">
        <v>34.291846999999997</v>
      </c>
      <c r="D3798" s="174">
        <v>7.39058259431776E-2</v>
      </c>
      <c r="E3798" s="174">
        <v>7.39058259431776E-2</v>
      </c>
      <c r="G3798" s="174">
        <v>3792</v>
      </c>
      <c r="H3798" s="174">
        <f t="shared" ca="1" si="63"/>
        <v>-9.4413635281975373E-3</v>
      </c>
    </row>
    <row r="3799" spans="2:8" x14ac:dyDescent="0.3">
      <c r="B3799" s="208">
        <v>39898</v>
      </c>
      <c r="C3799" s="209">
        <v>31.931894</v>
      </c>
      <c r="D3799" s="174">
        <v>9.697527953260697E-2</v>
      </c>
      <c r="E3799" s="174">
        <v>9.697527953260697E-2</v>
      </c>
      <c r="G3799" s="174">
        <v>3793</v>
      </c>
      <c r="H3799" s="174">
        <f t="shared" ca="1" si="63"/>
        <v>-1.2158449987996872E-2</v>
      </c>
    </row>
    <row r="3800" spans="2:8" x14ac:dyDescent="0.3">
      <c r="B3800" s="210">
        <v>39897</v>
      </c>
      <c r="C3800" s="211">
        <v>29.109037000000001</v>
      </c>
      <c r="D3800" s="174">
        <v>-1.2927115158458569E-2</v>
      </c>
      <c r="E3800" s="174">
        <v>-1.2927115158458569E-2</v>
      </c>
      <c r="G3800" s="174">
        <v>3794</v>
      </c>
      <c r="H3800" s="174">
        <f t="shared" ca="1" si="63"/>
        <v>-7.9063426906851482E-3</v>
      </c>
    </row>
    <row r="3801" spans="2:8" x14ac:dyDescent="0.3">
      <c r="B3801" s="208">
        <v>39896</v>
      </c>
      <c r="C3801" s="209">
        <v>29.490261</v>
      </c>
      <c r="D3801" s="174">
        <v>-2.2269026612281976E-2</v>
      </c>
      <c r="E3801" s="174">
        <v>-2.2269026612281976E-2</v>
      </c>
      <c r="G3801" s="174">
        <v>3795</v>
      </c>
      <c r="H3801" s="174">
        <f t="shared" ca="1" si="63"/>
        <v>3.3058642207813771E-3</v>
      </c>
    </row>
    <row r="3802" spans="2:8" x14ac:dyDescent="0.3">
      <c r="B3802" s="210">
        <v>39895</v>
      </c>
      <c r="C3802" s="211">
        <v>30.161937999999999</v>
      </c>
      <c r="D3802" s="174">
        <v>3.2629085149074005E-2</v>
      </c>
      <c r="E3802" s="174">
        <v>3.2629085149074005E-2</v>
      </c>
      <c r="G3802" s="174">
        <v>3796</v>
      </c>
      <c r="H3802" s="174">
        <f t="shared" ca="1" si="63"/>
        <v>-2.6147601042136249E-2</v>
      </c>
    </row>
    <row r="3803" spans="2:8" x14ac:dyDescent="0.3">
      <c r="B3803" s="208">
        <v>39892</v>
      </c>
      <c r="C3803" s="209">
        <v>29.208879</v>
      </c>
      <c r="D3803" s="174">
        <v>-6.2900554404945477E-2</v>
      </c>
      <c r="E3803" s="174">
        <v>-6.2900554404945477E-2</v>
      </c>
      <c r="G3803" s="174">
        <v>3797</v>
      </c>
      <c r="H3803" s="174">
        <f t="shared" ca="1" si="63"/>
        <v>4.8701997782963566E-3</v>
      </c>
    </row>
    <row r="3804" spans="2:8" x14ac:dyDescent="0.3">
      <c r="B3804" s="210">
        <v>39891</v>
      </c>
      <c r="C3804" s="211">
        <v>31.169454999999999</v>
      </c>
      <c r="D3804" s="174">
        <v>-2.664388030439574E-2</v>
      </c>
      <c r="E3804" s="174">
        <v>-2.664388030439574E-2</v>
      </c>
      <c r="G3804" s="174">
        <v>3798</v>
      </c>
      <c r="H3804" s="174">
        <f t="shared" ca="1" si="63"/>
        <v>2.970926224481038E-2</v>
      </c>
    </row>
    <row r="3805" spans="2:8" x14ac:dyDescent="0.3">
      <c r="B3805" s="208">
        <v>39890</v>
      </c>
      <c r="C3805" s="209">
        <v>32.022663000000001</v>
      </c>
      <c r="D3805" s="174">
        <v>2.6177988492444647E-2</v>
      </c>
      <c r="E3805" s="174">
        <v>2.6177988492444647E-2</v>
      </c>
      <c r="G3805" s="174">
        <v>3799</v>
      </c>
      <c r="H3805" s="174">
        <f t="shared" ca="1" si="63"/>
        <v>-2.6188717041436289E-2</v>
      </c>
    </row>
    <row r="3806" spans="2:8" x14ac:dyDescent="0.3">
      <c r="B3806" s="210">
        <v>39889</v>
      </c>
      <c r="C3806" s="211">
        <v>31.205759</v>
      </c>
      <c r="D3806" s="174">
        <v>3.1193565376478431E-2</v>
      </c>
      <c r="E3806" s="174">
        <v>3.1193565376478431E-2</v>
      </c>
      <c r="G3806" s="174">
        <v>3800</v>
      </c>
      <c r="H3806" s="174">
        <f t="shared" ca="1" si="63"/>
        <v>1.3405056462534794E-2</v>
      </c>
    </row>
    <row r="3807" spans="2:8" x14ac:dyDescent="0.3">
      <c r="B3807" s="208">
        <v>39888</v>
      </c>
      <c r="C3807" s="209">
        <v>30.261786000000001</v>
      </c>
      <c r="D3807" s="174">
        <v>3.0921563252247739E-2</v>
      </c>
      <c r="E3807" s="174">
        <v>3.0921563252247739E-2</v>
      </c>
      <c r="G3807" s="174">
        <v>3801</v>
      </c>
      <c r="H3807" s="174">
        <f t="shared" ca="1" si="63"/>
        <v>-7.1311252771623992E-2</v>
      </c>
    </row>
    <row r="3808" spans="2:8" x14ac:dyDescent="0.3">
      <c r="B3808" s="210">
        <v>39885</v>
      </c>
      <c r="C3808" s="211">
        <v>29.354111</v>
      </c>
      <c r="D3808" s="174">
        <v>0.10715507482377203</v>
      </c>
      <c r="E3808" s="174">
        <v>0.10715507482377203</v>
      </c>
      <c r="G3808" s="174">
        <v>3802</v>
      </c>
      <c r="H3808" s="174">
        <f t="shared" ca="1" si="63"/>
        <v>4.8356387572431755E-2</v>
      </c>
    </row>
    <row r="3809" spans="2:8" x14ac:dyDescent="0.3">
      <c r="B3809" s="208">
        <v>39884</v>
      </c>
      <c r="C3809" s="209">
        <v>26.513097999999999</v>
      </c>
      <c r="D3809" s="174">
        <v>6.8788950456999995E-2</v>
      </c>
      <c r="E3809" s="174">
        <v>6.8788950456999995E-2</v>
      </c>
      <c r="G3809" s="174">
        <v>3803</v>
      </c>
      <c r="H3809" s="174">
        <f t="shared" ca="1" si="63"/>
        <v>2.0662327023415916E-2</v>
      </c>
    </row>
    <row r="3810" spans="2:8" x14ac:dyDescent="0.3">
      <c r="B3810" s="210">
        <v>39881</v>
      </c>
      <c r="C3810" s="211">
        <v>24.806673</v>
      </c>
      <c r="D3810" s="174">
        <v>-1.4424780930403631E-2</v>
      </c>
      <c r="E3810" s="174">
        <v>-1.4424780930403631E-2</v>
      </c>
      <c r="G3810" s="174">
        <v>3804</v>
      </c>
      <c r="H3810" s="174">
        <f t="shared" ca="1" si="63"/>
        <v>4.3624165968296165E-2</v>
      </c>
    </row>
    <row r="3811" spans="2:8" x14ac:dyDescent="0.3">
      <c r="B3811" s="208">
        <v>39878</v>
      </c>
      <c r="C3811" s="209">
        <v>25.169740999999998</v>
      </c>
      <c r="D3811" s="174">
        <v>-5.0234381256962788E-3</v>
      </c>
      <c r="E3811" s="174">
        <v>-5.0234381256962788E-3</v>
      </c>
      <c r="G3811" s="174">
        <v>3805</v>
      </c>
      <c r="H3811" s="174">
        <f t="shared" ca="1" si="63"/>
        <v>5.0451572564225956E-3</v>
      </c>
    </row>
    <row r="3812" spans="2:8" x14ac:dyDescent="0.3">
      <c r="B3812" s="210">
        <v>39877</v>
      </c>
      <c r="C3812" s="211">
        <v>25.296817999999998</v>
      </c>
      <c r="D3812" s="174">
        <v>-2.6205301435453975E-2</v>
      </c>
      <c r="E3812" s="174">
        <v>-2.6205301435453975E-2</v>
      </c>
      <c r="G3812" s="174">
        <v>3806</v>
      </c>
      <c r="H3812" s="174">
        <f t="shared" ca="1" si="63"/>
        <v>2.8477759796988831E-2</v>
      </c>
    </row>
    <row r="3813" spans="2:8" x14ac:dyDescent="0.3">
      <c r="B3813" s="208">
        <v>39876</v>
      </c>
      <c r="C3813" s="209">
        <v>25.977568000000002</v>
      </c>
      <c r="D3813" s="174">
        <v>8.8120487201645524E-3</v>
      </c>
      <c r="E3813" s="174">
        <v>8.8120487201645524E-3</v>
      </c>
      <c r="G3813" s="174">
        <v>3807</v>
      </c>
      <c r="H3813" s="174">
        <f t="shared" ca="1" si="63"/>
        <v>-1.1555702801597316E-2</v>
      </c>
    </row>
    <row r="3814" spans="2:8" x14ac:dyDescent="0.3">
      <c r="B3814" s="210">
        <v>39875</v>
      </c>
      <c r="C3814" s="211">
        <v>25.750651999999999</v>
      </c>
      <c r="D3814" s="174">
        <v>-2.542080980068042E-2</v>
      </c>
      <c r="E3814" s="174">
        <v>-2.542080980068042E-2</v>
      </c>
      <c r="G3814" s="174">
        <v>3808</v>
      </c>
      <c r="H3814" s="174">
        <f t="shared" ca="1" si="63"/>
        <v>-2.7130574572107082E-3</v>
      </c>
    </row>
    <row r="3815" spans="2:8" x14ac:dyDescent="0.3">
      <c r="B3815" s="208">
        <v>39874</v>
      </c>
      <c r="C3815" s="209">
        <v>26.422329000000001</v>
      </c>
      <c r="D3815" s="174">
        <v>-2.511728830869249E-2</v>
      </c>
      <c r="E3815" s="174">
        <v>-2.511728830869249E-2</v>
      </c>
      <c r="G3815" s="174">
        <v>3809</v>
      </c>
      <c r="H3815" s="174">
        <f t="shared" ca="1" si="63"/>
        <v>-2.1037792479148193E-2</v>
      </c>
    </row>
    <row r="3816" spans="2:8" x14ac:dyDescent="0.3">
      <c r="B3816" s="210">
        <v>39871</v>
      </c>
      <c r="C3816" s="211">
        <v>27.103085</v>
      </c>
      <c r="D3816" s="174">
        <v>-4.3346555072265687E-3</v>
      </c>
      <c r="E3816" s="174">
        <v>-4.3346555072265687E-3</v>
      </c>
      <c r="G3816" s="174">
        <v>3810</v>
      </c>
      <c r="H3816" s="174">
        <f t="shared" ca="1" si="63"/>
        <v>2.3727799663018226E-3</v>
      </c>
    </row>
    <row r="3817" spans="2:8" x14ac:dyDescent="0.3">
      <c r="B3817" s="208">
        <v>39870</v>
      </c>
      <c r="C3817" s="209">
        <v>27.221079</v>
      </c>
      <c r="D3817" s="174">
        <v>7.030690010752183E-2</v>
      </c>
      <c r="E3817" s="174">
        <v>7.030690010752183E-2</v>
      </c>
      <c r="G3817" s="174">
        <v>3811</v>
      </c>
      <c r="H3817" s="174">
        <f t="shared" ca="1" si="63"/>
        <v>-9.5558234553898523E-3</v>
      </c>
    </row>
    <row r="3818" spans="2:8" x14ac:dyDescent="0.3">
      <c r="B3818" s="210">
        <v>39869</v>
      </c>
      <c r="C3818" s="211">
        <v>25.432966</v>
      </c>
      <c r="D3818" s="174">
        <v>6.0560137297122167E-2</v>
      </c>
      <c r="E3818" s="174">
        <v>6.0560137297122167E-2</v>
      </c>
      <c r="G3818" s="174">
        <v>3812</v>
      </c>
      <c r="H3818" s="174">
        <f t="shared" ca="1" si="63"/>
        <v>4.7690419845424379E-3</v>
      </c>
    </row>
    <row r="3819" spans="2:8" x14ac:dyDescent="0.3">
      <c r="B3819" s="208">
        <v>39868</v>
      </c>
      <c r="C3819" s="209">
        <v>23.980692000000001</v>
      </c>
      <c r="D3819" s="174">
        <v>-1.2336378143494619E-2</v>
      </c>
      <c r="E3819" s="174">
        <v>-1.2336378143494619E-2</v>
      </c>
      <c r="G3819" s="174">
        <v>3813</v>
      </c>
      <c r="H3819" s="174">
        <f t="shared" ca="1" si="63"/>
        <v>-3.8089842853142375E-2</v>
      </c>
    </row>
    <row r="3820" spans="2:8" x14ac:dyDescent="0.3">
      <c r="B3820" s="210">
        <v>39864</v>
      </c>
      <c r="C3820" s="211">
        <v>24.280221999999998</v>
      </c>
      <c r="D3820" s="174">
        <v>-5.9457248871863924E-3</v>
      </c>
      <c r="E3820" s="174">
        <v>-5.9457248871863924E-3</v>
      </c>
      <c r="G3820" s="174">
        <v>3814</v>
      </c>
      <c r="H3820" s="174">
        <f t="shared" ca="1" si="63"/>
        <v>7.5661470505538314E-2</v>
      </c>
    </row>
    <row r="3821" spans="2:8" x14ac:dyDescent="0.3">
      <c r="B3821" s="208">
        <v>39863</v>
      </c>
      <c r="C3821" s="209">
        <v>24.425449</v>
      </c>
      <c r="D3821" s="174">
        <v>9.3773043753232737E-3</v>
      </c>
      <c r="E3821" s="174">
        <v>9.3773043753232737E-3</v>
      </c>
      <c r="G3821" s="174">
        <v>3815</v>
      </c>
      <c r="H3821" s="174">
        <f t="shared" ca="1" si="63"/>
        <v>3.1186659268446916E-4</v>
      </c>
    </row>
    <row r="3822" spans="2:8" x14ac:dyDescent="0.3">
      <c r="B3822" s="210">
        <v>39862</v>
      </c>
      <c r="C3822" s="211">
        <v>24.198532</v>
      </c>
      <c r="D3822" s="174">
        <v>1.9113066841279704E-2</v>
      </c>
      <c r="E3822" s="174">
        <v>1.9113066841279704E-2</v>
      </c>
      <c r="G3822" s="174">
        <v>3816</v>
      </c>
      <c r="H3822" s="174">
        <f t="shared" ca="1" si="63"/>
        <v>-3.6112133765891889E-2</v>
      </c>
    </row>
    <row r="3823" spans="2:8" x14ac:dyDescent="0.3">
      <c r="B3823" s="208">
        <v>39861</v>
      </c>
      <c r="C3823" s="209">
        <v>23.744698</v>
      </c>
      <c r="D3823" s="174">
        <v>-3.9999983827968391E-2</v>
      </c>
      <c r="E3823" s="174">
        <v>-3.9999983827968391E-2</v>
      </c>
      <c r="G3823" s="174">
        <v>3817</v>
      </c>
      <c r="H3823" s="174">
        <f t="shared" ca="1" si="63"/>
        <v>-1.8379148998171717E-3</v>
      </c>
    </row>
    <row r="3824" spans="2:8" x14ac:dyDescent="0.3">
      <c r="B3824" s="210">
        <v>39860</v>
      </c>
      <c r="C3824" s="211">
        <v>24.734059999999999</v>
      </c>
      <c r="D3824" s="174">
        <v>-1.0889190225574235E-2</v>
      </c>
      <c r="E3824" s="174">
        <v>-1.0889190225574235E-2</v>
      </c>
      <c r="G3824" s="174">
        <v>3818</v>
      </c>
      <c r="H3824" s="174">
        <f t="shared" ca="1" si="63"/>
        <v>3.3874589885849793E-2</v>
      </c>
    </row>
    <row r="3825" spans="2:8" x14ac:dyDescent="0.3">
      <c r="B3825" s="208">
        <v>39857</v>
      </c>
      <c r="C3825" s="209">
        <v>25.006359</v>
      </c>
      <c r="D3825" s="174">
        <v>1.063818221594129E-2</v>
      </c>
      <c r="E3825" s="174">
        <v>1.063818221594129E-2</v>
      </c>
      <c r="G3825" s="174">
        <v>3819</v>
      </c>
      <c r="H3825" s="174">
        <f t="shared" ca="1" si="63"/>
        <v>-3.2794095933599915E-2</v>
      </c>
    </row>
    <row r="3826" spans="2:8" x14ac:dyDescent="0.3">
      <c r="B3826" s="210">
        <v>39856</v>
      </c>
      <c r="C3826" s="211">
        <v>24.743137000000001</v>
      </c>
      <c r="D3826" s="174">
        <v>1.4695532154288915E-3</v>
      </c>
      <c r="E3826" s="174">
        <v>1.4695532154288915E-3</v>
      </c>
      <c r="G3826" s="174">
        <v>3820</v>
      </c>
      <c r="H3826" s="174">
        <f t="shared" ca="1" si="63"/>
        <v>-4.2526238076757136E-2</v>
      </c>
    </row>
    <row r="3827" spans="2:8" x14ac:dyDescent="0.3">
      <c r="B3827" s="208">
        <v>39855</v>
      </c>
      <c r="C3827" s="209">
        <v>24.706828999999999</v>
      </c>
      <c r="D3827" s="174">
        <v>-1.5195439837439741E-2</v>
      </c>
      <c r="E3827" s="174">
        <v>-1.5195439837439741E-2</v>
      </c>
      <c r="G3827" s="174">
        <v>3821</v>
      </c>
      <c r="H3827" s="174">
        <f t="shared" ca="1" si="63"/>
        <v>-2.1301830175111371E-2</v>
      </c>
    </row>
    <row r="3828" spans="2:8" x14ac:dyDescent="0.3">
      <c r="B3828" s="210">
        <v>39854</v>
      </c>
      <c r="C3828" s="211">
        <v>25.088052999999999</v>
      </c>
      <c r="D3828" s="174">
        <v>-2.40112639941641E-2</v>
      </c>
      <c r="E3828" s="174">
        <v>-2.40112639941641E-2</v>
      </c>
      <c r="G3828" s="174">
        <v>3822</v>
      </c>
      <c r="H3828" s="174">
        <f t="shared" ca="1" si="63"/>
        <v>-1.2789650682025488E-2</v>
      </c>
    </row>
    <row r="3829" spans="2:8" x14ac:dyDescent="0.3">
      <c r="B3829" s="208">
        <v>39853</v>
      </c>
      <c r="C3829" s="209">
        <v>25.705269000000001</v>
      </c>
      <c r="D3829" s="174">
        <v>2.9818265119120446E-2</v>
      </c>
      <c r="E3829" s="174">
        <v>2.9818265119120446E-2</v>
      </c>
      <c r="G3829" s="174">
        <v>3823</v>
      </c>
      <c r="H3829" s="174">
        <f t="shared" ca="1" si="63"/>
        <v>-4.1115070921312656E-3</v>
      </c>
    </row>
    <row r="3830" spans="2:8" x14ac:dyDescent="0.3">
      <c r="B3830" s="210">
        <v>39850</v>
      </c>
      <c r="C3830" s="211">
        <v>24.960975999999999</v>
      </c>
      <c r="D3830" s="174">
        <v>4.8817785707844792E-2</v>
      </c>
      <c r="E3830" s="174">
        <v>4.8817785707844792E-2</v>
      </c>
      <c r="G3830" s="174">
        <v>3824</v>
      </c>
      <c r="H3830" s="174">
        <f t="shared" ca="1" si="63"/>
        <v>-3.2948871360010483E-3</v>
      </c>
    </row>
    <row r="3831" spans="2:8" x14ac:dyDescent="0.3">
      <c r="B3831" s="208">
        <v>39849</v>
      </c>
      <c r="C3831" s="209">
        <v>23.799154000000001</v>
      </c>
      <c r="D3831" s="174">
        <v>-3.2115350899328959E-2</v>
      </c>
      <c r="E3831" s="174">
        <v>-3.2115350899328959E-2</v>
      </c>
      <c r="G3831" s="174">
        <v>3825</v>
      </c>
      <c r="H3831" s="174">
        <f t="shared" ca="1" si="63"/>
        <v>-1.804654082426569E-2</v>
      </c>
    </row>
    <row r="3832" spans="2:8" x14ac:dyDescent="0.3">
      <c r="B3832" s="210">
        <v>39848</v>
      </c>
      <c r="C3832" s="211">
        <v>24.588833000000001</v>
      </c>
      <c r="D3832" s="174">
        <v>1.6892002267292927E-2</v>
      </c>
      <c r="E3832" s="174">
        <v>1.6892002267292927E-2</v>
      </c>
      <c r="G3832" s="174">
        <v>3826</v>
      </c>
      <c r="H3832" s="174">
        <f t="shared" ca="1" si="63"/>
        <v>-6.1113294228781513E-2</v>
      </c>
    </row>
    <row r="3833" spans="2:8" x14ac:dyDescent="0.3">
      <c r="B3833" s="208">
        <v>39847</v>
      </c>
      <c r="C3833" s="209">
        <v>24.180378000000001</v>
      </c>
      <c r="D3833" s="174">
        <v>-7.3391389679657443E-2</v>
      </c>
      <c r="E3833" s="174">
        <v>-7.3391389679657443E-2</v>
      </c>
      <c r="G3833" s="174">
        <v>3827</v>
      </c>
      <c r="H3833" s="174">
        <f t="shared" ca="1" si="63"/>
        <v>4.6932679471430656E-2</v>
      </c>
    </row>
    <row r="3834" spans="2:8" x14ac:dyDescent="0.3">
      <c r="B3834" s="210">
        <v>39846</v>
      </c>
      <c r="C3834" s="211">
        <v>26.095568</v>
      </c>
      <c r="D3834" s="174">
        <v>-3.9425294718297733E-2</v>
      </c>
      <c r="E3834" s="174">
        <v>-3.9425294718297733E-2</v>
      </c>
      <c r="G3834" s="174">
        <v>3828</v>
      </c>
      <c r="H3834" s="174">
        <f t="shared" ca="1" si="63"/>
        <v>8.8297775149174234E-3</v>
      </c>
    </row>
    <row r="3835" spans="2:8" x14ac:dyDescent="0.3">
      <c r="B3835" s="208">
        <v>39843</v>
      </c>
      <c r="C3835" s="209">
        <v>27.166620000000002</v>
      </c>
      <c r="D3835" s="174">
        <v>-1.5784298868105222E-2</v>
      </c>
      <c r="E3835" s="174">
        <v>-1.5784298868105222E-2</v>
      </c>
      <c r="G3835" s="174">
        <v>3829</v>
      </c>
      <c r="H3835" s="174">
        <f t="shared" ca="1" si="63"/>
        <v>-2.2918601519610483E-2</v>
      </c>
    </row>
    <row r="3836" spans="2:8" x14ac:dyDescent="0.3">
      <c r="B3836" s="210">
        <v>39842</v>
      </c>
      <c r="C3836" s="211">
        <v>27.602302999999999</v>
      </c>
      <c r="D3836" s="174">
        <v>3.6822456902679906E-2</v>
      </c>
      <c r="E3836" s="174">
        <v>3.6822456902679906E-2</v>
      </c>
      <c r="G3836" s="174">
        <v>3830</v>
      </c>
      <c r="H3836" s="174">
        <f t="shared" ca="1" si="63"/>
        <v>-6.7373360557576823E-3</v>
      </c>
    </row>
    <row r="3837" spans="2:8" x14ac:dyDescent="0.3">
      <c r="B3837" s="208">
        <v>39841</v>
      </c>
      <c r="C3837" s="209">
        <v>26.622015000000001</v>
      </c>
      <c r="D3837" s="174">
        <v>4.4887800417829311E-2</v>
      </c>
      <c r="E3837" s="174">
        <v>4.4887800417829311E-2</v>
      </c>
      <c r="G3837" s="174">
        <v>3831</v>
      </c>
      <c r="H3837" s="174">
        <f t="shared" ca="1" si="63"/>
        <v>6.2283840815283431E-3</v>
      </c>
    </row>
    <row r="3838" spans="2:8" x14ac:dyDescent="0.3">
      <c r="B3838" s="210">
        <v>39840</v>
      </c>
      <c r="C3838" s="211">
        <v>25.478348</v>
      </c>
      <c r="D3838" s="174">
        <v>3.9244549118909844E-2</v>
      </c>
      <c r="E3838" s="174">
        <v>3.9244549118909844E-2</v>
      </c>
      <c r="G3838" s="174">
        <v>3832</v>
      </c>
      <c r="H3838" s="174">
        <f t="shared" ca="1" si="63"/>
        <v>5.3391302068260725E-2</v>
      </c>
    </row>
    <row r="3839" spans="2:8" x14ac:dyDescent="0.3">
      <c r="B3839" s="208">
        <v>39836</v>
      </c>
      <c r="C3839" s="209">
        <v>24.516220000000001</v>
      </c>
      <c r="D3839" s="174">
        <v>1.6177579293242268E-2</v>
      </c>
      <c r="E3839" s="174">
        <v>1.6177579293242268E-2</v>
      </c>
      <c r="G3839" s="174">
        <v>3833</v>
      </c>
      <c r="H3839" s="174">
        <f t="shared" ca="1" si="63"/>
        <v>-2.8850195503536954E-2</v>
      </c>
    </row>
    <row r="3840" spans="2:8" x14ac:dyDescent="0.3">
      <c r="B3840" s="210">
        <v>39835</v>
      </c>
      <c r="C3840" s="211">
        <v>24.125921000000002</v>
      </c>
      <c r="D3840" s="174">
        <v>-5.0035673982326764E-2</v>
      </c>
      <c r="E3840" s="174">
        <v>-5.0035673982326764E-2</v>
      </c>
      <c r="G3840" s="174">
        <v>3834</v>
      </c>
      <c r="H3840" s="174">
        <f t="shared" ca="1" si="63"/>
        <v>-8.5294095165642427E-3</v>
      </c>
    </row>
    <row r="3841" spans="2:8" x14ac:dyDescent="0.3">
      <c r="B3841" s="208">
        <v>39834</v>
      </c>
      <c r="C3841" s="209">
        <v>25.396660000000001</v>
      </c>
      <c r="D3841" s="174">
        <v>-4.013725272394035E-2</v>
      </c>
      <c r="E3841" s="174">
        <v>-4.013725272394035E-2</v>
      </c>
      <c r="G3841" s="174">
        <v>3835</v>
      </c>
      <c r="H3841" s="174">
        <f t="shared" ca="1" si="63"/>
        <v>-9.8989001498465713E-3</v>
      </c>
    </row>
    <row r="3842" spans="2:8" x14ac:dyDescent="0.3">
      <c r="B3842" s="210">
        <v>39833</v>
      </c>
      <c r="C3842" s="211">
        <v>26.458637</v>
      </c>
      <c r="D3842" s="174">
        <v>-2.8980623018455109E-2</v>
      </c>
      <c r="E3842" s="174">
        <v>-2.8980623018455109E-2</v>
      </c>
      <c r="G3842" s="174">
        <v>3836</v>
      </c>
      <c r="H3842" s="174">
        <f t="shared" ca="1" si="63"/>
        <v>1.9519553179679863E-2</v>
      </c>
    </row>
    <row r="3843" spans="2:8" x14ac:dyDescent="0.3">
      <c r="B3843" s="208">
        <v>39832</v>
      </c>
      <c r="C3843" s="209">
        <v>27.24831</v>
      </c>
      <c r="D3843" s="174">
        <v>-1.8633505922887171E-2</v>
      </c>
      <c r="E3843" s="174">
        <v>-1.8633505922887171E-2</v>
      </c>
      <c r="G3843" s="174">
        <v>3837</v>
      </c>
      <c r="H3843" s="174">
        <f t="shared" ca="1" si="63"/>
        <v>3.5862833072485126E-2</v>
      </c>
    </row>
    <row r="3844" spans="2:8" x14ac:dyDescent="0.3">
      <c r="B3844" s="210">
        <v>39829</v>
      </c>
      <c r="C3844" s="211">
        <v>27.765682000000002</v>
      </c>
      <c r="D3844" s="174">
        <v>1.5267210742429795E-2</v>
      </c>
      <c r="E3844" s="174">
        <v>1.5267210742429795E-2</v>
      </c>
      <c r="G3844" s="174">
        <v>3838</v>
      </c>
      <c r="H3844" s="174">
        <f t="shared" ca="1" si="63"/>
        <v>1.0073959402215145E-2</v>
      </c>
    </row>
    <row r="3845" spans="2:8" x14ac:dyDescent="0.3">
      <c r="B3845" s="208">
        <v>39828</v>
      </c>
      <c r="C3845" s="209">
        <v>27.348151999999999</v>
      </c>
      <c r="D3845" s="174">
        <v>-3.64568076935897E-2</v>
      </c>
      <c r="E3845" s="174">
        <v>-3.64568076935897E-2</v>
      </c>
      <c r="G3845" s="174">
        <v>3839</v>
      </c>
      <c r="H3845" s="174">
        <f t="shared" ca="1" si="63"/>
        <v>-8.9802009629158487E-4</v>
      </c>
    </row>
    <row r="3846" spans="2:8" x14ac:dyDescent="0.3">
      <c r="B3846" s="210">
        <v>39827</v>
      </c>
      <c r="C3846" s="211">
        <v>28.382902000000001</v>
      </c>
      <c r="D3846" s="174">
        <v>8.0593527848060679E-3</v>
      </c>
      <c r="E3846" s="174">
        <v>8.0593527848060679E-3</v>
      </c>
      <c r="G3846" s="174">
        <v>3840</v>
      </c>
      <c r="H3846" s="174">
        <f t="shared" ca="1" si="63"/>
        <v>3.8836330150912354E-2</v>
      </c>
    </row>
    <row r="3847" spans="2:8" x14ac:dyDescent="0.3">
      <c r="B3847" s="208">
        <v>39826</v>
      </c>
      <c r="C3847" s="209">
        <v>28.155982999999999</v>
      </c>
      <c r="D3847" s="174">
        <v>-3.9628349999943781E-2</v>
      </c>
      <c r="E3847" s="174">
        <v>-3.9628349999943781E-2</v>
      </c>
      <c r="G3847" s="174">
        <v>3841</v>
      </c>
      <c r="H3847" s="174">
        <f t="shared" ca="1" si="63"/>
        <v>-2.0018805040348395E-2</v>
      </c>
    </row>
    <row r="3848" spans="2:8" x14ac:dyDescent="0.3">
      <c r="B3848" s="210">
        <v>39825</v>
      </c>
      <c r="C3848" s="211">
        <v>29.317799000000001</v>
      </c>
      <c r="D3848" s="174">
        <v>-2.5640992406641003E-2</v>
      </c>
      <c r="E3848" s="174">
        <v>-2.5640992406641003E-2</v>
      </c>
      <c r="G3848" s="174">
        <v>3842</v>
      </c>
      <c r="H3848" s="174">
        <f t="shared" ref="H3848:H3911" ca="1" si="64">_xlfn.NORM.INV(RAND(),N$9,N$10)</f>
        <v>1.6720649869527197E-2</v>
      </c>
    </row>
    <row r="3849" spans="2:8" x14ac:dyDescent="0.3">
      <c r="B3849" s="208">
        <v>39822</v>
      </c>
      <c r="C3849" s="209">
        <v>30.089319</v>
      </c>
      <c r="D3849" s="174">
        <v>-4.8234293897224993E-2</v>
      </c>
      <c r="E3849" s="174">
        <v>-4.8234293897224993E-2</v>
      </c>
      <c r="G3849" s="174">
        <v>3843</v>
      </c>
      <c r="H3849" s="174">
        <f t="shared" ca="1" si="64"/>
        <v>-3.2228578810470886E-2</v>
      </c>
    </row>
    <row r="3850" spans="2:8" x14ac:dyDescent="0.3">
      <c r="B3850" s="210">
        <v>39820</v>
      </c>
      <c r="C3850" s="211">
        <v>31.614208000000001</v>
      </c>
      <c r="D3850" s="174">
        <v>-6.5969523401188737E-2</v>
      </c>
      <c r="E3850" s="174">
        <v>-6.5969523401188737E-2</v>
      </c>
      <c r="G3850" s="174">
        <v>3844</v>
      </c>
      <c r="H3850" s="174">
        <f t="shared" ca="1" si="64"/>
        <v>2.6361842102489791E-2</v>
      </c>
    </row>
    <row r="3851" spans="2:8" x14ac:dyDescent="0.3">
      <c r="B3851" s="208">
        <v>39819</v>
      </c>
      <c r="C3851" s="209">
        <v>33.847084000000002</v>
      </c>
      <c r="D3851" s="174">
        <v>4.4830227008227856E-2</v>
      </c>
      <c r="E3851" s="174">
        <v>4.4830227008227856E-2</v>
      </c>
      <c r="G3851" s="174">
        <v>3845</v>
      </c>
      <c r="H3851" s="174">
        <f t="shared" ca="1" si="64"/>
        <v>2.5770505106739505E-2</v>
      </c>
    </row>
    <row r="3852" spans="2:8" x14ac:dyDescent="0.3">
      <c r="B3852" s="210">
        <v>39818</v>
      </c>
      <c r="C3852" s="211">
        <v>32.394817000000003</v>
      </c>
      <c r="D3852" s="174">
        <v>1.363266189138016E-2</v>
      </c>
      <c r="E3852" s="174">
        <v>1.363266189138016E-2</v>
      </c>
      <c r="G3852" s="174">
        <v>3846</v>
      </c>
      <c r="H3852" s="174">
        <f t="shared" ca="1" si="64"/>
        <v>2.5723814581240619E-2</v>
      </c>
    </row>
    <row r="3853" spans="2:8" x14ac:dyDescent="0.3">
      <c r="B3853" s="208">
        <v>39815</v>
      </c>
      <c r="C3853" s="209">
        <v>31.959129000000001</v>
      </c>
      <c r="D3853" s="174">
        <v>0.10134508363179472</v>
      </c>
      <c r="E3853" s="174">
        <v>0.10134508363179472</v>
      </c>
      <c r="G3853" s="174">
        <v>3847</v>
      </c>
      <c r="H3853" s="174">
        <f t="shared" ca="1" si="64"/>
        <v>3.7168773519473161E-2</v>
      </c>
    </row>
    <row r="3854" spans="2:8" x14ac:dyDescent="0.3">
      <c r="B3854" s="210">
        <v>39813</v>
      </c>
      <c r="C3854" s="211">
        <v>29.018270000000001</v>
      </c>
      <c r="D3854" s="174">
        <v>2.2712658585862182E-2</v>
      </c>
      <c r="E3854" s="174">
        <v>2.2712658585862182E-2</v>
      </c>
      <c r="G3854" s="174">
        <v>3848</v>
      </c>
      <c r="H3854" s="174">
        <f t="shared" ca="1" si="64"/>
        <v>6.4406867972878562E-2</v>
      </c>
    </row>
    <row r="3855" spans="2:8" x14ac:dyDescent="0.3">
      <c r="B3855" s="208">
        <v>39812</v>
      </c>
      <c r="C3855" s="209">
        <v>28.373825</v>
      </c>
      <c r="D3855" s="174">
        <v>4.9345427273615246E-2</v>
      </c>
      <c r="E3855" s="174">
        <v>4.9345427273615246E-2</v>
      </c>
      <c r="G3855" s="174">
        <v>3849</v>
      </c>
      <c r="H3855" s="174">
        <f t="shared" ca="1" si="64"/>
        <v>9.4971579251079755E-2</v>
      </c>
    </row>
    <row r="3856" spans="2:8" x14ac:dyDescent="0.3">
      <c r="B3856" s="210">
        <v>39811</v>
      </c>
      <c r="C3856" s="211">
        <v>27.039546999999999</v>
      </c>
      <c r="D3856" s="174">
        <v>-4.3352529578910282E-2</v>
      </c>
      <c r="E3856" s="174">
        <v>-4.3352529578910282E-2</v>
      </c>
      <c r="G3856" s="174">
        <v>3850</v>
      </c>
      <c r="H3856" s="174">
        <f t="shared" ca="1" si="64"/>
        <v>-5.9839193304662653E-3</v>
      </c>
    </row>
    <row r="3857" spans="2:8" x14ac:dyDescent="0.3">
      <c r="B3857" s="208">
        <v>39808</v>
      </c>
      <c r="C3857" s="209">
        <v>28.264901999999999</v>
      </c>
      <c r="D3857" s="174">
        <v>-2.4436121950843239E-2</v>
      </c>
      <c r="E3857" s="174">
        <v>-2.4436121950843239E-2</v>
      </c>
      <c r="G3857" s="174">
        <v>3851</v>
      </c>
      <c r="H3857" s="174">
        <f t="shared" ca="1" si="64"/>
        <v>-1.4667404206878974E-2</v>
      </c>
    </row>
    <row r="3858" spans="2:8" x14ac:dyDescent="0.3">
      <c r="B3858" s="210">
        <v>39806</v>
      </c>
      <c r="C3858" s="211">
        <v>28.972887</v>
      </c>
      <c r="D3858" s="174">
        <v>-8.4862419442673309E-2</v>
      </c>
      <c r="E3858" s="174">
        <v>-8.4862419442673309E-2</v>
      </c>
      <c r="G3858" s="174">
        <v>3852</v>
      </c>
      <c r="H3858" s="174">
        <f t="shared" ca="1" si="64"/>
        <v>-2.8955983308118043E-2</v>
      </c>
    </row>
    <row r="3859" spans="2:8" x14ac:dyDescent="0.3">
      <c r="B3859" s="208">
        <v>39805</v>
      </c>
      <c r="C3859" s="209">
        <v>31.659597000000002</v>
      </c>
      <c r="D3859" s="174">
        <v>-7.1599667038441978E-2</v>
      </c>
      <c r="E3859" s="174">
        <v>-7.1599667038441978E-2</v>
      </c>
      <c r="G3859" s="174">
        <v>3853</v>
      </c>
      <c r="H3859" s="174">
        <f t="shared" ca="1" si="64"/>
        <v>1.4290334344294253E-3</v>
      </c>
    </row>
    <row r="3860" spans="2:8" x14ac:dyDescent="0.3">
      <c r="B3860" s="210">
        <v>39804</v>
      </c>
      <c r="C3860" s="211">
        <v>34.101233999999998</v>
      </c>
      <c r="D3860" s="174">
        <v>4.9734368327809496E-2</v>
      </c>
      <c r="E3860" s="174">
        <v>4.9734368327809496E-2</v>
      </c>
      <c r="G3860" s="174">
        <v>3854</v>
      </c>
      <c r="H3860" s="174">
        <f t="shared" ca="1" si="64"/>
        <v>-1.213010144402395E-3</v>
      </c>
    </row>
    <row r="3861" spans="2:8" x14ac:dyDescent="0.3">
      <c r="B3861" s="208">
        <v>39801</v>
      </c>
      <c r="C3861" s="209">
        <v>32.485584000000003</v>
      </c>
      <c r="D3861" s="174">
        <v>3.0521313230751763E-2</v>
      </c>
      <c r="E3861" s="174">
        <v>3.0521313230751763E-2</v>
      </c>
      <c r="G3861" s="174">
        <v>3855</v>
      </c>
      <c r="H3861" s="174">
        <f t="shared" ca="1" si="64"/>
        <v>-2.5988252463448349E-2</v>
      </c>
    </row>
    <row r="3862" spans="2:8" x14ac:dyDescent="0.3">
      <c r="B3862" s="210">
        <v>39800</v>
      </c>
      <c r="C3862" s="211">
        <v>31.523447000000001</v>
      </c>
      <c r="D3862" s="174">
        <v>7.0262084702999633E-2</v>
      </c>
      <c r="E3862" s="174">
        <v>7.0262084702999633E-2</v>
      </c>
      <c r="G3862" s="174">
        <v>3856</v>
      </c>
      <c r="H3862" s="174">
        <f t="shared" ca="1" si="64"/>
        <v>-1.0209613905090714E-2</v>
      </c>
    </row>
    <row r="3863" spans="2:8" x14ac:dyDescent="0.3">
      <c r="B3863" s="208">
        <v>39799</v>
      </c>
      <c r="C3863" s="209">
        <v>29.453951</v>
      </c>
      <c r="D3863" s="174">
        <v>-1.6368669135979202E-2</v>
      </c>
      <c r="E3863" s="174">
        <v>-1.6368669135979202E-2</v>
      </c>
      <c r="G3863" s="174">
        <v>3857</v>
      </c>
      <c r="H3863" s="174">
        <f t="shared" ca="1" si="64"/>
        <v>-5.0371494911624071E-2</v>
      </c>
    </row>
    <row r="3864" spans="2:8" x14ac:dyDescent="0.3">
      <c r="B3864" s="210">
        <v>39798</v>
      </c>
      <c r="C3864" s="211">
        <v>29.944095999999998</v>
      </c>
      <c r="D3864" s="174">
        <v>4.2997235076974047E-2</v>
      </c>
      <c r="E3864" s="174">
        <v>4.2997235076974047E-2</v>
      </c>
      <c r="G3864" s="174">
        <v>3858</v>
      </c>
      <c r="H3864" s="174">
        <f t="shared" ca="1" si="64"/>
        <v>-1.1795117331083288E-2</v>
      </c>
    </row>
    <row r="3865" spans="2:8" x14ac:dyDescent="0.3">
      <c r="B3865" s="208">
        <v>39797</v>
      </c>
      <c r="C3865" s="209">
        <v>28.70966</v>
      </c>
      <c r="D3865" s="174">
        <v>3.1300798946085041E-2</v>
      </c>
      <c r="E3865" s="174">
        <v>3.1300798946085041E-2</v>
      </c>
      <c r="G3865" s="174">
        <v>3859</v>
      </c>
      <c r="H3865" s="174">
        <f t="shared" ca="1" si="64"/>
        <v>-1.8909846849007771E-2</v>
      </c>
    </row>
    <row r="3866" spans="2:8" x14ac:dyDescent="0.3">
      <c r="B3866" s="210">
        <v>39794</v>
      </c>
      <c r="C3866" s="211">
        <v>27.838298999999999</v>
      </c>
      <c r="D3866" s="174">
        <v>-4.5440265460629251E-2</v>
      </c>
      <c r="E3866" s="174">
        <v>-4.5440265460629251E-2</v>
      </c>
      <c r="G3866" s="174">
        <v>3860</v>
      </c>
      <c r="H3866" s="174">
        <f t="shared" ca="1" si="64"/>
        <v>-4.5764375449066204E-2</v>
      </c>
    </row>
    <row r="3867" spans="2:8" x14ac:dyDescent="0.3">
      <c r="B3867" s="208">
        <v>39793</v>
      </c>
      <c r="C3867" s="209">
        <v>29.163495999999999</v>
      </c>
      <c r="D3867" s="174">
        <v>-1.7130712853738742E-2</v>
      </c>
      <c r="E3867" s="174">
        <v>-1.7130712853738742E-2</v>
      </c>
      <c r="G3867" s="174">
        <v>3861</v>
      </c>
      <c r="H3867" s="174">
        <f t="shared" ca="1" si="64"/>
        <v>-1.450452282329112E-2</v>
      </c>
    </row>
    <row r="3868" spans="2:8" x14ac:dyDescent="0.3">
      <c r="B3868" s="210">
        <v>39792</v>
      </c>
      <c r="C3868" s="211">
        <v>29.671794999999999</v>
      </c>
      <c r="D3868" s="174">
        <v>7.4621949355664186E-2</v>
      </c>
      <c r="E3868" s="174">
        <v>7.4621949355664186E-2</v>
      </c>
      <c r="G3868" s="174">
        <v>3862</v>
      </c>
      <c r="H3868" s="174">
        <f t="shared" ca="1" si="64"/>
        <v>-1.3131361524183455E-2</v>
      </c>
    </row>
    <row r="3869" spans="2:8" x14ac:dyDescent="0.3">
      <c r="B3869" s="208">
        <v>39790</v>
      </c>
      <c r="C3869" s="209">
        <v>27.61138</v>
      </c>
      <c r="D3869" s="174">
        <v>-6.8560554941530091E-3</v>
      </c>
      <c r="E3869" s="174">
        <v>-6.8560554941530091E-3</v>
      </c>
      <c r="G3869" s="174">
        <v>3863</v>
      </c>
      <c r="H3869" s="174">
        <f t="shared" ca="1" si="64"/>
        <v>1.9269992055685834E-2</v>
      </c>
    </row>
    <row r="3870" spans="2:8" x14ac:dyDescent="0.3">
      <c r="B3870" s="210">
        <v>39787</v>
      </c>
      <c r="C3870" s="211">
        <v>27.801991999999998</v>
      </c>
      <c r="D3870" s="174">
        <v>1.4574337918163042E-2</v>
      </c>
      <c r="E3870" s="174">
        <v>1.4574337918163042E-2</v>
      </c>
      <c r="G3870" s="174">
        <v>3864</v>
      </c>
      <c r="H3870" s="174">
        <f t="shared" ca="1" si="64"/>
        <v>-1.6612452785771496E-2</v>
      </c>
    </row>
    <row r="3871" spans="2:8" x14ac:dyDescent="0.3">
      <c r="B3871" s="208">
        <v>39786</v>
      </c>
      <c r="C3871" s="209">
        <v>27.402616999999999</v>
      </c>
      <c r="D3871" s="174">
        <v>0.13283307682351028</v>
      </c>
      <c r="E3871" s="174">
        <v>0.13283307682351028</v>
      </c>
      <c r="G3871" s="174">
        <v>3865</v>
      </c>
      <c r="H3871" s="174">
        <f t="shared" ca="1" si="64"/>
        <v>1.5610694895759161E-2</v>
      </c>
    </row>
    <row r="3872" spans="2:8" x14ac:dyDescent="0.3">
      <c r="B3872" s="210">
        <v>39785</v>
      </c>
      <c r="C3872" s="211">
        <v>24.189457000000001</v>
      </c>
      <c r="D3872" s="174">
        <v>3.615863597854857E-2</v>
      </c>
      <c r="E3872" s="174">
        <v>3.615863597854857E-2</v>
      </c>
      <c r="G3872" s="174">
        <v>3866</v>
      </c>
      <c r="H3872" s="174">
        <f t="shared" ca="1" si="64"/>
        <v>-4.503149235399375E-2</v>
      </c>
    </row>
    <row r="3873" spans="2:8" x14ac:dyDescent="0.3">
      <c r="B3873" s="208">
        <v>39784</v>
      </c>
      <c r="C3873" s="209">
        <v>23.345321999999999</v>
      </c>
      <c r="D3873" s="174">
        <v>-3.0531463253143501E-2</v>
      </c>
      <c r="E3873" s="174">
        <v>-3.0531463253143501E-2</v>
      </c>
      <c r="G3873" s="174">
        <v>3867</v>
      </c>
      <c r="H3873" s="174">
        <f t="shared" ca="1" si="64"/>
        <v>-1.6930589691108919E-2</v>
      </c>
    </row>
    <row r="3874" spans="2:8" x14ac:dyDescent="0.3">
      <c r="B3874" s="210">
        <v>39783</v>
      </c>
      <c r="C3874" s="211">
        <v>24.080535999999999</v>
      </c>
      <c r="D3874" s="174">
        <v>-3.1044552972013542E-2</v>
      </c>
      <c r="E3874" s="174">
        <v>-3.1044552972013542E-2</v>
      </c>
      <c r="G3874" s="174">
        <v>3868</v>
      </c>
      <c r="H3874" s="174">
        <f t="shared" ca="1" si="64"/>
        <v>-2.8142506960232797E-2</v>
      </c>
    </row>
    <row r="3875" spans="2:8" x14ac:dyDescent="0.3">
      <c r="B3875" s="208">
        <v>39780</v>
      </c>
      <c r="C3875" s="209">
        <v>24.852056999999999</v>
      </c>
      <c r="D3875" s="174">
        <v>-2.4928761934266717E-2</v>
      </c>
      <c r="E3875" s="174">
        <v>-2.4928761934266717E-2</v>
      </c>
      <c r="G3875" s="174">
        <v>3869</v>
      </c>
      <c r="H3875" s="174">
        <f t="shared" ca="1" si="64"/>
        <v>-2.1593504357536819E-2</v>
      </c>
    </row>
    <row r="3876" spans="2:8" x14ac:dyDescent="0.3">
      <c r="B3876" s="210">
        <v>39779</v>
      </c>
      <c r="C3876" s="211">
        <v>25.487427</v>
      </c>
      <c r="D3876" s="174">
        <v>0</v>
      </c>
      <c r="E3876" s="174">
        <v>0</v>
      </c>
      <c r="G3876" s="174">
        <v>3870</v>
      </c>
      <c r="H3876" s="174">
        <f t="shared" ca="1" si="64"/>
        <v>3.3427277202901826E-2</v>
      </c>
    </row>
    <row r="3877" spans="2:8" x14ac:dyDescent="0.3">
      <c r="B3877" s="208">
        <v>39778</v>
      </c>
      <c r="C3877" s="209">
        <v>25.487427</v>
      </c>
      <c r="D3877" s="174">
        <v>3.3492888737577609E-2</v>
      </c>
      <c r="E3877" s="174">
        <v>3.3492888737577609E-2</v>
      </c>
      <c r="G3877" s="174">
        <v>3871</v>
      </c>
      <c r="H3877" s="174">
        <f t="shared" ca="1" si="64"/>
        <v>-1.4776972960675972E-2</v>
      </c>
    </row>
    <row r="3878" spans="2:8" x14ac:dyDescent="0.3">
      <c r="B3878" s="210">
        <v>39777</v>
      </c>
      <c r="C3878" s="211">
        <v>24.661443999999999</v>
      </c>
      <c r="D3878" s="174">
        <v>1.9129755474422964E-2</v>
      </c>
      <c r="E3878" s="174">
        <v>1.9129755474422964E-2</v>
      </c>
      <c r="G3878" s="174">
        <v>3872</v>
      </c>
      <c r="H3878" s="174">
        <f t="shared" ca="1" si="64"/>
        <v>-6.6142393887089285E-2</v>
      </c>
    </row>
    <row r="3879" spans="2:8" x14ac:dyDescent="0.3">
      <c r="B3879" s="208">
        <v>39776</v>
      </c>
      <c r="C3879" s="209">
        <v>24.198532</v>
      </c>
      <c r="D3879" s="174">
        <v>2.2556261429306059E-3</v>
      </c>
      <c r="E3879" s="174">
        <v>2.2556261429306059E-3</v>
      </c>
      <c r="G3879" s="174">
        <v>3873</v>
      </c>
      <c r="H3879" s="174">
        <f t="shared" ca="1" si="64"/>
        <v>3.3820503649698408E-2</v>
      </c>
    </row>
    <row r="3880" spans="2:8" x14ac:dyDescent="0.3">
      <c r="B3880" s="210">
        <v>39773</v>
      </c>
      <c r="C3880" s="211">
        <v>24.144072000000001</v>
      </c>
      <c r="D3880" s="174">
        <v>5.3882691036729248E-2</v>
      </c>
      <c r="E3880" s="174">
        <v>5.3882691036729248E-2</v>
      </c>
      <c r="G3880" s="174">
        <v>3874</v>
      </c>
      <c r="H3880" s="174">
        <f t="shared" ca="1" si="64"/>
        <v>4.7998564438457403E-2</v>
      </c>
    </row>
    <row r="3881" spans="2:8" x14ac:dyDescent="0.3">
      <c r="B3881" s="208">
        <v>39772</v>
      </c>
      <c r="C3881" s="209">
        <v>22.909638999999999</v>
      </c>
      <c r="D3881" s="174">
        <v>-6.1361152661750892E-2</v>
      </c>
      <c r="E3881" s="174">
        <v>-6.1361152661750892E-2</v>
      </c>
      <c r="G3881" s="174">
        <v>3875</v>
      </c>
      <c r="H3881" s="174">
        <f t="shared" ca="1" si="64"/>
        <v>-1.4754981982307853E-2</v>
      </c>
    </row>
    <row r="3882" spans="2:8" x14ac:dyDescent="0.3">
      <c r="B3882" s="210">
        <v>39771</v>
      </c>
      <c r="C3882" s="211">
        <v>24.407298999999998</v>
      </c>
      <c r="D3882" s="174">
        <v>-3.0641589291443363E-2</v>
      </c>
      <c r="E3882" s="174">
        <v>-3.0641589291443363E-2</v>
      </c>
      <c r="G3882" s="174">
        <v>3876</v>
      </c>
      <c r="H3882" s="174">
        <f t="shared" ca="1" si="64"/>
        <v>-1.4164028752043464E-2</v>
      </c>
    </row>
    <row r="3883" spans="2:8" x14ac:dyDescent="0.3">
      <c r="B3883" s="208">
        <v>39770</v>
      </c>
      <c r="C3883" s="209">
        <v>25.178818</v>
      </c>
      <c r="D3883" s="174">
        <v>-1.5963132606052498E-2</v>
      </c>
      <c r="E3883" s="174">
        <v>-1.5963132606052498E-2</v>
      </c>
      <c r="G3883" s="174">
        <v>3877</v>
      </c>
      <c r="H3883" s="174">
        <f t="shared" ca="1" si="64"/>
        <v>2.3428314402221664E-2</v>
      </c>
    </row>
    <row r="3884" spans="2:8" x14ac:dyDescent="0.3">
      <c r="B3884" s="210">
        <v>39769</v>
      </c>
      <c r="C3884" s="211">
        <v>25.587271000000001</v>
      </c>
      <c r="D3884" s="174">
        <v>2.7332364457061591E-2</v>
      </c>
      <c r="E3884" s="174">
        <v>2.7332364457061591E-2</v>
      </c>
      <c r="G3884" s="174">
        <v>3878</v>
      </c>
      <c r="H3884" s="174">
        <f t="shared" ca="1" si="64"/>
        <v>-4.9697377956629861E-3</v>
      </c>
    </row>
    <row r="3885" spans="2:8" x14ac:dyDescent="0.3">
      <c r="B3885" s="208">
        <v>39766</v>
      </c>
      <c r="C3885" s="209">
        <v>24.906517000000001</v>
      </c>
      <c r="D3885" s="174">
        <v>-8.8069208054379289E-2</v>
      </c>
      <c r="E3885" s="174">
        <v>-8.8069208054379289E-2</v>
      </c>
      <c r="G3885" s="174">
        <v>3879</v>
      </c>
      <c r="H3885" s="174">
        <f t="shared" ca="1" si="64"/>
        <v>-2.3825969131575437E-2</v>
      </c>
    </row>
    <row r="3886" spans="2:8" x14ac:dyDescent="0.3">
      <c r="B3886" s="210">
        <v>39764</v>
      </c>
      <c r="C3886" s="211">
        <v>27.31185</v>
      </c>
      <c r="D3886" s="174">
        <v>-2.5582871399565665E-2</v>
      </c>
      <c r="E3886" s="174">
        <v>-2.5582871399565665E-2</v>
      </c>
      <c r="G3886" s="174">
        <v>3880</v>
      </c>
      <c r="H3886" s="174">
        <f t="shared" ca="1" si="64"/>
        <v>2.0060453833551657E-2</v>
      </c>
    </row>
    <row r="3887" spans="2:8" x14ac:dyDescent="0.3">
      <c r="B3887" s="208">
        <v>39763</v>
      </c>
      <c r="C3887" s="209">
        <v>28.02891</v>
      </c>
      <c r="D3887" s="174">
        <v>-9.442816132302502E-2</v>
      </c>
      <c r="E3887" s="174">
        <v>-9.442816132302502E-2</v>
      </c>
      <c r="G3887" s="174">
        <v>3881</v>
      </c>
      <c r="H3887" s="174">
        <f t="shared" ca="1" si="64"/>
        <v>2.406437694444476E-2</v>
      </c>
    </row>
    <row r="3888" spans="2:8" x14ac:dyDescent="0.3">
      <c r="B3888" s="210">
        <v>39762</v>
      </c>
      <c r="C3888" s="211">
        <v>30.951613999999999</v>
      </c>
      <c r="D3888" s="174">
        <v>8.0824069489557421E-2</v>
      </c>
      <c r="E3888" s="174">
        <v>8.0824069489557421E-2</v>
      </c>
      <c r="G3888" s="174">
        <v>3882</v>
      </c>
      <c r="H3888" s="174">
        <f t="shared" ca="1" si="64"/>
        <v>-2.9013516400295078E-2</v>
      </c>
    </row>
    <row r="3889" spans="2:8" x14ac:dyDescent="0.3">
      <c r="B3889" s="208">
        <v>39759</v>
      </c>
      <c r="C3889" s="209">
        <v>28.637051</v>
      </c>
      <c r="D3889" s="174">
        <v>1.5873856943973215E-3</v>
      </c>
      <c r="E3889" s="174">
        <v>1.5873856943973215E-3</v>
      </c>
      <c r="G3889" s="174">
        <v>3883</v>
      </c>
      <c r="H3889" s="174">
        <f t="shared" ca="1" si="64"/>
        <v>-4.1210978289307497E-2</v>
      </c>
    </row>
    <row r="3890" spans="2:8" x14ac:dyDescent="0.3">
      <c r="B3890" s="210">
        <v>39758</v>
      </c>
      <c r="C3890" s="211">
        <v>28.591664999999999</v>
      </c>
      <c r="D3890" s="174">
        <v>-0.13556533350223945</v>
      </c>
      <c r="E3890" s="174">
        <v>-0.13556533350223945</v>
      </c>
      <c r="G3890" s="174">
        <v>3884</v>
      </c>
      <c r="H3890" s="174">
        <f t="shared" ca="1" si="64"/>
        <v>3.4185399705800631E-2</v>
      </c>
    </row>
    <row r="3891" spans="2:8" x14ac:dyDescent="0.3">
      <c r="B3891" s="208">
        <v>39757</v>
      </c>
      <c r="C3891" s="209">
        <v>33.075564999999997</v>
      </c>
      <c r="D3891" s="174">
        <v>-6.0582650344326576E-2</v>
      </c>
      <c r="E3891" s="174">
        <v>-6.0582650344326576E-2</v>
      </c>
      <c r="G3891" s="174">
        <v>3885</v>
      </c>
      <c r="H3891" s="174">
        <f t="shared" ca="1" si="64"/>
        <v>-3.4014662721181886E-2</v>
      </c>
    </row>
    <row r="3892" spans="2:8" x14ac:dyDescent="0.3">
      <c r="B3892" s="210">
        <v>39756</v>
      </c>
      <c r="C3892" s="211">
        <v>35.208595000000003</v>
      </c>
      <c r="D3892" s="174">
        <v>1.8377457215665742E-2</v>
      </c>
      <c r="E3892" s="174">
        <v>1.8377457215665742E-2</v>
      </c>
      <c r="G3892" s="174">
        <v>3886</v>
      </c>
      <c r="H3892" s="174">
        <f t="shared" ca="1" si="64"/>
        <v>-1.0006808728779406E-2</v>
      </c>
    </row>
    <row r="3893" spans="2:8" x14ac:dyDescent="0.3">
      <c r="B3893" s="208">
        <v>39755</v>
      </c>
      <c r="C3893" s="209">
        <v>34.573227000000003</v>
      </c>
      <c r="D3893" s="174">
        <v>0.12326761807683229</v>
      </c>
      <c r="E3893" s="174">
        <v>0.12326761807683229</v>
      </c>
      <c r="G3893" s="174">
        <v>3887</v>
      </c>
      <c r="H3893" s="174">
        <f t="shared" ca="1" si="64"/>
        <v>-9.608676218553186E-3</v>
      </c>
    </row>
    <row r="3894" spans="2:8" x14ac:dyDescent="0.3">
      <c r="B3894" s="210">
        <v>39752</v>
      </c>
      <c r="C3894" s="211">
        <v>30.779153999999998</v>
      </c>
      <c r="D3894" s="174">
        <v>6.1013833132615332E-2</v>
      </c>
      <c r="E3894" s="174">
        <v>6.1013833132615332E-2</v>
      </c>
      <c r="G3894" s="174">
        <v>3888</v>
      </c>
      <c r="H3894" s="174">
        <f t="shared" ca="1" si="64"/>
        <v>-2.151020653177884E-2</v>
      </c>
    </row>
    <row r="3895" spans="2:8" x14ac:dyDescent="0.3">
      <c r="B3895" s="208">
        <v>39750</v>
      </c>
      <c r="C3895" s="209">
        <v>29.009191999999999</v>
      </c>
      <c r="D3895" s="174">
        <v>0.14142845979514149</v>
      </c>
      <c r="E3895" s="174">
        <v>0.14142845979514149</v>
      </c>
      <c r="G3895" s="174">
        <v>3889</v>
      </c>
      <c r="H3895" s="174">
        <f t="shared" ca="1" si="64"/>
        <v>3.7635366979049747E-2</v>
      </c>
    </row>
    <row r="3896" spans="2:8" x14ac:dyDescent="0.3">
      <c r="B3896" s="210">
        <v>39748</v>
      </c>
      <c r="C3896" s="211">
        <v>25.414814</v>
      </c>
      <c r="D3896" s="174">
        <v>-0.1389913573274692</v>
      </c>
      <c r="E3896" s="174">
        <v>-0.1389913573274692</v>
      </c>
      <c r="G3896" s="174">
        <v>3890</v>
      </c>
      <c r="H3896" s="174">
        <f t="shared" ca="1" si="64"/>
        <v>4.6993524342157415E-2</v>
      </c>
    </row>
    <row r="3897" spans="2:8" x14ac:dyDescent="0.3">
      <c r="B3897" s="208">
        <v>39745</v>
      </c>
      <c r="C3897" s="209">
        <v>29.517489999999999</v>
      </c>
      <c r="D3897" s="174">
        <v>-0.16443989741325457</v>
      </c>
      <c r="E3897" s="174">
        <v>-0.16443989741325457</v>
      </c>
      <c r="G3897" s="174">
        <v>3891</v>
      </c>
      <c r="H3897" s="174">
        <f t="shared" ca="1" si="64"/>
        <v>-6.3475148313491075E-2</v>
      </c>
    </row>
    <row r="3898" spans="2:8" x14ac:dyDescent="0.3">
      <c r="B3898" s="210">
        <v>39744</v>
      </c>
      <c r="C3898" s="211">
        <v>35.326591000000001</v>
      </c>
      <c r="D3898" s="174">
        <v>-0.14742598560900563</v>
      </c>
      <c r="E3898" s="174">
        <v>-0.14742598560900563</v>
      </c>
      <c r="G3898" s="174">
        <v>3892</v>
      </c>
      <c r="H3898" s="174">
        <f t="shared" ca="1" si="64"/>
        <v>4.439789529457943E-2</v>
      </c>
    </row>
    <row r="3899" spans="2:8" x14ac:dyDescent="0.3">
      <c r="B3899" s="208">
        <v>39743</v>
      </c>
      <c r="C3899" s="209">
        <v>41.435218999999996</v>
      </c>
      <c r="D3899" s="174">
        <v>-7.8708454579010587E-2</v>
      </c>
      <c r="E3899" s="174">
        <v>-7.8708454579010587E-2</v>
      </c>
      <c r="G3899" s="174">
        <v>3893</v>
      </c>
      <c r="H3899" s="174">
        <f t="shared" ca="1" si="64"/>
        <v>-1.2598940765326602E-2</v>
      </c>
    </row>
    <row r="3900" spans="2:8" x14ac:dyDescent="0.3">
      <c r="B3900" s="210">
        <v>39742</v>
      </c>
      <c r="C3900" s="211">
        <v>44.975143000000003</v>
      </c>
      <c r="D3900" s="174">
        <v>1.5368785285505233E-2</v>
      </c>
      <c r="E3900" s="174">
        <v>1.5368785285505233E-2</v>
      </c>
      <c r="G3900" s="174">
        <v>3894</v>
      </c>
      <c r="H3900" s="174">
        <f t="shared" ca="1" si="64"/>
        <v>-5.5509068427376171E-3</v>
      </c>
    </row>
    <row r="3901" spans="2:8" x14ac:dyDescent="0.3">
      <c r="B3901" s="208">
        <v>39741</v>
      </c>
      <c r="C3901" s="209">
        <v>44.294392000000002</v>
      </c>
      <c r="D3901" s="174">
        <v>2.2591473383030808E-3</v>
      </c>
      <c r="E3901" s="174">
        <v>2.2591473383030808E-3</v>
      </c>
      <c r="G3901" s="174">
        <v>3895</v>
      </c>
      <c r="H3901" s="174">
        <f t="shared" ca="1" si="64"/>
        <v>-1.0423647795791574E-2</v>
      </c>
    </row>
    <row r="3902" spans="2:8" x14ac:dyDescent="0.3">
      <c r="B3902" s="210">
        <v>39738</v>
      </c>
      <c r="C3902" s="211">
        <v>44.19455</v>
      </c>
      <c r="D3902" s="174">
        <v>-3.0079538018635693E-2</v>
      </c>
      <c r="E3902" s="174">
        <v>-3.0079538018635693E-2</v>
      </c>
      <c r="G3902" s="174">
        <v>3896</v>
      </c>
      <c r="H3902" s="174">
        <f t="shared" ca="1" si="64"/>
        <v>2.7812584234746959E-2</v>
      </c>
    </row>
    <row r="3903" spans="2:8" x14ac:dyDescent="0.3">
      <c r="B3903" s="208">
        <v>39737</v>
      </c>
      <c r="C3903" s="209">
        <v>45.565128000000001</v>
      </c>
      <c r="D3903" s="174">
        <v>-0.1115045842256774</v>
      </c>
      <c r="E3903" s="174">
        <v>-0.1115045842256774</v>
      </c>
      <c r="G3903" s="174">
        <v>3897</v>
      </c>
      <c r="H3903" s="174">
        <f t="shared" ca="1" si="64"/>
        <v>-3.1319243701015596E-2</v>
      </c>
    </row>
    <row r="3904" spans="2:8" x14ac:dyDescent="0.3">
      <c r="B3904" s="210">
        <v>39736</v>
      </c>
      <c r="C3904" s="211">
        <v>51.283470000000001</v>
      </c>
      <c r="D3904" s="174">
        <v>-5.6603631278390312E-2</v>
      </c>
      <c r="E3904" s="174">
        <v>-5.6603631278390312E-2</v>
      </c>
      <c r="G3904" s="174">
        <v>3898</v>
      </c>
      <c r="H3904" s="174">
        <f t="shared" ca="1" si="64"/>
        <v>1.7106973801748908E-2</v>
      </c>
    </row>
    <row r="3905" spans="2:8" x14ac:dyDescent="0.3">
      <c r="B3905" s="208">
        <v>39735</v>
      </c>
      <c r="C3905" s="209">
        <v>54.360469999999999</v>
      </c>
      <c r="D3905" s="174">
        <v>5.0114809090807586E-4</v>
      </c>
      <c r="E3905" s="174">
        <v>5.0114809090807586E-4</v>
      </c>
      <c r="G3905" s="174">
        <v>3899</v>
      </c>
      <c r="H3905" s="174">
        <f t="shared" ca="1" si="64"/>
        <v>-5.5309067338944438E-2</v>
      </c>
    </row>
    <row r="3906" spans="2:8" x14ac:dyDescent="0.3">
      <c r="B3906" s="210">
        <v>39734</v>
      </c>
      <c r="C3906" s="211">
        <v>54.333241000000001</v>
      </c>
      <c r="D3906" s="174">
        <v>2.3772837058418803E-2</v>
      </c>
      <c r="E3906" s="174">
        <v>2.3772837058418803E-2</v>
      </c>
      <c r="G3906" s="174">
        <v>3900</v>
      </c>
      <c r="H3906" s="174">
        <f t="shared" ca="1" si="64"/>
        <v>-2.9619451265262886E-2</v>
      </c>
    </row>
    <row r="3907" spans="2:8" x14ac:dyDescent="0.3">
      <c r="B3907" s="208">
        <v>39731</v>
      </c>
      <c r="C3907" s="209">
        <v>53.071579</v>
      </c>
      <c r="D3907" s="174">
        <v>-2.5337424406900063E-2</v>
      </c>
      <c r="E3907" s="174">
        <v>-2.5337424406900063E-2</v>
      </c>
      <c r="G3907" s="174">
        <v>3901</v>
      </c>
      <c r="H3907" s="174">
        <f t="shared" ca="1" si="64"/>
        <v>1.8312043052538463E-2</v>
      </c>
    </row>
    <row r="3908" spans="2:8" x14ac:dyDescent="0.3">
      <c r="B3908" s="210">
        <v>39729</v>
      </c>
      <c r="C3908" s="211">
        <v>54.451233000000002</v>
      </c>
      <c r="D3908" s="174">
        <v>-5.2590048798250272E-2</v>
      </c>
      <c r="E3908" s="174">
        <v>-5.2590048798250272E-2</v>
      </c>
      <c r="G3908" s="174">
        <v>3902</v>
      </c>
      <c r="H3908" s="174">
        <f t="shared" ca="1" si="64"/>
        <v>-4.1113171774492988E-2</v>
      </c>
    </row>
    <row r="3909" spans="2:8" x14ac:dyDescent="0.3">
      <c r="B3909" s="208">
        <v>39728</v>
      </c>
      <c r="C3909" s="209">
        <v>57.473782</v>
      </c>
      <c r="D3909" s="174">
        <v>8.2802483072769422E-3</v>
      </c>
      <c r="E3909" s="174">
        <v>8.2802483072769422E-3</v>
      </c>
      <c r="G3909" s="174">
        <v>3903</v>
      </c>
      <c r="H3909" s="174">
        <f t="shared" ca="1" si="64"/>
        <v>5.907303353109452E-2</v>
      </c>
    </row>
    <row r="3910" spans="2:8" x14ac:dyDescent="0.3">
      <c r="B3910" s="210">
        <v>39727</v>
      </c>
      <c r="C3910" s="211">
        <v>57.001792999999999</v>
      </c>
      <c r="D3910" s="174">
        <v>-4.9924449701882326E-2</v>
      </c>
      <c r="E3910" s="174">
        <v>-4.9924449701882326E-2</v>
      </c>
      <c r="G3910" s="174">
        <v>3904</v>
      </c>
      <c r="H3910" s="174">
        <f t="shared" ca="1" si="64"/>
        <v>-2.5247514215572121E-2</v>
      </c>
    </row>
    <row r="3911" spans="2:8" x14ac:dyDescent="0.3">
      <c r="B3911" s="208">
        <v>39724</v>
      </c>
      <c r="C3911" s="209">
        <v>59.997115999999998</v>
      </c>
      <c r="D3911" s="174">
        <v>-2.6939517507797134E-2</v>
      </c>
      <c r="E3911" s="174">
        <v>-2.6939517507797134E-2</v>
      </c>
      <c r="G3911" s="174">
        <v>3905</v>
      </c>
      <c r="H3911" s="174">
        <f t="shared" ca="1" si="64"/>
        <v>-3.4364841604554247E-2</v>
      </c>
    </row>
    <row r="3912" spans="2:8" x14ac:dyDescent="0.3">
      <c r="B3912" s="210">
        <v>39722</v>
      </c>
      <c r="C3912" s="211">
        <v>61.658157000000003</v>
      </c>
      <c r="D3912" s="174">
        <v>-1.2358209259327213E-2</v>
      </c>
      <c r="E3912" s="174">
        <v>-1.2358209259327213E-2</v>
      </c>
      <c r="G3912" s="174">
        <v>3906</v>
      </c>
      <c r="H3912" s="174">
        <f t="shared" ref="H3912:H3975" ca="1" si="65">_xlfn.NORM.INV(RAND(),N$9,N$10)</f>
        <v>8.9593865698846947E-2</v>
      </c>
    </row>
    <row r="3913" spans="2:8" x14ac:dyDescent="0.3">
      <c r="B3913" s="208">
        <v>39721</v>
      </c>
      <c r="C3913" s="209">
        <v>62.429676000000001</v>
      </c>
      <c r="D3913" s="174">
        <v>-3.0174830574485216E-2</v>
      </c>
      <c r="E3913" s="174">
        <v>-3.0174830574485216E-2</v>
      </c>
      <c r="G3913" s="174">
        <v>3907</v>
      </c>
      <c r="H3913" s="174">
        <f t="shared" ca="1" si="65"/>
        <v>1.567164510534131E-2</v>
      </c>
    </row>
    <row r="3914" spans="2:8" x14ac:dyDescent="0.3">
      <c r="B3914" s="210">
        <v>39720</v>
      </c>
      <c r="C3914" s="211">
        <v>64.372093000000007</v>
      </c>
      <c r="D3914" s="174">
        <v>-5.3263833362909435E-2</v>
      </c>
      <c r="E3914" s="174">
        <v>-5.3263833362909435E-2</v>
      </c>
      <c r="G3914" s="174">
        <v>3908</v>
      </c>
      <c r="H3914" s="174">
        <f t="shared" ca="1" si="65"/>
        <v>-2.4398019247844745E-2</v>
      </c>
    </row>
    <row r="3915" spans="2:8" x14ac:dyDescent="0.3">
      <c r="B3915" s="208">
        <v>39717</v>
      </c>
      <c r="C3915" s="209">
        <v>67.993697999999995</v>
      </c>
      <c r="D3915" s="174">
        <v>-2.4609377947512834E-2</v>
      </c>
      <c r="E3915" s="174">
        <v>-2.4609377947512834E-2</v>
      </c>
      <c r="G3915" s="174">
        <v>3909</v>
      </c>
      <c r="H3915" s="174">
        <f t="shared" ca="1" si="65"/>
        <v>4.6459744770867679E-2</v>
      </c>
    </row>
    <row r="3916" spans="2:8" x14ac:dyDescent="0.3">
      <c r="B3916" s="210">
        <v>39716</v>
      </c>
      <c r="C3916" s="211">
        <v>69.709198000000001</v>
      </c>
      <c r="D3916" s="174">
        <v>-9.0325497530449501E-3</v>
      </c>
      <c r="E3916" s="174">
        <v>-9.0325497530449501E-3</v>
      </c>
      <c r="G3916" s="174">
        <v>3910</v>
      </c>
      <c r="H3916" s="174">
        <f t="shared" ca="1" si="65"/>
        <v>-1.2529680591486519E-2</v>
      </c>
    </row>
    <row r="3917" spans="2:8" x14ac:dyDescent="0.3">
      <c r="B3917" s="208">
        <v>39715</v>
      </c>
      <c r="C3917" s="209">
        <v>70.344588999999999</v>
      </c>
      <c r="D3917" s="174">
        <v>-1.574790171323838E-2</v>
      </c>
      <c r="E3917" s="174">
        <v>-1.574790171323838E-2</v>
      </c>
      <c r="G3917" s="174">
        <v>3911</v>
      </c>
      <c r="H3917" s="174">
        <f t="shared" ca="1" si="65"/>
        <v>1.768201429746305E-2</v>
      </c>
    </row>
    <row r="3918" spans="2:8" x14ac:dyDescent="0.3">
      <c r="B3918" s="210">
        <v>39714</v>
      </c>
      <c r="C3918" s="211">
        <v>71.470093000000006</v>
      </c>
      <c r="D3918" s="174">
        <v>-5.2010493846843725E-2</v>
      </c>
      <c r="E3918" s="174">
        <v>-5.2010493846843725E-2</v>
      </c>
      <c r="G3918" s="174">
        <v>3912</v>
      </c>
      <c r="H3918" s="174">
        <f t="shared" ca="1" si="65"/>
        <v>1.4725483228929045E-2</v>
      </c>
    </row>
    <row r="3919" spans="2:8" x14ac:dyDescent="0.3">
      <c r="B3919" s="208">
        <v>39713</v>
      </c>
      <c r="C3919" s="209">
        <v>75.391227999999998</v>
      </c>
      <c r="D3919" s="174">
        <v>-1.8899061570570339E-2</v>
      </c>
      <c r="E3919" s="174">
        <v>-1.8899061570570339E-2</v>
      </c>
      <c r="G3919" s="174">
        <v>3913</v>
      </c>
      <c r="H3919" s="174">
        <f t="shared" ca="1" si="65"/>
        <v>-1.5371705470114346E-2</v>
      </c>
    </row>
    <row r="3920" spans="2:8" x14ac:dyDescent="0.3">
      <c r="B3920" s="210">
        <v>39710</v>
      </c>
      <c r="C3920" s="211">
        <v>76.843497999999997</v>
      </c>
      <c r="D3920" s="174">
        <v>1.7425787900424053E-2</v>
      </c>
      <c r="E3920" s="174">
        <v>1.7425787900424053E-2</v>
      </c>
      <c r="G3920" s="174">
        <v>3914</v>
      </c>
      <c r="H3920" s="174">
        <f t="shared" ca="1" si="65"/>
        <v>-6.7920313172562218E-3</v>
      </c>
    </row>
    <row r="3921" spans="2:8" x14ac:dyDescent="0.3">
      <c r="B3921" s="208">
        <v>39709</v>
      </c>
      <c r="C3921" s="209">
        <v>75.527373999999995</v>
      </c>
      <c r="D3921" s="174">
        <v>-4.1887495126580031E-3</v>
      </c>
      <c r="E3921" s="174">
        <v>-4.1887495126580031E-3</v>
      </c>
      <c r="G3921" s="174">
        <v>3915</v>
      </c>
      <c r="H3921" s="174">
        <f t="shared" ca="1" si="65"/>
        <v>-5.2503705529602471E-2</v>
      </c>
    </row>
    <row r="3922" spans="2:8" x14ac:dyDescent="0.3">
      <c r="B3922" s="210">
        <v>39708</v>
      </c>
      <c r="C3922" s="211">
        <v>75.845070000000007</v>
      </c>
      <c r="D3922" s="174">
        <v>4.7511512292127828E-2</v>
      </c>
      <c r="E3922" s="174">
        <v>4.7511512292127828E-2</v>
      </c>
      <c r="G3922" s="174">
        <v>3916</v>
      </c>
      <c r="H3922" s="174">
        <f t="shared" ca="1" si="65"/>
        <v>-2.3326892977152784E-2</v>
      </c>
    </row>
    <row r="3923" spans="2:8" x14ac:dyDescent="0.3">
      <c r="B3923" s="208">
        <v>39707</v>
      </c>
      <c r="C3923" s="209">
        <v>72.404999000000004</v>
      </c>
      <c r="D3923" s="174">
        <v>2.1513724076928566E-2</v>
      </c>
      <c r="E3923" s="174">
        <v>2.1513724076928566E-2</v>
      </c>
      <c r="G3923" s="174">
        <v>3917</v>
      </c>
      <c r="H3923" s="174">
        <f t="shared" ca="1" si="65"/>
        <v>-4.8740619243241377E-2</v>
      </c>
    </row>
    <row r="3924" spans="2:8" x14ac:dyDescent="0.3">
      <c r="B3924" s="210">
        <v>39706</v>
      </c>
      <c r="C3924" s="211">
        <v>70.880104000000003</v>
      </c>
      <c r="D3924" s="174">
        <v>-5.494367796581074E-2</v>
      </c>
      <c r="E3924" s="174">
        <v>-5.494367796581074E-2</v>
      </c>
      <c r="G3924" s="174">
        <v>3918</v>
      </c>
      <c r="H3924" s="174">
        <f t="shared" ca="1" si="65"/>
        <v>-8.5460556246673598E-3</v>
      </c>
    </row>
    <row r="3925" spans="2:8" x14ac:dyDescent="0.3">
      <c r="B3925" s="208">
        <v>39703</v>
      </c>
      <c r="C3925" s="209">
        <v>75.000930999999994</v>
      </c>
      <c r="D3925" s="174">
        <v>-2.593423111644353E-2</v>
      </c>
      <c r="E3925" s="174">
        <v>-2.593423111644353E-2</v>
      </c>
      <c r="G3925" s="174">
        <v>3919</v>
      </c>
      <c r="H3925" s="174">
        <f t="shared" ca="1" si="65"/>
        <v>-4.6130372541852656E-2</v>
      </c>
    </row>
    <row r="3926" spans="2:8" x14ac:dyDescent="0.3">
      <c r="B3926" s="210">
        <v>39702</v>
      </c>
      <c r="C3926" s="211">
        <v>76.997810000000001</v>
      </c>
      <c r="D3926" s="174">
        <v>1.0843747442459696E-2</v>
      </c>
      <c r="E3926" s="174">
        <v>1.0843747442459696E-2</v>
      </c>
      <c r="G3926" s="174">
        <v>3920</v>
      </c>
      <c r="H3926" s="174">
        <f t="shared" ca="1" si="65"/>
        <v>-2.107551670362991E-2</v>
      </c>
    </row>
    <row r="3927" spans="2:8" x14ac:dyDescent="0.3">
      <c r="B3927" s="208">
        <v>39701</v>
      </c>
      <c r="C3927" s="209">
        <v>76.171822000000006</v>
      </c>
      <c r="D3927" s="174">
        <v>-2.2590034376377922E-3</v>
      </c>
      <c r="E3927" s="174">
        <v>-2.2590034376377922E-3</v>
      </c>
      <c r="G3927" s="174">
        <v>3921</v>
      </c>
      <c r="H3927" s="174">
        <f t="shared" ca="1" si="65"/>
        <v>-7.7606265586634596E-2</v>
      </c>
    </row>
    <row r="3928" spans="2:8" x14ac:dyDescent="0.3">
      <c r="B3928" s="210">
        <v>39700</v>
      </c>
      <c r="C3928" s="211">
        <v>76.344284000000002</v>
      </c>
      <c r="D3928" s="174">
        <v>-5.0188599209027235E-3</v>
      </c>
      <c r="E3928" s="174">
        <v>-5.0188599209027235E-3</v>
      </c>
      <c r="G3928" s="174">
        <v>3922</v>
      </c>
      <c r="H3928" s="174">
        <f t="shared" ca="1" si="65"/>
        <v>-1.7422902260490279E-2</v>
      </c>
    </row>
    <row r="3929" spans="2:8" x14ac:dyDescent="0.3">
      <c r="B3929" s="208">
        <v>39699</v>
      </c>
      <c r="C3929" s="209">
        <v>76.729377999999997</v>
      </c>
      <c r="D3929" s="174">
        <v>3.9042912522236788E-2</v>
      </c>
      <c r="E3929" s="174">
        <v>3.9042912522236788E-2</v>
      </c>
      <c r="G3929" s="174">
        <v>3923</v>
      </c>
      <c r="H3929" s="174">
        <f t="shared" ca="1" si="65"/>
        <v>2.3040769680075138E-2</v>
      </c>
    </row>
    <row r="3930" spans="2:8" x14ac:dyDescent="0.3">
      <c r="B3930" s="210">
        <v>39696</v>
      </c>
      <c r="C3930" s="211">
        <v>73.846207000000007</v>
      </c>
      <c r="D3930" s="174">
        <v>-1.6966996123216387E-2</v>
      </c>
      <c r="E3930" s="174">
        <v>-1.6966996123216387E-2</v>
      </c>
      <c r="G3930" s="174">
        <v>3924</v>
      </c>
      <c r="H3930" s="174">
        <f t="shared" ca="1" si="65"/>
        <v>1.9136252397886251E-3</v>
      </c>
    </row>
    <row r="3931" spans="2:8" x14ac:dyDescent="0.3">
      <c r="B3931" s="208">
        <v>39695</v>
      </c>
      <c r="C3931" s="209">
        <v>75.120780999999994</v>
      </c>
      <c r="D3931" s="174">
        <v>-5.8165348249108132E-3</v>
      </c>
      <c r="E3931" s="174">
        <v>-5.8165348249108132E-3</v>
      </c>
      <c r="G3931" s="174">
        <v>3925</v>
      </c>
      <c r="H3931" s="174">
        <f t="shared" ca="1" si="65"/>
        <v>-2.2882382089049838E-3</v>
      </c>
    </row>
    <row r="3932" spans="2:8" x14ac:dyDescent="0.3">
      <c r="B3932" s="210">
        <v>39693</v>
      </c>
      <c r="C3932" s="211">
        <v>75.560280000000006</v>
      </c>
      <c r="D3932" s="174">
        <v>-1.8161144783479341E-2</v>
      </c>
      <c r="E3932" s="174">
        <v>-1.8161144783479341E-2</v>
      </c>
      <c r="G3932" s="174">
        <v>3926</v>
      </c>
      <c r="H3932" s="174">
        <f t="shared" ca="1" si="65"/>
        <v>1.5301508005204592E-2</v>
      </c>
    </row>
    <row r="3933" spans="2:8" x14ac:dyDescent="0.3">
      <c r="B3933" s="208">
        <v>39692</v>
      </c>
      <c r="C3933" s="209">
        <v>76.957924000000006</v>
      </c>
      <c r="D3933" s="174">
        <v>-6.0172837023444664E-3</v>
      </c>
      <c r="E3933" s="174">
        <v>-6.0172837023444664E-3</v>
      </c>
      <c r="G3933" s="174">
        <v>3927</v>
      </c>
      <c r="H3933" s="174">
        <f t="shared" ca="1" si="65"/>
        <v>2.7398839263836416E-2</v>
      </c>
    </row>
    <row r="3934" spans="2:8" x14ac:dyDescent="0.3">
      <c r="B3934" s="210">
        <v>39689</v>
      </c>
      <c r="C3934" s="211">
        <v>77.423805000000002</v>
      </c>
      <c r="D3934" s="174">
        <v>6.0055432341843774E-2</v>
      </c>
      <c r="E3934" s="174">
        <v>6.0055432341843774E-2</v>
      </c>
      <c r="G3934" s="174">
        <v>3928</v>
      </c>
      <c r="H3934" s="174">
        <f t="shared" ca="1" si="65"/>
        <v>1.1505177355766196E-2</v>
      </c>
    </row>
    <row r="3935" spans="2:8" x14ac:dyDescent="0.3">
      <c r="B3935" s="208">
        <v>39688</v>
      </c>
      <c r="C3935" s="209">
        <v>73.037505999999993</v>
      </c>
      <c r="D3935" s="174">
        <v>-1.7500350256135978E-2</v>
      </c>
      <c r="E3935" s="174">
        <v>-1.7500350256135978E-2</v>
      </c>
      <c r="G3935" s="174">
        <v>3929</v>
      </c>
      <c r="H3935" s="174">
        <f t="shared" ca="1" si="65"/>
        <v>2.1528952368872387E-3</v>
      </c>
    </row>
    <row r="3936" spans="2:8" x14ac:dyDescent="0.3">
      <c r="B3936" s="210">
        <v>39687</v>
      </c>
      <c r="C3936" s="211">
        <v>74.338454999999996</v>
      </c>
      <c r="D3936" s="174">
        <v>-2.3215512070003899E-2</v>
      </c>
      <c r="E3936" s="174">
        <v>-2.3215512070003899E-2</v>
      </c>
      <c r="G3936" s="174">
        <v>3930</v>
      </c>
      <c r="H3936" s="174">
        <f t="shared" ca="1" si="65"/>
        <v>2.2006926457035485E-2</v>
      </c>
    </row>
    <row r="3937" spans="2:8" x14ac:dyDescent="0.3">
      <c r="B3937" s="208">
        <v>39686</v>
      </c>
      <c r="C3937" s="209">
        <v>76.105277999999998</v>
      </c>
      <c r="D3937" s="174">
        <v>-1.8444661248785946E-3</v>
      </c>
      <c r="E3937" s="174">
        <v>-1.8444661248785946E-3</v>
      </c>
      <c r="G3937" s="174">
        <v>3931</v>
      </c>
      <c r="H3937" s="174">
        <f t="shared" ca="1" si="65"/>
        <v>5.5074896142573979E-2</v>
      </c>
    </row>
    <row r="3938" spans="2:8" x14ac:dyDescent="0.3">
      <c r="B3938" s="210">
        <v>39685</v>
      </c>
      <c r="C3938" s="211">
        <v>76.245911000000007</v>
      </c>
      <c r="D3938" s="174">
        <v>1.4858768406765331E-2</v>
      </c>
      <c r="E3938" s="174">
        <v>1.4858768406765331E-2</v>
      </c>
      <c r="G3938" s="174">
        <v>3932</v>
      </c>
      <c r="H3938" s="174">
        <f t="shared" ca="1" si="65"/>
        <v>3.9348678702650929E-2</v>
      </c>
    </row>
    <row r="3939" spans="2:8" x14ac:dyDescent="0.3">
      <c r="B3939" s="208">
        <v>39682</v>
      </c>
      <c r="C3939" s="209">
        <v>75.129577999999995</v>
      </c>
      <c r="D3939" s="174">
        <v>2.7901420950010063E-2</v>
      </c>
      <c r="E3939" s="174">
        <v>2.7901420950010063E-2</v>
      </c>
      <c r="G3939" s="174">
        <v>3933</v>
      </c>
      <c r="H3939" s="174">
        <f t="shared" ca="1" si="65"/>
        <v>4.9124414919325038E-2</v>
      </c>
    </row>
    <row r="3940" spans="2:8" x14ac:dyDescent="0.3">
      <c r="B3940" s="210">
        <v>39681</v>
      </c>
      <c r="C3940" s="211">
        <v>73.090255999999997</v>
      </c>
      <c r="D3940" s="174">
        <v>-2.1188915836937772E-2</v>
      </c>
      <c r="E3940" s="174">
        <v>-2.1188915836937772E-2</v>
      </c>
      <c r="G3940" s="174">
        <v>3934</v>
      </c>
      <c r="H3940" s="174">
        <f t="shared" ca="1" si="65"/>
        <v>-1.6461244245898132E-2</v>
      </c>
    </row>
    <row r="3941" spans="2:8" x14ac:dyDescent="0.3">
      <c r="B3941" s="208">
        <v>39680</v>
      </c>
      <c r="C3941" s="209">
        <v>74.672484999999995</v>
      </c>
      <c r="D3941" s="174">
        <v>6.7553367447455897E-3</v>
      </c>
      <c r="E3941" s="174">
        <v>6.7553367447455897E-3</v>
      </c>
      <c r="G3941" s="174">
        <v>3935</v>
      </c>
      <c r="H3941" s="174">
        <f t="shared" ca="1" si="65"/>
        <v>2.1858260720814166E-2</v>
      </c>
    </row>
    <row r="3942" spans="2:8" x14ac:dyDescent="0.3">
      <c r="B3942" s="210">
        <v>39679</v>
      </c>
      <c r="C3942" s="211">
        <v>74.171431999999996</v>
      </c>
      <c r="D3942" s="174">
        <v>-7.9945774448778213E-3</v>
      </c>
      <c r="E3942" s="174">
        <v>-7.9945774448778213E-3</v>
      </c>
      <c r="G3942" s="174">
        <v>3936</v>
      </c>
      <c r="H3942" s="174">
        <f t="shared" ca="1" si="65"/>
        <v>1.5710118554961516E-2</v>
      </c>
    </row>
    <row r="3943" spans="2:8" x14ac:dyDescent="0.3">
      <c r="B3943" s="208">
        <v>39678</v>
      </c>
      <c r="C3943" s="209">
        <v>74.769180000000006</v>
      </c>
      <c r="D3943" s="174">
        <v>-1.5509120749018588E-2</v>
      </c>
      <c r="E3943" s="174">
        <v>-1.5509120749018588E-2</v>
      </c>
      <c r="G3943" s="174">
        <v>3937</v>
      </c>
      <c r="H3943" s="174">
        <f t="shared" ca="1" si="65"/>
        <v>6.9607586449108227E-3</v>
      </c>
    </row>
    <row r="3944" spans="2:8" x14ac:dyDescent="0.3">
      <c r="B3944" s="210">
        <v>39674</v>
      </c>
      <c r="C3944" s="211">
        <v>75.947051999999999</v>
      </c>
      <c r="D3944" s="174">
        <v>-2.77013504290151E-3</v>
      </c>
      <c r="E3944" s="174">
        <v>-2.77013504290151E-3</v>
      </c>
      <c r="G3944" s="174">
        <v>3938</v>
      </c>
      <c r="H3944" s="174">
        <f t="shared" ca="1" si="65"/>
        <v>1.1418170843301451E-3</v>
      </c>
    </row>
    <row r="3945" spans="2:8" x14ac:dyDescent="0.3">
      <c r="B3945" s="208">
        <v>39673</v>
      </c>
      <c r="C3945" s="209">
        <v>76.158019999999993</v>
      </c>
      <c r="D3945" s="174">
        <v>-6.7636770084698108E-3</v>
      </c>
      <c r="E3945" s="174">
        <v>-6.7636770084698108E-3</v>
      </c>
      <c r="G3945" s="174">
        <v>3939</v>
      </c>
      <c r="H3945" s="174">
        <f t="shared" ca="1" si="65"/>
        <v>3.2473262580782532E-3</v>
      </c>
    </row>
    <row r="3946" spans="2:8" x14ac:dyDescent="0.3">
      <c r="B3946" s="210">
        <v>39672</v>
      </c>
      <c r="C3946" s="211">
        <v>76.676636000000002</v>
      </c>
      <c r="D3946" s="174">
        <v>-2.6342205140107593E-2</v>
      </c>
      <c r="E3946" s="174">
        <v>-2.6342205140107593E-2</v>
      </c>
      <c r="G3946" s="174">
        <v>3940</v>
      </c>
      <c r="H3946" s="174">
        <f t="shared" ca="1" si="65"/>
        <v>2.532086697815801E-2</v>
      </c>
    </row>
    <row r="3947" spans="2:8" x14ac:dyDescent="0.3">
      <c r="B3947" s="208">
        <v>39671</v>
      </c>
      <c r="C3947" s="209">
        <v>78.751114000000001</v>
      </c>
      <c r="D3947" s="174">
        <v>1.6451004198728744E-2</v>
      </c>
      <c r="E3947" s="174">
        <v>1.6451004198728744E-2</v>
      </c>
      <c r="G3947" s="174">
        <v>3941</v>
      </c>
      <c r="H3947" s="174">
        <f t="shared" ca="1" si="65"/>
        <v>-5.1476281712540348E-3</v>
      </c>
    </row>
    <row r="3948" spans="2:8" x14ac:dyDescent="0.3">
      <c r="B3948" s="210">
        <v>39668</v>
      </c>
      <c r="C3948" s="211">
        <v>77.476546999999997</v>
      </c>
      <c r="D3948" s="174">
        <v>-1.2768763957144979E-2</v>
      </c>
      <c r="E3948" s="174">
        <v>-1.2768763957144979E-2</v>
      </c>
      <c r="G3948" s="174">
        <v>3942</v>
      </c>
      <c r="H3948" s="174">
        <f t="shared" ca="1" si="65"/>
        <v>-3.682297042087665E-2</v>
      </c>
    </row>
    <row r="3949" spans="2:8" x14ac:dyDescent="0.3">
      <c r="B3949" s="208">
        <v>39667</v>
      </c>
      <c r="C3949" s="209">
        <v>78.478622000000001</v>
      </c>
      <c r="D3949" s="174">
        <v>3.9953535205092719E-2</v>
      </c>
      <c r="E3949" s="174">
        <v>3.9953535205092719E-2</v>
      </c>
      <c r="G3949" s="174">
        <v>3943</v>
      </c>
      <c r="H3949" s="174">
        <f t="shared" ca="1" si="65"/>
        <v>-1.0335345722496214E-3</v>
      </c>
    </row>
    <row r="3950" spans="2:8" x14ac:dyDescent="0.3">
      <c r="B3950" s="210">
        <v>39666</v>
      </c>
      <c r="C3950" s="211">
        <v>75.463584999999995</v>
      </c>
      <c r="D3950" s="174">
        <v>5.0409478769986367E-2</v>
      </c>
      <c r="E3950" s="174">
        <v>5.0409478769986367E-2</v>
      </c>
      <c r="G3950" s="174">
        <v>3944</v>
      </c>
      <c r="H3950" s="174">
        <f t="shared" ca="1" si="65"/>
        <v>-8.1365882277399347E-3</v>
      </c>
    </row>
    <row r="3951" spans="2:8" x14ac:dyDescent="0.3">
      <c r="B3951" s="208">
        <v>39665</v>
      </c>
      <c r="C3951" s="209">
        <v>71.842063999999993</v>
      </c>
      <c r="D3951" s="174">
        <v>2.9345327956705875E-2</v>
      </c>
      <c r="E3951" s="174">
        <v>2.9345327956705875E-2</v>
      </c>
      <c r="G3951" s="174">
        <v>3945</v>
      </c>
      <c r="H3951" s="174">
        <f t="shared" ca="1" si="65"/>
        <v>1.9530810964802046E-2</v>
      </c>
    </row>
    <row r="3952" spans="2:8" x14ac:dyDescent="0.3">
      <c r="B3952" s="210">
        <v>39664</v>
      </c>
      <c r="C3952" s="211">
        <v>69.793937999999997</v>
      </c>
      <c r="D3952" s="174">
        <v>4.4275789572392771E-3</v>
      </c>
      <c r="E3952" s="174">
        <v>4.4275789572392771E-3</v>
      </c>
      <c r="G3952" s="174">
        <v>3946</v>
      </c>
      <c r="H3952" s="174">
        <f t="shared" ca="1" si="65"/>
        <v>1.5566206986970718E-2</v>
      </c>
    </row>
    <row r="3953" spans="2:8" x14ac:dyDescent="0.3">
      <c r="B3953" s="208">
        <v>39661</v>
      </c>
      <c r="C3953" s="209">
        <v>69.486282000000003</v>
      </c>
      <c r="D3953" s="174">
        <v>-2.0446113188214456E-2</v>
      </c>
      <c r="E3953" s="174">
        <v>-2.0446113188214456E-2</v>
      </c>
      <c r="G3953" s="174">
        <v>3947</v>
      </c>
      <c r="H3953" s="174">
        <f t="shared" ca="1" si="65"/>
        <v>5.658575195529765E-3</v>
      </c>
    </row>
    <row r="3954" spans="2:8" x14ac:dyDescent="0.3">
      <c r="B3954" s="210">
        <v>39660</v>
      </c>
      <c r="C3954" s="211">
        <v>70.936661000000001</v>
      </c>
      <c r="D3954" s="174">
        <v>-2.9581257598767931E-2</v>
      </c>
      <c r="E3954" s="174">
        <v>-2.9581257598767931E-2</v>
      </c>
      <c r="G3954" s="174">
        <v>3948</v>
      </c>
      <c r="H3954" s="174">
        <f t="shared" ca="1" si="65"/>
        <v>-9.4506083482027558E-3</v>
      </c>
    </row>
    <row r="3955" spans="2:8" x14ac:dyDescent="0.3">
      <c r="B3955" s="208">
        <v>39659</v>
      </c>
      <c r="C3955" s="209">
        <v>73.099022000000005</v>
      </c>
      <c r="D3955" s="174">
        <v>4.9072418136526373E-2</v>
      </c>
      <c r="E3955" s="174">
        <v>4.9072418136526373E-2</v>
      </c>
      <c r="G3955" s="174">
        <v>3949</v>
      </c>
      <c r="H3955" s="174">
        <f t="shared" ca="1" si="65"/>
        <v>-8.6034837311485448E-3</v>
      </c>
    </row>
    <row r="3956" spans="2:8" x14ac:dyDescent="0.3">
      <c r="B3956" s="210">
        <v>39658</v>
      </c>
      <c r="C3956" s="211">
        <v>69.679671999999997</v>
      </c>
      <c r="D3956" s="174">
        <v>-7.0473724330903764E-2</v>
      </c>
      <c r="E3956" s="174">
        <v>-7.0473724330903764E-2</v>
      </c>
      <c r="G3956" s="174">
        <v>3950</v>
      </c>
      <c r="H3956" s="174">
        <f t="shared" ca="1" si="65"/>
        <v>1.5555866683728149E-2</v>
      </c>
    </row>
    <row r="3957" spans="2:8" x14ac:dyDescent="0.3">
      <c r="B3957" s="208">
        <v>39657</v>
      </c>
      <c r="C3957" s="209">
        <v>74.962563000000003</v>
      </c>
      <c r="D3957" s="174">
        <v>2.3475892024189845E-4</v>
      </c>
      <c r="E3957" s="174">
        <v>2.3475892024189845E-4</v>
      </c>
      <c r="G3957" s="174">
        <v>3951</v>
      </c>
      <c r="H3957" s="174">
        <f t="shared" ca="1" si="65"/>
        <v>-2.1043992247841408E-2</v>
      </c>
    </row>
    <row r="3958" spans="2:8" x14ac:dyDescent="0.3">
      <c r="B3958" s="210">
        <v>39654</v>
      </c>
      <c r="C3958" s="211">
        <v>74.944969</v>
      </c>
      <c r="D3958" s="174">
        <v>-3.1906561900084007E-2</v>
      </c>
      <c r="E3958" s="174">
        <v>-3.1906561900084007E-2</v>
      </c>
      <c r="G3958" s="174">
        <v>3952</v>
      </c>
      <c r="H3958" s="174">
        <f t="shared" ca="1" si="65"/>
        <v>-3.7338100600805363E-2</v>
      </c>
    </row>
    <row r="3959" spans="2:8" x14ac:dyDescent="0.3">
      <c r="B3959" s="208">
        <v>39653</v>
      </c>
      <c r="C3959" s="209">
        <v>77.415015999999994</v>
      </c>
      <c r="D3959" s="174">
        <v>-1.1341250988318942E-3</v>
      </c>
      <c r="E3959" s="174">
        <v>-1.1341250988318942E-3</v>
      </c>
      <c r="G3959" s="174">
        <v>3953</v>
      </c>
      <c r="H3959" s="174">
        <f t="shared" ca="1" si="65"/>
        <v>-1.5054039972622169E-2</v>
      </c>
    </row>
    <row r="3960" spans="2:8" x14ac:dyDescent="0.3">
      <c r="B3960" s="210">
        <v>39652</v>
      </c>
      <c r="C3960" s="211">
        <v>77.502914000000004</v>
      </c>
      <c r="D3960" s="174">
        <v>6.9764579204254829E-2</v>
      </c>
      <c r="E3960" s="174">
        <v>6.9764579204254829E-2</v>
      </c>
      <c r="G3960" s="174">
        <v>3954</v>
      </c>
      <c r="H3960" s="174">
        <f t="shared" ca="1" si="65"/>
        <v>2.2991852305554474E-2</v>
      </c>
    </row>
    <row r="3961" spans="2:8" x14ac:dyDescent="0.3">
      <c r="B3961" s="208">
        <v>39651</v>
      </c>
      <c r="C3961" s="209">
        <v>72.448570000000004</v>
      </c>
      <c r="D3961" s="174">
        <v>-1.599805504679367E-2</v>
      </c>
      <c r="E3961" s="174">
        <v>-1.599805504679367E-2</v>
      </c>
      <c r="G3961" s="174">
        <v>3955</v>
      </c>
      <c r="H3961" s="174">
        <f t="shared" ca="1" si="65"/>
        <v>-4.081689208150374E-3</v>
      </c>
    </row>
    <row r="3962" spans="2:8" x14ac:dyDescent="0.3">
      <c r="B3962" s="210">
        <v>39650</v>
      </c>
      <c r="C3962" s="211">
        <v>73.626450000000006</v>
      </c>
      <c r="D3962" s="174">
        <v>-7.3475998144405565E-3</v>
      </c>
      <c r="E3962" s="174">
        <v>-7.3475998144405565E-3</v>
      </c>
      <c r="G3962" s="174">
        <v>3956</v>
      </c>
      <c r="H3962" s="174">
        <f t="shared" ca="1" si="65"/>
        <v>5.9544002536164771E-2</v>
      </c>
    </row>
    <row r="3963" spans="2:8" x14ac:dyDescent="0.3">
      <c r="B3963" s="208">
        <v>39647</v>
      </c>
      <c r="C3963" s="209">
        <v>74.171431999999996</v>
      </c>
      <c r="D3963" s="174">
        <v>2.6895347151835284E-2</v>
      </c>
      <c r="E3963" s="174">
        <v>2.6895347151835284E-2</v>
      </c>
      <c r="G3963" s="174">
        <v>3957</v>
      </c>
      <c r="H3963" s="174">
        <f t="shared" ca="1" si="65"/>
        <v>-1.4894061424796459E-2</v>
      </c>
    </row>
    <row r="3964" spans="2:8" x14ac:dyDescent="0.3">
      <c r="B3964" s="210">
        <v>39646</v>
      </c>
      <c r="C3964" s="211">
        <v>72.228813000000002</v>
      </c>
      <c r="D3964" s="174">
        <v>3.8286580775682248E-2</v>
      </c>
      <c r="E3964" s="174">
        <v>3.8286580775682248E-2</v>
      </c>
      <c r="G3964" s="174">
        <v>3958</v>
      </c>
      <c r="H3964" s="174">
        <f t="shared" ca="1" si="65"/>
        <v>-6.4640135150149563E-3</v>
      </c>
    </row>
    <row r="3965" spans="2:8" x14ac:dyDescent="0.3">
      <c r="B3965" s="208">
        <v>39645</v>
      </c>
      <c r="C3965" s="209">
        <v>69.565392000000003</v>
      </c>
      <c r="D3965" s="174">
        <v>-2.4408306937297824E-2</v>
      </c>
      <c r="E3965" s="174">
        <v>-2.4408306937297824E-2</v>
      </c>
      <c r="G3965" s="174">
        <v>3959</v>
      </c>
      <c r="H3965" s="174">
        <f t="shared" ca="1" si="65"/>
        <v>-2.0823605118024304E-2</v>
      </c>
    </row>
    <row r="3966" spans="2:8" x14ac:dyDescent="0.3">
      <c r="B3966" s="210">
        <v>39644</v>
      </c>
      <c r="C3966" s="211">
        <v>71.305847</v>
      </c>
      <c r="D3966" s="174">
        <v>-1.0127920965987035E-2</v>
      </c>
      <c r="E3966" s="174">
        <v>-1.0127920965987035E-2</v>
      </c>
      <c r="G3966" s="174">
        <v>3960</v>
      </c>
      <c r="H3966" s="174">
        <f t="shared" ca="1" si="65"/>
        <v>-1.221601989368697E-2</v>
      </c>
    </row>
    <row r="3967" spans="2:8" x14ac:dyDescent="0.3">
      <c r="B3967" s="208">
        <v>39643</v>
      </c>
      <c r="C3967" s="209">
        <v>72.035415999999998</v>
      </c>
      <c r="D3967" s="174">
        <v>2.3607156293501477E-2</v>
      </c>
      <c r="E3967" s="174">
        <v>2.3607156293501477E-2</v>
      </c>
      <c r="G3967" s="174">
        <v>3961</v>
      </c>
      <c r="H3967" s="174">
        <f t="shared" ca="1" si="65"/>
        <v>-1.6685966012832346E-2</v>
      </c>
    </row>
    <row r="3968" spans="2:8" x14ac:dyDescent="0.3">
      <c r="B3968" s="210">
        <v>39640</v>
      </c>
      <c r="C3968" s="211">
        <v>70.374083999999996</v>
      </c>
      <c r="D3968" s="174">
        <v>1.7516326806880443E-3</v>
      </c>
      <c r="E3968" s="174">
        <v>1.7516326806880443E-3</v>
      </c>
      <c r="G3968" s="174">
        <v>3962</v>
      </c>
      <c r="H3968" s="174">
        <f t="shared" ca="1" si="65"/>
        <v>-8.0172329795074136E-3</v>
      </c>
    </row>
    <row r="3969" spans="2:8" x14ac:dyDescent="0.3">
      <c r="B3969" s="208">
        <v>39639</v>
      </c>
      <c r="C3969" s="209">
        <v>70.25103</v>
      </c>
      <c r="D3969" s="174">
        <v>-1.8663941931013166E-2</v>
      </c>
      <c r="E3969" s="174">
        <v>-1.8663941931013166E-2</v>
      </c>
      <c r="G3969" s="174">
        <v>3963</v>
      </c>
      <c r="H3969" s="174">
        <f t="shared" ca="1" si="65"/>
        <v>-1.3497198274628672E-2</v>
      </c>
    </row>
    <row r="3970" spans="2:8" x14ac:dyDescent="0.3">
      <c r="B3970" s="210">
        <v>39638</v>
      </c>
      <c r="C3970" s="211">
        <v>71.587128000000007</v>
      </c>
      <c r="D3970" s="174">
        <v>7.8389855817303192E-2</v>
      </c>
      <c r="E3970" s="174">
        <v>7.8389855817303192E-2</v>
      </c>
      <c r="G3970" s="174">
        <v>3964</v>
      </c>
      <c r="H3970" s="174">
        <f t="shared" ca="1" si="65"/>
        <v>-7.5418952647993108E-3</v>
      </c>
    </row>
    <row r="3971" spans="2:8" x14ac:dyDescent="0.3">
      <c r="B3971" s="208">
        <v>39637</v>
      </c>
      <c r="C3971" s="209">
        <v>66.383347000000001</v>
      </c>
      <c r="D3971" s="174">
        <v>-3.7961978690410542E-2</v>
      </c>
      <c r="E3971" s="174">
        <v>-3.7961978690410542E-2</v>
      </c>
      <c r="G3971" s="174">
        <v>3965</v>
      </c>
      <c r="H3971" s="174">
        <f t="shared" ca="1" si="65"/>
        <v>-5.4818597849514488E-3</v>
      </c>
    </row>
    <row r="3972" spans="2:8" x14ac:dyDescent="0.3">
      <c r="B3972" s="210">
        <v>39636</v>
      </c>
      <c r="C3972" s="211">
        <v>69.002831</v>
      </c>
      <c r="D3972" s="174">
        <v>-1.9362727037526138E-2</v>
      </c>
      <c r="E3972" s="174">
        <v>-1.9362727037526138E-2</v>
      </c>
      <c r="G3972" s="174">
        <v>3966</v>
      </c>
      <c r="H3972" s="174">
        <f t="shared" ca="1" si="65"/>
        <v>-1.2489493428189922E-2</v>
      </c>
    </row>
    <row r="3973" spans="2:8" x14ac:dyDescent="0.3">
      <c r="B3973" s="208">
        <v>39633</v>
      </c>
      <c r="C3973" s="209">
        <v>70.365295000000003</v>
      </c>
      <c r="D3973" s="174">
        <v>2.2219247349653762E-2</v>
      </c>
      <c r="E3973" s="174">
        <v>2.2219247349653762E-2</v>
      </c>
      <c r="G3973" s="174">
        <v>3967</v>
      </c>
      <c r="H3973" s="174">
        <f t="shared" ca="1" si="65"/>
        <v>5.8395913328753435E-3</v>
      </c>
    </row>
    <row r="3974" spans="2:8" x14ac:dyDescent="0.3">
      <c r="B3974" s="210">
        <v>39632</v>
      </c>
      <c r="C3974" s="211">
        <v>68.835814999999997</v>
      </c>
      <c r="D3974" s="174">
        <v>-5.2510594212869133E-2</v>
      </c>
      <c r="E3974" s="174">
        <v>-5.2510594212869133E-2</v>
      </c>
      <c r="G3974" s="174">
        <v>3968</v>
      </c>
      <c r="H3974" s="174">
        <f t="shared" ca="1" si="65"/>
        <v>1.1567961250726169E-2</v>
      </c>
    </row>
    <row r="3975" spans="2:8" x14ac:dyDescent="0.3">
      <c r="B3975" s="208">
        <v>39631</v>
      </c>
      <c r="C3975" s="209">
        <v>72.650749000000005</v>
      </c>
      <c r="D3975" s="174">
        <v>1.1627934016249276E-2</v>
      </c>
      <c r="E3975" s="174">
        <v>1.1627934016249276E-2</v>
      </c>
      <c r="G3975" s="174">
        <v>3969</v>
      </c>
      <c r="H3975" s="174">
        <f t="shared" ca="1" si="65"/>
        <v>2.9046504362746941E-2</v>
      </c>
    </row>
    <row r="3976" spans="2:8" x14ac:dyDescent="0.3">
      <c r="B3976" s="210">
        <v>39630</v>
      </c>
      <c r="C3976" s="211">
        <v>71.815680999999998</v>
      </c>
      <c r="D3976" s="174">
        <v>-4.1192267277948141E-2</v>
      </c>
      <c r="E3976" s="174">
        <v>-4.1192267277948141E-2</v>
      </c>
      <c r="G3976" s="174">
        <v>3970</v>
      </c>
      <c r="H3976" s="174">
        <f t="shared" ref="H3976:H4039" ca="1" si="66">_xlfn.NORM.INV(RAND(),N$9,N$10)</f>
        <v>8.9190156105514007E-2</v>
      </c>
    </row>
    <row r="3977" spans="2:8" x14ac:dyDescent="0.3">
      <c r="B3977" s="208">
        <v>39629</v>
      </c>
      <c r="C3977" s="209">
        <v>74.901024000000007</v>
      </c>
      <c r="D3977" s="174">
        <v>-4.1183744254301588E-2</v>
      </c>
      <c r="E3977" s="174">
        <v>-4.1183744254301588E-2</v>
      </c>
      <c r="G3977" s="174">
        <v>3971</v>
      </c>
      <c r="H3977" s="174">
        <f t="shared" ca="1" si="66"/>
        <v>-3.4530332964996979E-3</v>
      </c>
    </row>
    <row r="3978" spans="2:8" x14ac:dyDescent="0.3">
      <c r="B3978" s="210">
        <v>39626</v>
      </c>
      <c r="C3978" s="211">
        <v>78.118224999999995</v>
      </c>
      <c r="D3978" s="174">
        <v>-8.9446765263064179E-2</v>
      </c>
      <c r="E3978" s="174">
        <v>-8.9446765263064179E-2</v>
      </c>
      <c r="G3978" s="174">
        <v>3972</v>
      </c>
      <c r="H3978" s="174">
        <f t="shared" ca="1" si="66"/>
        <v>3.5575398205531301E-2</v>
      </c>
    </row>
    <row r="3979" spans="2:8" x14ac:dyDescent="0.3">
      <c r="B3979" s="208">
        <v>39625</v>
      </c>
      <c r="C3979" s="209">
        <v>85.792045999999999</v>
      </c>
      <c r="D3979" s="174">
        <v>2.9210156726769909E-2</v>
      </c>
      <c r="E3979" s="174">
        <v>2.9210156726769909E-2</v>
      </c>
      <c r="G3979" s="174">
        <v>3973</v>
      </c>
      <c r="H3979" s="174">
        <f t="shared" ca="1" si="66"/>
        <v>1.848513497759734E-2</v>
      </c>
    </row>
    <row r="3980" spans="2:8" x14ac:dyDescent="0.3">
      <c r="B3980" s="210">
        <v>39624</v>
      </c>
      <c r="C3980" s="211">
        <v>83.357169999999996</v>
      </c>
      <c r="D3980" s="174">
        <v>-1.8729286859782295E-2</v>
      </c>
      <c r="E3980" s="174">
        <v>-1.8729286859782295E-2</v>
      </c>
      <c r="G3980" s="174">
        <v>3974</v>
      </c>
      <c r="H3980" s="174">
        <f t="shared" ca="1" si="66"/>
        <v>8.4918532286257144E-3</v>
      </c>
    </row>
    <row r="3981" spans="2:8" x14ac:dyDescent="0.3">
      <c r="B3981" s="208">
        <v>39623</v>
      </c>
      <c r="C3981" s="209">
        <v>84.948188999999999</v>
      </c>
      <c r="D3981" s="174">
        <v>-1.4179224970060038E-2</v>
      </c>
      <c r="E3981" s="174">
        <v>-1.4179224970060038E-2</v>
      </c>
      <c r="G3981" s="174">
        <v>3975</v>
      </c>
      <c r="H3981" s="174">
        <f t="shared" ca="1" si="66"/>
        <v>-2.3290947601226658E-2</v>
      </c>
    </row>
    <row r="3982" spans="2:8" x14ac:dyDescent="0.3">
      <c r="B3982" s="210">
        <v>39622</v>
      </c>
      <c r="C3982" s="211">
        <v>86.170012999999997</v>
      </c>
      <c r="D3982" s="174">
        <v>1.0210948000057339E-3</v>
      </c>
      <c r="E3982" s="174">
        <v>1.0210948000057339E-3</v>
      </c>
      <c r="G3982" s="174">
        <v>3976</v>
      </c>
      <c r="H3982" s="174">
        <f t="shared" ca="1" si="66"/>
        <v>-1.5199515967018076E-3</v>
      </c>
    </row>
    <row r="3983" spans="2:8" x14ac:dyDescent="0.3">
      <c r="B3983" s="208">
        <v>39619</v>
      </c>
      <c r="C3983" s="209">
        <v>86.082115000000002</v>
      </c>
      <c r="D3983" s="174">
        <v>-2.962740332520079E-2</v>
      </c>
      <c r="E3983" s="174">
        <v>-2.962740332520079E-2</v>
      </c>
      <c r="G3983" s="174">
        <v>3977</v>
      </c>
      <c r="H3983" s="174">
        <f t="shared" ca="1" si="66"/>
        <v>3.1037301152519313E-2</v>
      </c>
    </row>
    <row r="3984" spans="2:8" x14ac:dyDescent="0.3">
      <c r="B3984" s="210">
        <v>39618</v>
      </c>
      <c r="C3984" s="211">
        <v>88.710373000000004</v>
      </c>
      <c r="D3984" s="174">
        <v>-2.6056817504993314E-2</v>
      </c>
      <c r="E3984" s="174">
        <v>-2.6056817504993314E-2</v>
      </c>
      <c r="G3984" s="174">
        <v>3978</v>
      </c>
      <c r="H3984" s="174">
        <f t="shared" ca="1" si="66"/>
        <v>-1.3357456807932599E-2</v>
      </c>
    </row>
    <row r="3985" spans="2:8" x14ac:dyDescent="0.3">
      <c r="B3985" s="208">
        <v>39617</v>
      </c>
      <c r="C3985" s="209">
        <v>91.083725000000001</v>
      </c>
      <c r="D3985" s="174">
        <v>-3.2705788987244483E-3</v>
      </c>
      <c r="E3985" s="174">
        <v>-3.2705788987244483E-3</v>
      </c>
      <c r="G3985" s="174">
        <v>3979</v>
      </c>
      <c r="H3985" s="174">
        <f t="shared" ca="1" si="66"/>
        <v>4.7932418313160578E-3</v>
      </c>
    </row>
    <row r="3986" spans="2:8" x14ac:dyDescent="0.3">
      <c r="B3986" s="210">
        <v>39616</v>
      </c>
      <c r="C3986" s="211">
        <v>91.382598999999999</v>
      </c>
      <c r="D3986" s="174">
        <v>5.8051511454422387E-3</v>
      </c>
      <c r="E3986" s="174">
        <v>5.8051511454422387E-3</v>
      </c>
      <c r="G3986" s="174">
        <v>3980</v>
      </c>
      <c r="H3986" s="174">
        <f t="shared" ca="1" si="66"/>
        <v>-2.6688005272042216E-2</v>
      </c>
    </row>
    <row r="3987" spans="2:8" x14ac:dyDescent="0.3">
      <c r="B3987" s="208">
        <v>39615</v>
      </c>
      <c r="C3987" s="209">
        <v>90.855170999999999</v>
      </c>
      <c r="D3987" s="174">
        <v>3.1227959608174802E-2</v>
      </c>
      <c r="E3987" s="174">
        <v>3.1227959608174802E-2</v>
      </c>
      <c r="G3987" s="174">
        <v>3981</v>
      </c>
      <c r="H3987" s="174">
        <f t="shared" ca="1" si="66"/>
        <v>1.702329552317533E-2</v>
      </c>
    </row>
    <row r="3988" spans="2:8" x14ac:dyDescent="0.3">
      <c r="B3988" s="210">
        <v>39612</v>
      </c>
      <c r="C3988" s="211">
        <v>88.103866999999994</v>
      </c>
      <c r="D3988" s="174">
        <v>1.6543830448023548E-2</v>
      </c>
      <c r="E3988" s="174">
        <v>1.6543830448023548E-2</v>
      </c>
      <c r="G3988" s="174">
        <v>3982</v>
      </c>
      <c r="H3988" s="174">
        <f t="shared" ca="1" si="66"/>
        <v>3.7471498861770154E-2</v>
      </c>
    </row>
    <row r="3989" spans="2:8" x14ac:dyDescent="0.3">
      <c r="B3989" s="208">
        <v>39611</v>
      </c>
      <c r="C3989" s="209">
        <v>86.670012999999997</v>
      </c>
      <c r="D3989" s="174">
        <v>7.3403568590139417E-3</v>
      </c>
      <c r="E3989" s="174">
        <v>7.3403568590139417E-3</v>
      </c>
      <c r="G3989" s="174">
        <v>3983</v>
      </c>
      <c r="H3989" s="174">
        <f t="shared" ca="1" si="66"/>
        <v>-7.3847269695717123E-3</v>
      </c>
    </row>
    <row r="3990" spans="2:8" x14ac:dyDescent="0.3">
      <c r="B3990" s="210">
        <v>39610</v>
      </c>
      <c r="C3990" s="211">
        <v>86.038460000000001</v>
      </c>
      <c r="D3990" s="174">
        <v>-1.1181991844495885E-2</v>
      </c>
      <c r="E3990" s="174">
        <v>-1.1181991844495885E-2</v>
      </c>
      <c r="G3990" s="174">
        <v>3984</v>
      </c>
      <c r="H3990" s="174">
        <f t="shared" ca="1" si="66"/>
        <v>-1.4474026688453658E-3</v>
      </c>
    </row>
    <row r="3991" spans="2:8" x14ac:dyDescent="0.3">
      <c r="B3991" s="208">
        <v>39609</v>
      </c>
      <c r="C3991" s="209">
        <v>87.011420999999999</v>
      </c>
      <c r="D3991" s="174">
        <v>-1.9239985734181935E-2</v>
      </c>
      <c r="E3991" s="174">
        <v>-1.9239985734181935E-2</v>
      </c>
      <c r="G3991" s="174">
        <v>3985</v>
      </c>
      <c r="H3991" s="174">
        <f t="shared" ca="1" si="66"/>
        <v>4.9310754698715905E-3</v>
      </c>
    </row>
    <row r="3992" spans="2:8" x14ac:dyDescent="0.3">
      <c r="B3992" s="210">
        <v>39608</v>
      </c>
      <c r="C3992" s="211">
        <v>88.718361000000002</v>
      </c>
      <c r="D3992" s="174">
        <v>-3.7856439455607557E-2</v>
      </c>
      <c r="E3992" s="174">
        <v>-3.7856439455607557E-2</v>
      </c>
      <c r="G3992" s="174">
        <v>3986</v>
      </c>
      <c r="H3992" s="174">
        <f t="shared" ca="1" si="66"/>
        <v>-1.4888243880147957E-2</v>
      </c>
    </row>
    <row r="3993" spans="2:8" x14ac:dyDescent="0.3">
      <c r="B3993" s="208">
        <v>39605</v>
      </c>
      <c r="C3993" s="209">
        <v>92.209068000000002</v>
      </c>
      <c r="D3993" s="174">
        <v>1.3508832058691016E-2</v>
      </c>
      <c r="E3993" s="174">
        <v>1.3508832058691016E-2</v>
      </c>
      <c r="G3993" s="174">
        <v>3987</v>
      </c>
      <c r="H3993" s="174">
        <f t="shared" ca="1" si="66"/>
        <v>4.4174379164793567E-2</v>
      </c>
    </row>
    <row r="3994" spans="2:8" x14ac:dyDescent="0.3">
      <c r="B3994" s="210">
        <v>39604</v>
      </c>
      <c r="C3994" s="211">
        <v>90.980034000000003</v>
      </c>
      <c r="D3994" s="174">
        <v>-1.4878672305554714E-2</v>
      </c>
      <c r="E3994" s="174">
        <v>-1.4878672305554714E-2</v>
      </c>
      <c r="G3994" s="174">
        <v>3988</v>
      </c>
      <c r="H3994" s="174">
        <f t="shared" ca="1" si="66"/>
        <v>-1.786969925892438E-3</v>
      </c>
    </row>
    <row r="3995" spans="2:8" x14ac:dyDescent="0.3">
      <c r="B3995" s="208">
        <v>39603</v>
      </c>
      <c r="C3995" s="209">
        <v>92.354140999999998</v>
      </c>
      <c r="D3995" s="174">
        <v>-5.1538318922069178E-2</v>
      </c>
      <c r="E3995" s="174">
        <v>-5.1538318922069178E-2</v>
      </c>
      <c r="G3995" s="174">
        <v>3989</v>
      </c>
      <c r="H3995" s="174">
        <f t="shared" ca="1" si="66"/>
        <v>-2.918053810863766E-2</v>
      </c>
    </row>
    <row r="3996" spans="2:8" x14ac:dyDescent="0.3">
      <c r="B3996" s="210">
        <v>39602</v>
      </c>
      <c r="C3996" s="211">
        <v>97.372558999999995</v>
      </c>
      <c r="D3996" s="174">
        <v>1.0629861180138653E-2</v>
      </c>
      <c r="E3996" s="174">
        <v>1.0629861180138653E-2</v>
      </c>
      <c r="G3996" s="174">
        <v>3990</v>
      </c>
      <c r="H3996" s="174">
        <f t="shared" ca="1" si="66"/>
        <v>6.4652535015020107E-2</v>
      </c>
    </row>
    <row r="3997" spans="2:8" x14ac:dyDescent="0.3">
      <c r="B3997" s="208">
        <v>39601</v>
      </c>
      <c r="C3997" s="209">
        <v>96.348388999999997</v>
      </c>
      <c r="D3997" s="174">
        <v>-1.9541500632546317E-2</v>
      </c>
      <c r="E3997" s="174">
        <v>-1.9541500632546317E-2</v>
      </c>
      <c r="G3997" s="174">
        <v>3991</v>
      </c>
      <c r="H3997" s="174">
        <f t="shared" ca="1" si="66"/>
        <v>1.8385373289300836E-3</v>
      </c>
    </row>
    <row r="3998" spans="2:8" x14ac:dyDescent="0.3">
      <c r="B3998" s="210">
        <v>39598</v>
      </c>
      <c r="C3998" s="211">
        <v>98.268707000000006</v>
      </c>
      <c r="D3998" s="174">
        <v>-1.3114046069531099E-2</v>
      </c>
      <c r="E3998" s="174">
        <v>-1.3114046069531099E-2</v>
      </c>
      <c r="G3998" s="174">
        <v>3992</v>
      </c>
      <c r="H3998" s="174">
        <f t="shared" ca="1" si="66"/>
        <v>-5.8146721960836579E-3</v>
      </c>
    </row>
    <row r="3999" spans="2:8" x14ac:dyDescent="0.3">
      <c r="B3999" s="208">
        <v>39597</v>
      </c>
      <c r="C3999" s="209">
        <v>99.574532000000005</v>
      </c>
      <c r="D3999" s="174">
        <v>-8.2133487426861093E-2</v>
      </c>
      <c r="E3999" s="174">
        <v>-8.2133487426861093E-2</v>
      </c>
      <c r="G3999" s="174">
        <v>3993</v>
      </c>
      <c r="H3999" s="174">
        <f t="shared" ca="1" si="66"/>
        <v>4.2917295391622652E-2</v>
      </c>
    </row>
    <row r="4000" spans="2:8" x14ac:dyDescent="0.3">
      <c r="B4000" s="210">
        <v>39596</v>
      </c>
      <c r="C4000" s="211">
        <v>108.484764</v>
      </c>
      <c r="D4000" s="174">
        <v>6.5727016147192644E-3</v>
      </c>
      <c r="E4000" s="174">
        <v>6.5727016147192644E-3</v>
      </c>
      <c r="G4000" s="174">
        <v>3994</v>
      </c>
      <c r="H4000" s="174">
        <f t="shared" ca="1" si="66"/>
        <v>3.0597201328515264E-3</v>
      </c>
    </row>
    <row r="4001" spans="2:8" x14ac:dyDescent="0.3">
      <c r="B4001" s="208">
        <v>39595</v>
      </c>
      <c r="C4001" s="209">
        <v>107.776382</v>
      </c>
      <c r="D4001" s="174">
        <v>1.7320591926401924E-2</v>
      </c>
      <c r="E4001" s="174">
        <v>1.7320591926401924E-2</v>
      </c>
      <c r="G4001" s="174">
        <v>3995</v>
      </c>
      <c r="H4001" s="174">
        <f t="shared" ca="1" si="66"/>
        <v>-4.1498583509265843E-2</v>
      </c>
    </row>
    <row r="4002" spans="2:8" x14ac:dyDescent="0.3">
      <c r="B4002" s="210">
        <v>39594</v>
      </c>
      <c r="C4002" s="211">
        <v>105.94141399999999</v>
      </c>
      <c r="D4002" s="174">
        <v>-2.6507666021163171E-2</v>
      </c>
      <c r="E4002" s="174">
        <v>-2.6507666021163171E-2</v>
      </c>
      <c r="G4002" s="174">
        <v>3996</v>
      </c>
      <c r="H4002" s="174">
        <f t="shared" ca="1" si="66"/>
        <v>-4.2097701847085577E-2</v>
      </c>
    </row>
    <row r="4003" spans="2:8" x14ac:dyDescent="0.3">
      <c r="B4003" s="208">
        <v>39591</v>
      </c>
      <c r="C4003" s="209">
        <v>108.82614100000001</v>
      </c>
      <c r="D4003" s="174">
        <v>-3.5549558571695228E-2</v>
      </c>
      <c r="E4003" s="174">
        <v>-3.5549558571695228E-2</v>
      </c>
      <c r="G4003" s="174">
        <v>3997</v>
      </c>
      <c r="H4003" s="174">
        <f t="shared" ca="1" si="66"/>
        <v>-2.8982294859086537E-2</v>
      </c>
    </row>
    <row r="4004" spans="2:8" x14ac:dyDescent="0.3">
      <c r="B4004" s="210">
        <v>39590</v>
      </c>
      <c r="C4004" s="211">
        <v>112.837463</v>
      </c>
      <c r="D4004" s="174">
        <v>-4.0287491900648953E-2</v>
      </c>
      <c r="E4004" s="174">
        <v>-4.0287491900648953E-2</v>
      </c>
      <c r="G4004" s="174">
        <v>3998</v>
      </c>
      <c r="H4004" s="174">
        <f t="shared" ca="1" si="66"/>
        <v>-1.1548463923311348E-3</v>
      </c>
    </row>
    <row r="4005" spans="2:8" x14ac:dyDescent="0.3">
      <c r="B4005" s="208">
        <v>39589</v>
      </c>
      <c r="C4005" s="209">
        <v>117.574234</v>
      </c>
      <c r="D4005" s="174">
        <v>1.5105822762637854E-2</v>
      </c>
      <c r="E4005" s="174">
        <v>1.5105822762637854E-2</v>
      </c>
      <c r="G4005" s="174">
        <v>3999</v>
      </c>
      <c r="H4005" s="174">
        <f t="shared" ca="1" si="66"/>
        <v>2.3546778549255711E-2</v>
      </c>
    </row>
    <row r="4006" spans="2:8" x14ac:dyDescent="0.3">
      <c r="B4006" s="210">
        <v>39588</v>
      </c>
      <c r="C4006" s="211">
        <v>115.824608</v>
      </c>
      <c r="D4006" s="174">
        <v>1.00476117954914E-2</v>
      </c>
      <c r="E4006" s="174">
        <v>1.00476117954914E-2</v>
      </c>
      <c r="G4006" s="174">
        <v>4000</v>
      </c>
      <c r="H4006" s="174">
        <f t="shared" ca="1" si="66"/>
        <v>1.9843691100810627E-2</v>
      </c>
    </row>
    <row r="4007" spans="2:8" x14ac:dyDescent="0.3">
      <c r="B4007" s="208">
        <v>39584</v>
      </c>
      <c r="C4007" s="209">
        <v>114.67242400000001</v>
      </c>
      <c r="D4007" s="174">
        <v>1.795591174964201E-2</v>
      </c>
      <c r="E4007" s="174">
        <v>1.795591174964201E-2</v>
      </c>
      <c r="G4007" s="174">
        <v>4001</v>
      </c>
      <c r="H4007" s="174">
        <f t="shared" ca="1" si="66"/>
        <v>1.8257027819440452E-2</v>
      </c>
    </row>
    <row r="4008" spans="2:8" x14ac:dyDescent="0.3">
      <c r="B4008" s="210">
        <v>39583</v>
      </c>
      <c r="C4008" s="211">
        <v>112.64969600000001</v>
      </c>
      <c r="D4008" s="174">
        <v>-1.3085098874684356E-2</v>
      </c>
      <c r="E4008" s="174">
        <v>-1.3085098874684356E-2</v>
      </c>
      <c r="G4008" s="174">
        <v>4002</v>
      </c>
      <c r="H4008" s="174">
        <f t="shared" ca="1" si="66"/>
        <v>-3.7809171002599534E-2</v>
      </c>
    </row>
    <row r="4009" spans="2:8" x14ac:dyDescent="0.3">
      <c r="B4009" s="208">
        <v>39582</v>
      </c>
      <c r="C4009" s="209">
        <v>114.143272</v>
      </c>
      <c r="D4009" s="174">
        <v>3.8279804411298912E-3</v>
      </c>
      <c r="E4009" s="174">
        <v>3.8279804411298912E-3</v>
      </c>
      <c r="G4009" s="174">
        <v>4003</v>
      </c>
      <c r="H4009" s="174">
        <f t="shared" ca="1" si="66"/>
        <v>-1.3470771784116785E-2</v>
      </c>
    </row>
    <row r="4010" spans="2:8" x14ac:dyDescent="0.3">
      <c r="B4010" s="210">
        <v>39581</v>
      </c>
      <c r="C4010" s="211">
        <v>113.708</v>
      </c>
      <c r="D4010" s="174">
        <v>-4.4089061817111086E-3</v>
      </c>
      <c r="E4010" s="174">
        <v>-4.4089061817111086E-3</v>
      </c>
      <c r="G4010" s="174">
        <v>4004</v>
      </c>
      <c r="H4010" s="174">
        <f t="shared" ca="1" si="66"/>
        <v>-8.1520893025673183E-2</v>
      </c>
    </row>
    <row r="4011" spans="2:8" x14ac:dyDescent="0.3">
      <c r="B4011" s="208">
        <v>39580</v>
      </c>
      <c r="C4011" s="209">
        <v>114.21154799999999</v>
      </c>
      <c r="D4011" s="174">
        <v>-3.7347417341334921E-4</v>
      </c>
      <c r="E4011" s="174">
        <v>-3.7347417341334921E-4</v>
      </c>
      <c r="G4011" s="174">
        <v>4005</v>
      </c>
      <c r="H4011" s="174">
        <f t="shared" ca="1" si="66"/>
        <v>-9.0500678419986984E-3</v>
      </c>
    </row>
    <row r="4012" spans="2:8" x14ac:dyDescent="0.3">
      <c r="B4012" s="210">
        <v>39577</v>
      </c>
      <c r="C4012" s="211">
        <v>114.25421900000001</v>
      </c>
      <c r="D4012" s="174">
        <v>8.224135157561506E-4</v>
      </c>
      <c r="E4012" s="174">
        <v>8.224135157561506E-4</v>
      </c>
      <c r="G4012" s="174">
        <v>4006</v>
      </c>
      <c r="H4012" s="174">
        <f t="shared" ca="1" si="66"/>
        <v>-2.0672673228530725E-2</v>
      </c>
    </row>
    <row r="4013" spans="2:8" x14ac:dyDescent="0.3">
      <c r="B4013" s="208">
        <v>39576</v>
      </c>
      <c r="C4013" s="209">
        <v>114.160332</v>
      </c>
      <c r="D4013" s="174">
        <v>-1.6036532381815176E-2</v>
      </c>
      <c r="E4013" s="174">
        <v>-1.6036532381815176E-2</v>
      </c>
      <c r="G4013" s="174">
        <v>4007</v>
      </c>
      <c r="H4013" s="174">
        <f t="shared" ca="1" si="66"/>
        <v>6.0054351231486657E-3</v>
      </c>
    </row>
    <row r="4014" spans="2:8" x14ac:dyDescent="0.3">
      <c r="B4014" s="210">
        <v>39575</v>
      </c>
      <c r="C4014" s="211">
        <v>116.020905</v>
      </c>
      <c r="D4014" s="174">
        <v>-2.5681048871322924E-3</v>
      </c>
      <c r="E4014" s="174">
        <v>-2.5681048871322924E-3</v>
      </c>
      <c r="G4014" s="174">
        <v>4008</v>
      </c>
      <c r="H4014" s="174">
        <f t="shared" ca="1" si="66"/>
        <v>2.5854298781409071E-2</v>
      </c>
    </row>
    <row r="4015" spans="2:8" x14ac:dyDescent="0.3">
      <c r="B4015" s="208">
        <v>39574</v>
      </c>
      <c r="C4015" s="209">
        <v>116.319626</v>
      </c>
      <c r="D4015" s="174">
        <v>-6.6326358113348496E-3</v>
      </c>
      <c r="E4015" s="174">
        <v>-6.6326358113348496E-3</v>
      </c>
      <c r="G4015" s="174">
        <v>4009</v>
      </c>
      <c r="H4015" s="174">
        <f t="shared" ca="1" si="66"/>
        <v>-1.0024838264015618E-2</v>
      </c>
    </row>
    <row r="4016" spans="2:8" x14ac:dyDescent="0.3">
      <c r="B4016" s="210">
        <v>39573</v>
      </c>
      <c r="C4016" s="211">
        <v>117.096283</v>
      </c>
      <c r="D4016" s="174">
        <v>-8.0253550329380859E-3</v>
      </c>
      <c r="E4016" s="174">
        <v>-8.0253550329380859E-3</v>
      </c>
      <c r="G4016" s="174">
        <v>4010</v>
      </c>
      <c r="H4016" s="174">
        <f t="shared" ca="1" si="66"/>
        <v>-1.1366735419550696E-2</v>
      </c>
    </row>
    <row r="4017" spans="2:8" x14ac:dyDescent="0.3">
      <c r="B4017" s="208">
        <v>39570</v>
      </c>
      <c r="C4017" s="209">
        <v>118.04362500000001</v>
      </c>
      <c r="D4017" s="174">
        <v>4.0707224360814982E-2</v>
      </c>
      <c r="E4017" s="174">
        <v>4.0707224360814982E-2</v>
      </c>
      <c r="G4017" s="174">
        <v>4011</v>
      </c>
      <c r="H4017" s="174">
        <f t="shared" ca="1" si="66"/>
        <v>-2.7453852850499498E-2</v>
      </c>
    </row>
    <row r="4018" spans="2:8" x14ac:dyDescent="0.3">
      <c r="B4018" s="210">
        <v>39568</v>
      </c>
      <c r="C4018" s="211">
        <v>113.42635300000001</v>
      </c>
      <c r="D4018" s="174">
        <v>3.8524624281059745E-2</v>
      </c>
      <c r="E4018" s="174">
        <v>3.8524624281059745E-2</v>
      </c>
      <c r="G4018" s="174">
        <v>4012</v>
      </c>
      <c r="H4018" s="174">
        <f t="shared" ca="1" si="66"/>
        <v>2.2913947231708979E-2</v>
      </c>
    </row>
    <row r="4019" spans="2:8" x14ac:dyDescent="0.3">
      <c r="B4019" s="208">
        <v>39567</v>
      </c>
      <c r="C4019" s="209">
        <v>109.21874200000001</v>
      </c>
      <c r="D4019" s="174">
        <v>9.0679594218445684E-3</v>
      </c>
      <c r="E4019" s="174">
        <v>9.0679594218445684E-3</v>
      </c>
      <c r="G4019" s="174">
        <v>4013</v>
      </c>
      <c r="H4019" s="174">
        <f t="shared" ca="1" si="66"/>
        <v>-2.2022874794868384E-2</v>
      </c>
    </row>
    <row r="4020" spans="2:8" x14ac:dyDescent="0.3">
      <c r="B4020" s="210">
        <v>39566</v>
      </c>
      <c r="C4020" s="211">
        <v>108.237251</v>
      </c>
      <c r="D4020" s="174">
        <v>-8.1339117007643274E-3</v>
      </c>
      <c r="E4020" s="174">
        <v>-8.1339117007643274E-3</v>
      </c>
      <c r="G4020" s="174">
        <v>4014</v>
      </c>
      <c r="H4020" s="174">
        <f t="shared" ca="1" si="66"/>
        <v>2.4777531755933339E-2</v>
      </c>
    </row>
    <row r="4021" spans="2:8" x14ac:dyDescent="0.3">
      <c r="B4021" s="208">
        <v>39563</v>
      </c>
      <c r="C4021" s="209">
        <v>109.124863</v>
      </c>
      <c r="D4021" s="174">
        <v>-2.8076129687205297E-3</v>
      </c>
      <c r="E4021" s="174">
        <v>-2.8076129687205297E-3</v>
      </c>
      <c r="G4021" s="174">
        <v>4015</v>
      </c>
      <c r="H4021" s="174">
        <f t="shared" ca="1" si="66"/>
        <v>-8.4147931941828628E-3</v>
      </c>
    </row>
    <row r="4022" spans="2:8" x14ac:dyDescent="0.3">
      <c r="B4022" s="210">
        <v>39562</v>
      </c>
      <c r="C4022" s="211">
        <v>109.432106</v>
      </c>
      <c r="D4022" s="174">
        <v>8.8913488535691965E-3</v>
      </c>
      <c r="E4022" s="174">
        <v>8.8913488535691965E-3</v>
      </c>
      <c r="G4022" s="174">
        <v>4016</v>
      </c>
      <c r="H4022" s="174">
        <f t="shared" ca="1" si="66"/>
        <v>-4.8549826153322061E-3</v>
      </c>
    </row>
    <row r="4023" spans="2:8" x14ac:dyDescent="0.3">
      <c r="B4023" s="208">
        <v>39561</v>
      </c>
      <c r="C4023" s="209">
        <v>108.467682</v>
      </c>
      <c r="D4023" s="174">
        <v>4.1876640681162295E-3</v>
      </c>
      <c r="E4023" s="174">
        <v>4.1876640681162295E-3</v>
      </c>
      <c r="G4023" s="174">
        <v>4017</v>
      </c>
      <c r="H4023" s="174">
        <f t="shared" ca="1" si="66"/>
        <v>7.6924360882937217E-3</v>
      </c>
    </row>
    <row r="4024" spans="2:8" x14ac:dyDescent="0.3">
      <c r="B4024" s="210">
        <v>39560</v>
      </c>
      <c r="C4024" s="211">
        <v>108.01535</v>
      </c>
      <c r="D4024" s="174">
        <v>1.7281610457946964E-2</v>
      </c>
      <c r="E4024" s="174">
        <v>1.7281610457946964E-2</v>
      </c>
      <c r="G4024" s="174">
        <v>4018</v>
      </c>
      <c r="H4024" s="174">
        <f t="shared" ca="1" si="66"/>
        <v>1.21474239135423E-2</v>
      </c>
    </row>
    <row r="4025" spans="2:8" x14ac:dyDescent="0.3">
      <c r="B4025" s="208">
        <v>39559</v>
      </c>
      <c r="C4025" s="209">
        <v>106.18038199999999</v>
      </c>
      <c r="D4025" s="174">
        <v>7.4500081298777658E-3</v>
      </c>
      <c r="E4025" s="174">
        <v>7.4500081298777658E-3</v>
      </c>
      <c r="G4025" s="174">
        <v>4019</v>
      </c>
      <c r="H4025" s="174">
        <f t="shared" ca="1" si="66"/>
        <v>-1.7372885756808974E-2</v>
      </c>
    </row>
    <row r="4026" spans="2:8" x14ac:dyDescent="0.3">
      <c r="B4026" s="210">
        <v>39555</v>
      </c>
      <c r="C4026" s="211">
        <v>105.39518700000001</v>
      </c>
      <c r="D4026" s="174">
        <v>6.356472113386036E-3</v>
      </c>
      <c r="E4026" s="174">
        <v>6.356472113386036E-3</v>
      </c>
      <c r="G4026" s="174">
        <v>4020</v>
      </c>
      <c r="H4026" s="174">
        <f t="shared" ca="1" si="66"/>
        <v>2.7971682245007998E-2</v>
      </c>
    </row>
    <row r="4027" spans="2:8" x14ac:dyDescent="0.3">
      <c r="B4027" s="208">
        <v>39554</v>
      </c>
      <c r="C4027" s="209">
        <v>104.729477</v>
      </c>
      <c r="D4027" s="174">
        <v>-1.6037244919088971E-2</v>
      </c>
      <c r="E4027" s="174">
        <v>-1.6037244919088971E-2</v>
      </c>
      <c r="G4027" s="174">
        <v>4021</v>
      </c>
      <c r="H4027" s="174">
        <f t="shared" ca="1" si="66"/>
        <v>-2.5354296999364739E-2</v>
      </c>
    </row>
    <row r="4028" spans="2:8" x14ac:dyDescent="0.3">
      <c r="B4028" s="210">
        <v>39553</v>
      </c>
      <c r="C4028" s="211">
        <v>106.436424</v>
      </c>
      <c r="D4028" s="174">
        <v>1.7671657333294473E-3</v>
      </c>
      <c r="E4028" s="174">
        <v>1.7671657333294473E-3</v>
      </c>
      <c r="G4028" s="174">
        <v>4022</v>
      </c>
      <c r="H4028" s="174">
        <f t="shared" ca="1" si="66"/>
        <v>-4.525769226261793E-2</v>
      </c>
    </row>
    <row r="4029" spans="2:8" x14ac:dyDescent="0.3">
      <c r="B4029" s="208">
        <v>39549</v>
      </c>
      <c r="C4029" s="209">
        <v>106.248665</v>
      </c>
      <c r="D4029" s="174">
        <v>-1.363613998172477E-3</v>
      </c>
      <c r="E4029" s="174">
        <v>-1.363613998172477E-3</v>
      </c>
      <c r="G4029" s="174">
        <v>4023</v>
      </c>
      <c r="H4029" s="174">
        <f t="shared" ca="1" si="66"/>
        <v>-1.0375082397004531E-2</v>
      </c>
    </row>
    <row r="4030" spans="2:8" x14ac:dyDescent="0.3">
      <c r="B4030" s="210">
        <v>39548</v>
      </c>
      <c r="C4030" s="211">
        <v>106.393745</v>
      </c>
      <c r="D4030" s="174">
        <v>-1.3375556294392788E-2</v>
      </c>
      <c r="E4030" s="174">
        <v>-1.3375556294392788E-2</v>
      </c>
      <c r="G4030" s="174">
        <v>4024</v>
      </c>
      <c r="H4030" s="174">
        <f t="shared" ca="1" si="66"/>
        <v>-4.1285567158560875E-2</v>
      </c>
    </row>
    <row r="4031" spans="2:8" x14ac:dyDescent="0.3">
      <c r="B4031" s="208">
        <v>39547</v>
      </c>
      <c r="C4031" s="209">
        <v>107.836113</v>
      </c>
      <c r="D4031" s="174">
        <v>3.4148319660631441E-3</v>
      </c>
      <c r="E4031" s="174">
        <v>3.4148319660631441E-3</v>
      </c>
      <c r="G4031" s="174">
        <v>4025</v>
      </c>
      <c r="H4031" s="174">
        <f t="shared" ca="1" si="66"/>
        <v>-3.4565684493358772E-3</v>
      </c>
    </row>
    <row r="4032" spans="2:8" x14ac:dyDescent="0.3">
      <c r="B4032" s="210">
        <v>39546</v>
      </c>
      <c r="C4032" s="211">
        <v>107.46912399999999</v>
      </c>
      <c r="D4032" s="174">
        <v>-3.8763124815148625E-3</v>
      </c>
      <c r="E4032" s="174">
        <v>-3.8763124815148625E-3</v>
      </c>
      <c r="G4032" s="174">
        <v>4026</v>
      </c>
      <c r="H4032" s="174">
        <f t="shared" ca="1" si="66"/>
        <v>1.6072603543301912E-2</v>
      </c>
    </row>
    <row r="4033" spans="2:8" x14ac:dyDescent="0.3">
      <c r="B4033" s="208">
        <v>39545</v>
      </c>
      <c r="C4033" s="209">
        <v>107.88732899999999</v>
      </c>
      <c r="D4033" s="174">
        <v>3.1581577629143029E-2</v>
      </c>
      <c r="E4033" s="174">
        <v>3.1581577629143029E-2</v>
      </c>
      <c r="G4033" s="174">
        <v>4027</v>
      </c>
      <c r="H4033" s="174">
        <f t="shared" ca="1" si="66"/>
        <v>7.6797523667217385E-2</v>
      </c>
    </row>
    <row r="4034" spans="2:8" x14ac:dyDescent="0.3">
      <c r="B4034" s="210">
        <v>39542</v>
      </c>
      <c r="C4034" s="211">
        <v>104.584389</v>
      </c>
      <c r="D4034" s="174">
        <v>-2.622380597963244E-2</v>
      </c>
      <c r="E4034" s="174">
        <v>-2.622380597963244E-2</v>
      </c>
      <c r="G4034" s="174">
        <v>4028</v>
      </c>
      <c r="H4034" s="174">
        <f t="shared" ca="1" si="66"/>
        <v>1.728079644479753E-2</v>
      </c>
    </row>
    <row r="4035" spans="2:8" x14ac:dyDescent="0.3">
      <c r="B4035" s="208">
        <v>39541</v>
      </c>
      <c r="C4035" s="209">
        <v>107.400848</v>
      </c>
      <c r="D4035" s="174">
        <v>-1.0302813801150071E-2</v>
      </c>
      <c r="E4035" s="174">
        <v>-1.0302813801150071E-2</v>
      </c>
      <c r="G4035" s="174">
        <v>4029</v>
      </c>
      <c r="H4035" s="174">
        <f t="shared" ca="1" si="66"/>
        <v>-1.2948274115446655E-2</v>
      </c>
    </row>
    <row r="4036" spans="2:8" x14ac:dyDescent="0.3">
      <c r="B4036" s="210">
        <v>39540</v>
      </c>
      <c r="C4036" s="211">
        <v>108.51889799999999</v>
      </c>
      <c r="D4036" s="174">
        <v>1.2018466148645716E-2</v>
      </c>
      <c r="E4036" s="174">
        <v>1.2018466148645716E-2</v>
      </c>
      <c r="G4036" s="174">
        <v>4030</v>
      </c>
      <c r="H4036" s="174">
        <f t="shared" ca="1" si="66"/>
        <v>-4.6354245996280734E-2</v>
      </c>
    </row>
    <row r="4037" spans="2:8" x14ac:dyDescent="0.3">
      <c r="B4037" s="208">
        <v>39539</v>
      </c>
      <c r="C4037" s="209">
        <v>107.23015599999999</v>
      </c>
      <c r="D4037" s="174">
        <v>8.8324407677072801E-3</v>
      </c>
      <c r="E4037" s="174">
        <v>8.8324407677072801E-3</v>
      </c>
      <c r="G4037" s="174">
        <v>4031</v>
      </c>
      <c r="H4037" s="174">
        <f t="shared" ca="1" si="66"/>
        <v>1.9107773999506441E-2</v>
      </c>
    </row>
    <row r="4038" spans="2:8" x14ac:dyDescent="0.3">
      <c r="B4038" s="210">
        <v>39538</v>
      </c>
      <c r="C4038" s="211">
        <v>106.291344</v>
      </c>
      <c r="D4038" s="174">
        <v>-3.614262572829529E-2</v>
      </c>
      <c r="E4038" s="174">
        <v>-3.614262572829529E-2</v>
      </c>
      <c r="G4038" s="174">
        <v>4032</v>
      </c>
      <c r="H4038" s="174">
        <f t="shared" ca="1" si="66"/>
        <v>1.0298956131500727E-3</v>
      </c>
    </row>
    <row r="4039" spans="2:8" x14ac:dyDescent="0.3">
      <c r="B4039" s="208">
        <v>39535</v>
      </c>
      <c r="C4039" s="209">
        <v>110.277046</v>
      </c>
      <c r="D4039" s="174">
        <v>-1.4191014653913965E-2</v>
      </c>
      <c r="E4039" s="174">
        <v>-1.4191014653913965E-2</v>
      </c>
      <c r="G4039" s="174">
        <v>4033</v>
      </c>
      <c r="H4039" s="174">
        <f t="shared" ca="1" si="66"/>
        <v>1.5145236195370046E-2</v>
      </c>
    </row>
    <row r="4040" spans="2:8" x14ac:dyDescent="0.3">
      <c r="B4040" s="210">
        <v>39534</v>
      </c>
      <c r="C4040" s="211">
        <v>111.86451700000001</v>
      </c>
      <c r="D4040" s="174">
        <v>-3.4475080722642229E-2</v>
      </c>
      <c r="E4040" s="174">
        <v>-3.4475080722642229E-2</v>
      </c>
      <c r="G4040" s="174">
        <v>4034</v>
      </c>
      <c r="H4040" s="174">
        <f t="shared" ref="H4040:H4103" ca="1" si="67">_xlfn.NORM.INV(RAND(),N$9,N$10)</f>
        <v>-9.2404439877564592E-3</v>
      </c>
    </row>
    <row r="4041" spans="2:8" x14ac:dyDescent="0.3">
      <c r="B4041" s="208">
        <v>39533</v>
      </c>
      <c r="C4041" s="209">
        <v>115.858757</v>
      </c>
      <c r="D4041" s="174">
        <v>-1.984947986715144E-3</v>
      </c>
      <c r="E4041" s="174">
        <v>-1.984947986715144E-3</v>
      </c>
      <c r="G4041" s="174">
        <v>4035</v>
      </c>
      <c r="H4041" s="174">
        <f t="shared" ca="1" si="67"/>
        <v>3.8882098200624687E-2</v>
      </c>
    </row>
    <row r="4042" spans="2:8" x14ac:dyDescent="0.3">
      <c r="B4042" s="210">
        <v>39532</v>
      </c>
      <c r="C4042" s="211">
        <v>116.08918799999999</v>
      </c>
      <c r="D4042" s="174">
        <v>2.5482386437256057E-2</v>
      </c>
      <c r="E4042" s="174">
        <v>2.5482386437256057E-2</v>
      </c>
      <c r="G4042" s="174">
        <v>4036</v>
      </c>
      <c r="H4042" s="174">
        <f t="shared" ca="1" si="67"/>
        <v>3.0726946880667988E-3</v>
      </c>
    </row>
    <row r="4043" spans="2:8" x14ac:dyDescent="0.3">
      <c r="B4043" s="208">
        <v>39531</v>
      </c>
      <c r="C4043" s="209">
        <v>113.20446800000001</v>
      </c>
      <c r="D4043" s="174">
        <v>1.9288600113055526E-2</v>
      </c>
      <c r="E4043" s="174">
        <v>1.9288600113055526E-2</v>
      </c>
      <c r="G4043" s="174">
        <v>4037</v>
      </c>
      <c r="H4043" s="174">
        <f t="shared" ca="1" si="67"/>
        <v>6.5736984896636961E-3</v>
      </c>
    </row>
    <row r="4044" spans="2:8" x14ac:dyDescent="0.3">
      <c r="B4044" s="210">
        <v>39526</v>
      </c>
      <c r="C4044" s="211">
        <v>111.06223300000001</v>
      </c>
      <c r="D4044" s="174">
        <v>5.0367256089974347E-2</v>
      </c>
      <c r="E4044" s="174">
        <v>5.0367256089974347E-2</v>
      </c>
      <c r="G4044" s="174">
        <v>4038</v>
      </c>
      <c r="H4044" s="174">
        <f t="shared" ca="1" si="67"/>
        <v>-1.1687883676146267E-3</v>
      </c>
    </row>
    <row r="4045" spans="2:8" x14ac:dyDescent="0.3">
      <c r="B4045" s="208">
        <v>39525</v>
      </c>
      <c r="C4045" s="209">
        <v>105.736572</v>
      </c>
      <c r="D4045" s="174">
        <v>1.6491469697915363E-2</v>
      </c>
      <c r="E4045" s="174">
        <v>1.6491469697915363E-2</v>
      </c>
      <c r="G4045" s="174">
        <v>4039</v>
      </c>
      <c r="H4045" s="174">
        <f t="shared" ca="1" si="67"/>
        <v>-5.086573273947478E-3</v>
      </c>
    </row>
    <row r="4046" spans="2:8" x14ac:dyDescent="0.3">
      <c r="B4046" s="210">
        <v>39524</v>
      </c>
      <c r="C4046" s="211">
        <v>104.021111</v>
      </c>
      <c r="D4046" s="174">
        <v>-4.4303220514910119E-2</v>
      </c>
      <c r="E4046" s="174">
        <v>-4.4303220514910119E-2</v>
      </c>
      <c r="G4046" s="174">
        <v>4040</v>
      </c>
      <c r="H4046" s="174">
        <f t="shared" ca="1" si="67"/>
        <v>-5.2263962099428678E-2</v>
      </c>
    </row>
    <row r="4047" spans="2:8" x14ac:dyDescent="0.3">
      <c r="B4047" s="208">
        <v>39521</v>
      </c>
      <c r="C4047" s="209">
        <v>108.843216</v>
      </c>
      <c r="D4047" s="174">
        <v>2.623321179121078E-2</v>
      </c>
      <c r="E4047" s="174">
        <v>2.623321179121078E-2</v>
      </c>
      <c r="G4047" s="174">
        <v>4041</v>
      </c>
      <c r="H4047" s="174">
        <f t="shared" ca="1" si="67"/>
        <v>-2.0730368833723196E-3</v>
      </c>
    </row>
    <row r="4048" spans="2:8" x14ac:dyDescent="0.3">
      <c r="B4048" s="210">
        <v>39520</v>
      </c>
      <c r="C4048" s="211">
        <v>106.06089799999999</v>
      </c>
      <c r="D4048" s="174">
        <v>-3.6815958838189125E-2</v>
      </c>
      <c r="E4048" s="174">
        <v>-3.6815958838189125E-2</v>
      </c>
      <c r="G4048" s="174">
        <v>4042</v>
      </c>
      <c r="H4048" s="174">
        <f t="shared" ca="1" si="67"/>
        <v>-1.2802757756822531E-2</v>
      </c>
    </row>
    <row r="4049" spans="2:8" x14ac:dyDescent="0.3">
      <c r="B4049" s="208">
        <v>39519</v>
      </c>
      <c r="C4049" s="209">
        <v>110.11488300000001</v>
      </c>
      <c r="D4049" s="174">
        <v>-1.2551695033958692E-2</v>
      </c>
      <c r="E4049" s="174">
        <v>-1.2551695033958692E-2</v>
      </c>
      <c r="G4049" s="174">
        <v>4043</v>
      </c>
      <c r="H4049" s="174">
        <f t="shared" ca="1" si="67"/>
        <v>-6.6087919841538913E-3</v>
      </c>
    </row>
    <row r="4050" spans="2:8" x14ac:dyDescent="0.3">
      <c r="B4050" s="210">
        <v>39518</v>
      </c>
      <c r="C4050" s="211">
        <v>111.51458</v>
      </c>
      <c r="D4050" s="174">
        <v>-3.186137421577246E-2</v>
      </c>
      <c r="E4050" s="174">
        <v>-3.186137421577246E-2</v>
      </c>
      <c r="G4050" s="174">
        <v>4044</v>
      </c>
      <c r="H4050" s="174">
        <f t="shared" ca="1" si="67"/>
        <v>7.3279605458859464E-3</v>
      </c>
    </row>
    <row r="4051" spans="2:8" x14ac:dyDescent="0.3">
      <c r="B4051" s="208">
        <v>39517</v>
      </c>
      <c r="C4051" s="209">
        <v>115.184517</v>
      </c>
      <c r="D4051" s="174">
        <v>4.4657031057440018E-3</v>
      </c>
      <c r="E4051" s="174">
        <v>4.4657031057440018E-3</v>
      </c>
      <c r="G4051" s="174">
        <v>4045</v>
      </c>
      <c r="H4051" s="174">
        <f t="shared" ca="1" si="67"/>
        <v>-2.8599968464342592E-2</v>
      </c>
    </row>
    <row r="4052" spans="2:8" x14ac:dyDescent="0.3">
      <c r="B4052" s="210">
        <v>39514</v>
      </c>
      <c r="C4052" s="211">
        <v>114.67242400000001</v>
      </c>
      <c r="D4052" s="174">
        <v>-4.6212700235787656E-2</v>
      </c>
      <c r="E4052" s="174">
        <v>-4.6212700235787656E-2</v>
      </c>
      <c r="G4052" s="174">
        <v>4046</v>
      </c>
      <c r="H4052" s="174">
        <f t="shared" ca="1" si="67"/>
        <v>1.0194303035543965E-2</v>
      </c>
    </row>
    <row r="4053" spans="2:8" x14ac:dyDescent="0.3">
      <c r="B4053" s="208">
        <v>39512</v>
      </c>
      <c r="C4053" s="209">
        <v>120.22850800000001</v>
      </c>
      <c r="D4053" s="174">
        <v>3.0617749805089971E-3</v>
      </c>
      <c r="E4053" s="174">
        <v>3.0617749805089971E-3</v>
      </c>
      <c r="G4053" s="174">
        <v>4047</v>
      </c>
      <c r="H4053" s="174">
        <f t="shared" ca="1" si="67"/>
        <v>-3.6299245405108177E-2</v>
      </c>
    </row>
    <row r="4054" spans="2:8" x14ac:dyDescent="0.3">
      <c r="B4054" s="210">
        <v>39511</v>
      </c>
      <c r="C4054" s="211">
        <v>119.861519</v>
      </c>
      <c r="D4054" s="174">
        <v>1.0214295123143161E-2</v>
      </c>
      <c r="E4054" s="174">
        <v>1.0214295123143161E-2</v>
      </c>
      <c r="G4054" s="174">
        <v>4048</v>
      </c>
      <c r="H4054" s="174">
        <f t="shared" ca="1" si="67"/>
        <v>-3.460911126619564E-2</v>
      </c>
    </row>
    <row r="4055" spans="2:8" x14ac:dyDescent="0.3">
      <c r="B4055" s="208">
        <v>39510</v>
      </c>
      <c r="C4055" s="209">
        <v>118.649597</v>
      </c>
      <c r="D4055" s="174">
        <v>-7.4963432619810826E-3</v>
      </c>
      <c r="E4055" s="174">
        <v>-7.4963432619810826E-3</v>
      </c>
      <c r="G4055" s="174">
        <v>4049</v>
      </c>
      <c r="H4055" s="174">
        <f t="shared" ca="1" si="67"/>
        <v>-7.3793727185811221E-3</v>
      </c>
    </row>
    <row r="4056" spans="2:8" x14ac:dyDescent="0.3">
      <c r="B4056" s="210">
        <v>39507</v>
      </c>
      <c r="C4056" s="211">
        <v>119.545753</v>
      </c>
      <c r="D4056" s="174">
        <v>-1.3313478068674795E-2</v>
      </c>
      <c r="E4056" s="174">
        <v>-1.3313478068674795E-2</v>
      </c>
      <c r="G4056" s="174">
        <v>4050</v>
      </c>
      <c r="H4056" s="174">
        <f t="shared" ca="1" si="67"/>
        <v>8.9733108285356925E-2</v>
      </c>
    </row>
    <row r="4057" spans="2:8" x14ac:dyDescent="0.3">
      <c r="B4057" s="208">
        <v>39506</v>
      </c>
      <c r="C4057" s="209">
        <v>121.158798</v>
      </c>
      <c r="D4057" s="174">
        <v>2.7547060706938856E-3</v>
      </c>
      <c r="E4057" s="174">
        <v>2.7547060706938856E-3</v>
      </c>
      <c r="G4057" s="174">
        <v>4051</v>
      </c>
      <c r="H4057" s="174">
        <f t="shared" ca="1" si="67"/>
        <v>-2.7874381952205526E-2</v>
      </c>
    </row>
    <row r="4058" spans="2:8" x14ac:dyDescent="0.3">
      <c r="B4058" s="210">
        <v>39505</v>
      </c>
      <c r="C4058" s="211">
        <v>120.825958</v>
      </c>
      <c r="D4058" s="174">
        <v>5.2544961808827489E-3</v>
      </c>
      <c r="E4058" s="174">
        <v>5.2544961808827489E-3</v>
      </c>
      <c r="G4058" s="174">
        <v>4052</v>
      </c>
      <c r="H4058" s="174">
        <f t="shared" ca="1" si="67"/>
        <v>-7.7358277311885271E-3</v>
      </c>
    </row>
    <row r="4059" spans="2:8" x14ac:dyDescent="0.3">
      <c r="B4059" s="208">
        <v>39504</v>
      </c>
      <c r="C4059" s="209">
        <v>120.194397</v>
      </c>
      <c r="D4059" s="174">
        <v>-2.4081595263220372E-3</v>
      </c>
      <c r="E4059" s="174">
        <v>-2.4081595263220372E-3</v>
      </c>
      <c r="G4059" s="174">
        <v>4053</v>
      </c>
      <c r="H4059" s="174">
        <f t="shared" ca="1" si="67"/>
        <v>-1.2013154100715635E-2</v>
      </c>
    </row>
    <row r="4060" spans="2:8" x14ac:dyDescent="0.3">
      <c r="B4060" s="210">
        <v>39503</v>
      </c>
      <c r="C4060" s="211">
        <v>120.484543</v>
      </c>
      <c r="D4060" s="174">
        <v>1.4079339558935245E-2</v>
      </c>
      <c r="E4060" s="174">
        <v>1.4079339558935245E-2</v>
      </c>
      <c r="G4060" s="174">
        <v>4054</v>
      </c>
      <c r="H4060" s="174">
        <f t="shared" ca="1" si="67"/>
        <v>-7.0674392821842291E-3</v>
      </c>
    </row>
    <row r="4061" spans="2:8" x14ac:dyDescent="0.3">
      <c r="B4061" s="208">
        <v>39500</v>
      </c>
      <c r="C4061" s="209">
        <v>118.811752</v>
      </c>
      <c r="D4061" s="174">
        <v>-1.6948148159425351E-2</v>
      </c>
      <c r="E4061" s="174">
        <v>-1.6948148159425351E-2</v>
      </c>
      <c r="G4061" s="174">
        <v>4055</v>
      </c>
      <c r="H4061" s="174">
        <f t="shared" ca="1" si="67"/>
        <v>-6.6126900481779188E-2</v>
      </c>
    </row>
    <row r="4062" spans="2:8" x14ac:dyDescent="0.3">
      <c r="B4062" s="210">
        <v>39499</v>
      </c>
      <c r="C4062" s="211">
        <v>120.860107</v>
      </c>
      <c r="D4062" s="174">
        <v>-3.1676328767461215E-3</v>
      </c>
      <c r="E4062" s="174">
        <v>-3.1676328767461215E-3</v>
      </c>
      <c r="G4062" s="174">
        <v>4056</v>
      </c>
      <c r="H4062" s="174">
        <f t="shared" ca="1" si="67"/>
        <v>6.007141883837502E-3</v>
      </c>
    </row>
    <row r="4063" spans="2:8" x14ac:dyDescent="0.3">
      <c r="B4063" s="208">
        <v>39498</v>
      </c>
      <c r="C4063" s="209">
        <v>121.244164</v>
      </c>
      <c r="D4063" s="174">
        <v>-3.968082507434937E-2</v>
      </c>
      <c r="E4063" s="174">
        <v>-3.968082507434937E-2</v>
      </c>
      <c r="G4063" s="174">
        <v>4057</v>
      </c>
      <c r="H4063" s="174">
        <f t="shared" ca="1" si="67"/>
        <v>-1.6251177374648196E-2</v>
      </c>
    </row>
    <row r="4064" spans="2:8" x14ac:dyDescent="0.3">
      <c r="B4064" s="210">
        <v>39497</v>
      </c>
      <c r="C4064" s="211">
        <v>126.25402800000001</v>
      </c>
      <c r="D4064" s="174">
        <v>9.485397873796559E-3</v>
      </c>
      <c r="E4064" s="174">
        <v>9.485397873796559E-3</v>
      </c>
      <c r="G4064" s="174">
        <v>4058</v>
      </c>
      <c r="H4064" s="174">
        <f t="shared" ca="1" si="67"/>
        <v>3.891026342661992E-2</v>
      </c>
    </row>
    <row r="4065" spans="2:8" x14ac:dyDescent="0.3">
      <c r="B4065" s="208">
        <v>39496</v>
      </c>
      <c r="C4065" s="209">
        <v>125.067711</v>
      </c>
      <c r="D4065" s="174">
        <v>-2.5470355908994161E-2</v>
      </c>
      <c r="E4065" s="174">
        <v>-2.5470355908994161E-2</v>
      </c>
      <c r="G4065" s="174">
        <v>4059</v>
      </c>
      <c r="H4065" s="174">
        <f t="shared" ca="1" si="67"/>
        <v>-3.7094009170245155E-2</v>
      </c>
    </row>
    <row r="4066" spans="2:8" x14ac:dyDescent="0.3">
      <c r="B4066" s="210">
        <v>39493</v>
      </c>
      <c r="C4066" s="211">
        <v>128.33648700000001</v>
      </c>
      <c r="D4066" s="174">
        <v>2.5506345032736102E-2</v>
      </c>
      <c r="E4066" s="174">
        <v>2.5506345032736102E-2</v>
      </c>
      <c r="G4066" s="174">
        <v>4060</v>
      </c>
      <c r="H4066" s="174">
        <f t="shared" ca="1" si="67"/>
        <v>-6.4706535877787325E-2</v>
      </c>
    </row>
    <row r="4067" spans="2:8" x14ac:dyDescent="0.3">
      <c r="B4067" s="208">
        <v>39492</v>
      </c>
      <c r="C4067" s="209">
        <v>125.144508</v>
      </c>
      <c r="D4067" s="174">
        <v>2.5671256305071371E-2</v>
      </c>
      <c r="E4067" s="174">
        <v>2.5671256305071371E-2</v>
      </c>
      <c r="G4067" s="174">
        <v>4061</v>
      </c>
      <c r="H4067" s="174">
        <f t="shared" ca="1" si="67"/>
        <v>-1.5104143659034019E-2</v>
      </c>
    </row>
    <row r="4068" spans="2:8" x14ac:dyDescent="0.3">
      <c r="B4068" s="210">
        <v>39491</v>
      </c>
      <c r="C4068" s="211">
        <v>122.012299</v>
      </c>
      <c r="D4068" s="174">
        <v>3.0119698480924158E-2</v>
      </c>
      <c r="E4068" s="174">
        <v>3.0119698480924158E-2</v>
      </c>
      <c r="G4068" s="174">
        <v>4062</v>
      </c>
      <c r="H4068" s="174">
        <f t="shared" ca="1" si="67"/>
        <v>2.4812541809626998E-2</v>
      </c>
    </row>
    <row r="4069" spans="2:8" x14ac:dyDescent="0.3">
      <c r="B4069" s="208">
        <v>39490</v>
      </c>
      <c r="C4069" s="209">
        <v>118.444778</v>
      </c>
      <c r="D4069" s="174">
        <v>-9.9165926829853212E-3</v>
      </c>
      <c r="E4069" s="174">
        <v>-9.9165926829853212E-3</v>
      </c>
      <c r="G4069" s="174">
        <v>4063</v>
      </c>
      <c r="H4069" s="174">
        <f t="shared" ca="1" si="67"/>
        <v>-6.7660561809183405E-3</v>
      </c>
    </row>
    <row r="4070" spans="2:8" x14ac:dyDescent="0.3">
      <c r="B4070" s="210">
        <v>39489</v>
      </c>
      <c r="C4070" s="211">
        <v>119.631111</v>
      </c>
      <c r="D4070" s="174">
        <v>-1.420623326038757E-2</v>
      </c>
      <c r="E4070" s="174">
        <v>-1.420623326038757E-2</v>
      </c>
      <c r="G4070" s="174">
        <v>4064</v>
      </c>
      <c r="H4070" s="174">
        <f t="shared" ca="1" si="67"/>
        <v>-2.0909523268572219E-2</v>
      </c>
    </row>
    <row r="4071" spans="2:8" x14ac:dyDescent="0.3">
      <c r="B4071" s="208">
        <v>39486</v>
      </c>
      <c r="C4071" s="209">
        <v>121.35511</v>
      </c>
      <c r="D4071" s="174">
        <v>-5.8032674261770346E-3</v>
      </c>
      <c r="E4071" s="174">
        <v>-5.8032674261770346E-3</v>
      </c>
      <c r="G4071" s="174">
        <v>4065</v>
      </c>
      <c r="H4071" s="174">
        <f t="shared" ca="1" si="67"/>
        <v>-2.0669749308431563E-2</v>
      </c>
    </row>
    <row r="4072" spans="2:8" x14ac:dyDescent="0.3">
      <c r="B4072" s="210">
        <v>39485</v>
      </c>
      <c r="C4072" s="211">
        <v>122.06347700000001</v>
      </c>
      <c r="D4072" s="174">
        <v>-2.8330901775339073E-2</v>
      </c>
      <c r="E4072" s="174">
        <v>-2.8330901775339073E-2</v>
      </c>
      <c r="G4072" s="174">
        <v>4066</v>
      </c>
      <c r="H4072" s="174">
        <f t="shared" ca="1" si="67"/>
        <v>-1.51907907368827E-2</v>
      </c>
    </row>
    <row r="4073" spans="2:8" x14ac:dyDescent="0.3">
      <c r="B4073" s="208">
        <v>39484</v>
      </c>
      <c r="C4073" s="209">
        <v>125.62247499999999</v>
      </c>
      <c r="D4073" s="174">
        <v>-2.3938868915374015E-2</v>
      </c>
      <c r="E4073" s="174">
        <v>-2.3938868915374015E-2</v>
      </c>
      <c r="G4073" s="174">
        <v>4067</v>
      </c>
      <c r="H4073" s="174">
        <f t="shared" ca="1" si="67"/>
        <v>3.2222325714015697E-2</v>
      </c>
    </row>
    <row r="4074" spans="2:8" x14ac:dyDescent="0.3">
      <c r="B4074" s="210">
        <v>39483</v>
      </c>
      <c r="C4074" s="211">
        <v>128.70349100000001</v>
      </c>
      <c r="D4074" s="174">
        <v>-2.0779000532356092E-2</v>
      </c>
      <c r="E4074" s="174">
        <v>-2.0779000532356092E-2</v>
      </c>
      <c r="G4074" s="174">
        <v>4068</v>
      </c>
      <c r="H4074" s="174">
        <f t="shared" ca="1" si="67"/>
        <v>1.0235994508261683E-2</v>
      </c>
    </row>
    <row r="4075" spans="2:8" x14ac:dyDescent="0.3">
      <c r="B4075" s="208">
        <v>39482</v>
      </c>
      <c r="C4075" s="209">
        <v>131.43457000000001</v>
      </c>
      <c r="D4075" s="174">
        <v>2.1897420336368666E-2</v>
      </c>
      <c r="E4075" s="174">
        <v>2.1897420336368666E-2</v>
      </c>
      <c r="G4075" s="174">
        <v>4069</v>
      </c>
      <c r="H4075" s="174">
        <f t="shared" ca="1" si="67"/>
        <v>-9.0668520292836539E-3</v>
      </c>
    </row>
    <row r="4076" spans="2:8" x14ac:dyDescent="0.3">
      <c r="B4076" s="210">
        <v>39479</v>
      </c>
      <c r="C4076" s="211">
        <v>128.61816400000001</v>
      </c>
      <c r="D4076" s="174">
        <v>7.7275077968289571E-2</v>
      </c>
      <c r="E4076" s="174">
        <v>7.7275077968289571E-2</v>
      </c>
      <c r="G4076" s="174">
        <v>4070</v>
      </c>
      <c r="H4076" s="174">
        <f t="shared" ca="1" si="67"/>
        <v>-8.2927204260837759E-2</v>
      </c>
    </row>
    <row r="4077" spans="2:8" x14ac:dyDescent="0.3">
      <c r="B4077" s="208">
        <v>39478</v>
      </c>
      <c r="C4077" s="209">
        <v>119.392128</v>
      </c>
      <c r="D4077" s="174">
        <v>3.5871190598845359E-3</v>
      </c>
      <c r="E4077" s="174">
        <v>3.5871190598845359E-3</v>
      </c>
      <c r="G4077" s="174">
        <v>4071</v>
      </c>
      <c r="H4077" s="174">
        <f t="shared" ca="1" si="67"/>
        <v>-4.0519189512509136E-2</v>
      </c>
    </row>
    <row r="4078" spans="2:8" x14ac:dyDescent="0.3">
      <c r="B4078" s="210">
        <v>39477</v>
      </c>
      <c r="C4078" s="211">
        <v>118.965385</v>
      </c>
      <c r="D4078" s="174">
        <v>-2.6334320134624986E-2</v>
      </c>
      <c r="E4078" s="174">
        <v>-2.6334320134624986E-2</v>
      </c>
      <c r="G4078" s="174">
        <v>4072</v>
      </c>
      <c r="H4078" s="174">
        <f t="shared" ca="1" si="67"/>
        <v>-6.6589760721170238E-3</v>
      </c>
    </row>
    <row r="4079" spans="2:8" x14ac:dyDescent="0.3">
      <c r="B4079" s="208">
        <v>39476</v>
      </c>
      <c r="C4079" s="209">
        <v>122.182991</v>
      </c>
      <c r="D4079" s="174">
        <v>4.2793599078315373E-3</v>
      </c>
      <c r="E4079" s="174">
        <v>4.2793599078315373E-3</v>
      </c>
      <c r="G4079" s="174">
        <v>4073</v>
      </c>
      <c r="H4079" s="174">
        <f t="shared" ca="1" si="67"/>
        <v>1.8180579771542277E-2</v>
      </c>
    </row>
    <row r="4080" spans="2:8" x14ac:dyDescent="0.3">
      <c r="B4080" s="210">
        <v>39475</v>
      </c>
      <c r="C4080" s="211">
        <v>121.66235399999999</v>
      </c>
      <c r="D4080" s="174">
        <v>3.2372369784639068E-3</v>
      </c>
      <c r="E4080" s="174">
        <v>3.2372369784639068E-3</v>
      </c>
      <c r="G4080" s="174">
        <v>4074</v>
      </c>
      <c r="H4080" s="174">
        <f t="shared" ca="1" si="67"/>
        <v>3.5929388817488576E-2</v>
      </c>
    </row>
    <row r="4081" spans="2:8" x14ac:dyDescent="0.3">
      <c r="B4081" s="208">
        <v>39472</v>
      </c>
      <c r="C4081" s="209">
        <v>121.269775</v>
      </c>
      <c r="D4081" s="174">
        <v>7.8809545380078255E-2</v>
      </c>
      <c r="E4081" s="174">
        <v>7.8809545380078255E-2</v>
      </c>
      <c r="G4081" s="174">
        <v>4075</v>
      </c>
      <c r="H4081" s="174">
        <f t="shared" ca="1" si="67"/>
        <v>-1.6661093045524378E-2</v>
      </c>
    </row>
    <row r="4082" spans="2:8" x14ac:dyDescent="0.3">
      <c r="B4082" s="210">
        <v>39471</v>
      </c>
      <c r="C4082" s="211">
        <v>112.410736</v>
      </c>
      <c r="D4082" s="174">
        <v>-4.5527403640581118E-4</v>
      </c>
      <c r="E4082" s="174">
        <v>-4.5527403640581118E-4</v>
      </c>
      <c r="G4082" s="174">
        <v>4076</v>
      </c>
      <c r="H4082" s="174">
        <f t="shared" ca="1" si="67"/>
        <v>-2.2928597514424369E-3</v>
      </c>
    </row>
    <row r="4083" spans="2:8" x14ac:dyDescent="0.3">
      <c r="B4083" s="208">
        <v>39470</v>
      </c>
      <c r="C4083" s="209">
        <v>112.46193700000001</v>
      </c>
      <c r="D4083" s="174">
        <v>1.2213906438268069E-2</v>
      </c>
      <c r="E4083" s="174">
        <v>1.2213906438268069E-2</v>
      </c>
      <c r="G4083" s="174">
        <v>4077</v>
      </c>
      <c r="H4083" s="174">
        <f t="shared" ca="1" si="67"/>
        <v>-7.4964434695859658E-2</v>
      </c>
    </row>
    <row r="4084" spans="2:8" x14ac:dyDescent="0.3">
      <c r="B4084" s="210">
        <v>39469</v>
      </c>
      <c r="C4084" s="211">
        <v>111.104912</v>
      </c>
      <c r="D4084" s="174">
        <v>-4.2071151176564341E-3</v>
      </c>
      <c r="E4084" s="174">
        <v>-4.2071151176564341E-3</v>
      </c>
      <c r="G4084" s="174">
        <v>4078</v>
      </c>
      <c r="H4084" s="174">
        <f t="shared" ca="1" si="67"/>
        <v>1.5101262072285982E-2</v>
      </c>
    </row>
    <row r="4085" spans="2:8" x14ac:dyDescent="0.3">
      <c r="B4085" s="208">
        <v>39468</v>
      </c>
      <c r="C4085" s="209">
        <v>111.57431800000001</v>
      </c>
      <c r="D4085" s="174">
        <v>-8.4908352447444893E-2</v>
      </c>
      <c r="E4085" s="174">
        <v>-8.4908352447444893E-2</v>
      </c>
      <c r="G4085" s="174">
        <v>4079</v>
      </c>
      <c r="H4085" s="174">
        <f t="shared" ca="1" si="67"/>
        <v>-2.1129477885010535E-3</v>
      </c>
    </row>
    <row r="4086" spans="2:8" x14ac:dyDescent="0.3">
      <c r="B4086" s="210">
        <v>39465</v>
      </c>
      <c r="C4086" s="211">
        <v>121.92693300000001</v>
      </c>
      <c r="D4086" s="174">
        <v>-3.0339995621031565E-2</v>
      </c>
      <c r="E4086" s="174">
        <v>-3.0339995621031565E-2</v>
      </c>
      <c r="G4086" s="174">
        <v>4080</v>
      </c>
      <c r="H4086" s="174">
        <f t="shared" ca="1" si="67"/>
        <v>-3.6377868759392459E-2</v>
      </c>
    </row>
    <row r="4087" spans="2:8" x14ac:dyDescent="0.3">
      <c r="B4087" s="208">
        <v>39464</v>
      </c>
      <c r="C4087" s="209">
        <v>125.74194300000001</v>
      </c>
      <c r="D4087" s="174">
        <v>-1.7734515990615502E-2</v>
      </c>
      <c r="E4087" s="174">
        <v>-1.7734515990615502E-2</v>
      </c>
      <c r="G4087" s="174">
        <v>4081</v>
      </c>
      <c r="H4087" s="174">
        <f t="shared" ca="1" si="67"/>
        <v>1.295840186133101E-2</v>
      </c>
    </row>
    <row r="4088" spans="2:8" x14ac:dyDescent="0.3">
      <c r="B4088" s="210">
        <v>39463</v>
      </c>
      <c r="C4088" s="211">
        <v>128.01217700000001</v>
      </c>
      <c r="D4088" s="174">
        <v>-2.4772416294408284E-2</v>
      </c>
      <c r="E4088" s="174">
        <v>-2.4772416294408284E-2</v>
      </c>
      <c r="G4088" s="174">
        <v>4082</v>
      </c>
      <c r="H4088" s="174">
        <f t="shared" ca="1" si="67"/>
        <v>-8.5745842800632951E-3</v>
      </c>
    </row>
    <row r="4089" spans="2:8" x14ac:dyDescent="0.3">
      <c r="B4089" s="208">
        <v>39462</v>
      </c>
      <c r="C4089" s="209">
        <v>131.263901</v>
      </c>
      <c r="D4089" s="174">
        <v>4.4409033032987624E-3</v>
      </c>
      <c r="E4089" s="174">
        <v>4.4409033032987624E-3</v>
      </c>
      <c r="G4089" s="174">
        <v>4083</v>
      </c>
      <c r="H4089" s="174">
        <f t="shared" ca="1" si="67"/>
        <v>1.9980622257622174E-2</v>
      </c>
    </row>
    <row r="4090" spans="2:8" x14ac:dyDescent="0.3">
      <c r="B4090" s="210">
        <v>39461</v>
      </c>
      <c r="C4090" s="211">
        <v>130.683548</v>
      </c>
      <c r="D4090" s="174">
        <v>3.2760434096575997E-3</v>
      </c>
      <c r="E4090" s="174">
        <v>3.2760434096575997E-3</v>
      </c>
      <c r="G4090" s="174">
        <v>4084</v>
      </c>
      <c r="H4090" s="174">
        <f t="shared" ca="1" si="67"/>
        <v>-9.6299349914478541E-3</v>
      </c>
    </row>
    <row r="4091" spans="2:8" x14ac:dyDescent="0.3">
      <c r="B4091" s="208">
        <v>39458</v>
      </c>
      <c r="C4091" s="209">
        <v>130.256821</v>
      </c>
      <c r="D4091" s="174">
        <v>1.855306134899656E-2</v>
      </c>
      <c r="E4091" s="174">
        <v>1.855306134899656E-2</v>
      </c>
      <c r="G4091" s="174">
        <v>4085</v>
      </c>
      <c r="H4091" s="174">
        <f t="shared" ca="1" si="67"/>
        <v>-5.2166577382092708E-4</v>
      </c>
    </row>
    <row r="4092" spans="2:8" x14ac:dyDescent="0.3">
      <c r="B4092" s="210">
        <v>39457</v>
      </c>
      <c r="C4092" s="211">
        <v>127.88417800000001</v>
      </c>
      <c r="D4092" s="174">
        <v>-2.7265582125029671E-2</v>
      </c>
      <c r="E4092" s="174">
        <v>-2.7265582125029671E-2</v>
      </c>
      <c r="G4092" s="174">
        <v>4086</v>
      </c>
      <c r="H4092" s="174">
        <f t="shared" ca="1" si="67"/>
        <v>-4.557949961007327E-3</v>
      </c>
    </row>
    <row r="4093" spans="2:8" x14ac:dyDescent="0.3">
      <c r="B4093" s="208">
        <v>39456</v>
      </c>
      <c r="C4093" s="209">
        <v>131.46875</v>
      </c>
      <c r="D4093" s="174">
        <v>-6.0654023650999825E-3</v>
      </c>
      <c r="E4093" s="174">
        <v>-6.0654023650999825E-3</v>
      </c>
      <c r="G4093" s="174">
        <v>4087</v>
      </c>
      <c r="H4093" s="174">
        <f t="shared" ca="1" si="67"/>
        <v>2.9389838298739313E-2</v>
      </c>
    </row>
    <row r="4094" spans="2:8" x14ac:dyDescent="0.3">
      <c r="B4094" s="210">
        <v>39455</v>
      </c>
      <c r="C4094" s="211">
        <v>132.271027</v>
      </c>
      <c r="D4094" s="174">
        <v>-1.3368922588655484E-2</v>
      </c>
      <c r="E4094" s="174">
        <v>-1.3368922588655484E-2</v>
      </c>
      <c r="G4094" s="174">
        <v>4088</v>
      </c>
      <c r="H4094" s="174">
        <f t="shared" ca="1" si="67"/>
        <v>-3.0516480493445287E-2</v>
      </c>
    </row>
    <row r="4095" spans="2:8" x14ac:dyDescent="0.3">
      <c r="B4095" s="208">
        <v>39454</v>
      </c>
      <c r="C4095" s="209">
        <v>134.063309</v>
      </c>
      <c r="D4095" s="174">
        <v>4.7977947938459293E-3</v>
      </c>
      <c r="E4095" s="174">
        <v>4.7977947938459293E-3</v>
      </c>
      <c r="G4095" s="174">
        <v>4089</v>
      </c>
      <c r="H4095" s="174">
        <f t="shared" ca="1" si="67"/>
        <v>4.2583701096541256E-2</v>
      </c>
    </row>
    <row r="4096" spans="2:8" x14ac:dyDescent="0.3">
      <c r="B4096" s="210">
        <v>39451</v>
      </c>
      <c r="C4096" s="211">
        <v>133.42317199999999</v>
      </c>
      <c r="D4096" s="174">
        <v>-1.2569494634839279E-2</v>
      </c>
      <c r="E4096" s="174">
        <v>-1.2569494634839279E-2</v>
      </c>
      <c r="G4096" s="174">
        <v>4090</v>
      </c>
      <c r="H4096" s="174">
        <f t="shared" ca="1" si="67"/>
        <v>5.1494924632526216E-2</v>
      </c>
    </row>
    <row r="4097" spans="2:8" x14ac:dyDescent="0.3">
      <c r="B4097" s="208">
        <v>39450</v>
      </c>
      <c r="C4097" s="209">
        <v>135.12158199999999</v>
      </c>
      <c r="D4097" s="174">
        <v>-2.4575490562629655E-3</v>
      </c>
      <c r="E4097" s="174">
        <v>-2.4575490562629655E-3</v>
      </c>
      <c r="G4097" s="174">
        <v>4091</v>
      </c>
      <c r="H4097" s="174">
        <f t="shared" ca="1" si="67"/>
        <v>-6.6335373493204897E-2</v>
      </c>
    </row>
    <row r="4098" spans="2:8" x14ac:dyDescent="0.3">
      <c r="B4098" s="210">
        <v>39449</v>
      </c>
      <c r="C4098" s="211">
        <v>135.45446799999999</v>
      </c>
      <c r="D4098" s="174">
        <v>4.0926256561346144E-2</v>
      </c>
      <c r="E4098" s="174">
        <v>4.0926256561346144E-2</v>
      </c>
      <c r="G4098" s="174">
        <v>4092</v>
      </c>
      <c r="H4098" s="174">
        <f t="shared" ca="1" si="67"/>
        <v>1.222318802780205E-2</v>
      </c>
    </row>
    <row r="4099" spans="2:8" x14ac:dyDescent="0.3">
      <c r="B4099" s="208">
        <v>39448</v>
      </c>
      <c r="C4099" s="209">
        <v>130.128784</v>
      </c>
      <c r="D4099" s="174">
        <v>2.75641912430039E-2</v>
      </c>
      <c r="E4099" s="174">
        <v>2.75641912430039E-2</v>
      </c>
      <c r="G4099" s="174">
        <v>4093</v>
      </c>
      <c r="H4099" s="174">
        <f t="shared" ca="1" si="67"/>
        <v>-1.6110479498848827E-2</v>
      </c>
    </row>
    <row r="4100" spans="2:8" x14ac:dyDescent="0.3">
      <c r="B4100" s="210">
        <v>39447</v>
      </c>
      <c r="C4100" s="211">
        <v>126.63810700000001</v>
      </c>
      <c r="D4100" s="174">
        <v>1.720733455685464E-2</v>
      </c>
      <c r="E4100" s="174">
        <v>1.720733455685464E-2</v>
      </c>
      <c r="G4100" s="174">
        <v>4094</v>
      </c>
      <c r="H4100" s="174">
        <f t="shared" ca="1" si="67"/>
        <v>2.2229027475346892E-2</v>
      </c>
    </row>
    <row r="4101" spans="2:8" x14ac:dyDescent="0.3">
      <c r="B4101" s="208">
        <v>39444</v>
      </c>
      <c r="C4101" s="209">
        <v>124.49586499999999</v>
      </c>
      <c r="D4101" s="174">
        <v>-1.0044296939768051E-2</v>
      </c>
      <c r="E4101" s="174">
        <v>-1.0044296939768051E-2</v>
      </c>
      <c r="G4101" s="174">
        <v>4095</v>
      </c>
      <c r="H4101" s="174">
        <f t="shared" ca="1" si="67"/>
        <v>3.5721342382046008E-3</v>
      </c>
    </row>
    <row r="4102" spans="2:8" x14ac:dyDescent="0.3">
      <c r="B4102" s="210">
        <v>39443</v>
      </c>
      <c r="C4102" s="211">
        <v>125.75902600000001</v>
      </c>
      <c r="D4102" s="174">
        <v>-2.0409386364139429E-2</v>
      </c>
      <c r="E4102" s="174">
        <v>-2.0409386364139429E-2</v>
      </c>
      <c r="G4102" s="174">
        <v>4096</v>
      </c>
      <c r="H4102" s="174">
        <f t="shared" ca="1" si="67"/>
        <v>-2.8378201446076754E-2</v>
      </c>
    </row>
    <row r="4103" spans="2:8" x14ac:dyDescent="0.3">
      <c r="B4103" s="208">
        <v>39442</v>
      </c>
      <c r="C4103" s="209">
        <v>128.379166</v>
      </c>
      <c r="D4103" s="174">
        <v>2.9709666989666133E-2</v>
      </c>
      <c r="E4103" s="174">
        <v>2.9709666989666133E-2</v>
      </c>
      <c r="G4103" s="174">
        <v>4097</v>
      </c>
      <c r="H4103" s="174">
        <f t="shared" ca="1" si="67"/>
        <v>2.3410349387209782E-2</v>
      </c>
    </row>
    <row r="4104" spans="2:8" x14ac:dyDescent="0.3">
      <c r="B4104" s="210">
        <v>39440</v>
      </c>
      <c r="C4104" s="211">
        <v>124.67511</v>
      </c>
      <c r="D4104" s="174">
        <v>2.8515090660380112E-2</v>
      </c>
      <c r="E4104" s="174">
        <v>2.8515090660380112E-2</v>
      </c>
      <c r="G4104" s="174">
        <v>4098</v>
      </c>
      <c r="H4104" s="174">
        <f t="shared" ref="H4104:H4167" ca="1" si="68">_xlfn.NORM.INV(RAND(),N$9,N$10)</f>
        <v>1.0752465598437549E-3</v>
      </c>
    </row>
    <row r="4105" spans="2:8" x14ac:dyDescent="0.3">
      <c r="B4105" s="208">
        <v>39436</v>
      </c>
      <c r="C4105" s="209">
        <v>121.218552</v>
      </c>
      <c r="D4105" s="174">
        <v>2.8159872780108307E-2</v>
      </c>
      <c r="E4105" s="174">
        <v>2.8159872780108307E-2</v>
      </c>
      <c r="G4105" s="174">
        <v>4099</v>
      </c>
      <c r="H4105" s="174">
        <f t="shared" ca="1" si="68"/>
        <v>-1.8177780767753737E-3</v>
      </c>
    </row>
    <row r="4106" spans="2:8" x14ac:dyDescent="0.3">
      <c r="B4106" s="210">
        <v>39435</v>
      </c>
      <c r="C4106" s="211">
        <v>117.898544</v>
      </c>
      <c r="D4106" s="174">
        <v>-1.6377024222427886E-2</v>
      </c>
      <c r="E4106" s="174">
        <v>-1.6377024222427886E-2</v>
      </c>
      <c r="G4106" s="174">
        <v>4100</v>
      </c>
      <c r="H4106" s="174">
        <f t="shared" ca="1" si="68"/>
        <v>8.3696736890620946E-2</v>
      </c>
    </row>
    <row r="4107" spans="2:8" x14ac:dyDescent="0.3">
      <c r="B4107" s="208">
        <v>39434</v>
      </c>
      <c r="C4107" s="209">
        <v>119.861519</v>
      </c>
      <c r="D4107" s="174">
        <v>6.4119199716924935E-4</v>
      </c>
      <c r="E4107" s="174">
        <v>6.4119199716924935E-4</v>
      </c>
      <c r="G4107" s="174">
        <v>4101</v>
      </c>
      <c r="H4107" s="174">
        <f t="shared" ca="1" si="68"/>
        <v>2.2625013065001032E-2</v>
      </c>
    </row>
    <row r="4108" spans="2:8" x14ac:dyDescent="0.3">
      <c r="B4108" s="210">
        <v>39433</v>
      </c>
      <c r="C4108" s="211">
        <v>119.78471399999999</v>
      </c>
      <c r="D4108" s="174">
        <v>-5.7863898293449512E-2</v>
      </c>
      <c r="E4108" s="174">
        <v>-5.7863898293449512E-2</v>
      </c>
      <c r="G4108" s="174">
        <v>4102</v>
      </c>
      <c r="H4108" s="174">
        <f t="shared" ca="1" si="68"/>
        <v>-1.7381139354353998E-2</v>
      </c>
    </row>
    <row r="4109" spans="2:8" x14ac:dyDescent="0.3">
      <c r="B4109" s="208">
        <v>39430</v>
      </c>
      <c r="C4109" s="209">
        <v>127.14162399999999</v>
      </c>
      <c r="D4109" s="174">
        <v>-2.3979715250448556E-2</v>
      </c>
      <c r="E4109" s="174">
        <v>-2.3979715250448556E-2</v>
      </c>
      <c r="G4109" s="174">
        <v>4103</v>
      </c>
      <c r="H4109" s="174">
        <f t="shared" ca="1" si="68"/>
        <v>-2.1205313420218008E-3</v>
      </c>
    </row>
    <row r="4110" spans="2:8" x14ac:dyDescent="0.3">
      <c r="B4110" s="210">
        <v>39429</v>
      </c>
      <c r="C4110" s="211">
        <v>130.26535000000001</v>
      </c>
      <c r="D4110" s="174">
        <v>-8.9604976435971838E-3</v>
      </c>
      <c r="E4110" s="174">
        <v>-8.9604976435971838E-3</v>
      </c>
      <c r="G4110" s="174">
        <v>4104</v>
      </c>
      <c r="H4110" s="174">
        <f t="shared" ca="1" si="68"/>
        <v>-4.5158130504056003E-2</v>
      </c>
    </row>
    <row r="4111" spans="2:8" x14ac:dyDescent="0.3">
      <c r="B4111" s="208">
        <v>39428</v>
      </c>
      <c r="C4111" s="209">
        <v>131.44314600000001</v>
      </c>
      <c r="D4111" s="174">
        <v>-6.6433218823702634E-3</v>
      </c>
      <c r="E4111" s="174">
        <v>-6.6433218823702634E-3</v>
      </c>
      <c r="G4111" s="174">
        <v>4105</v>
      </c>
      <c r="H4111" s="174">
        <f t="shared" ca="1" si="68"/>
        <v>5.9967616049590944E-2</v>
      </c>
    </row>
    <row r="4112" spans="2:8" x14ac:dyDescent="0.3">
      <c r="B4112" s="210">
        <v>39427</v>
      </c>
      <c r="C4112" s="211">
        <v>132.322205</v>
      </c>
      <c r="D4112" s="174">
        <v>1.1416162044758331E-2</v>
      </c>
      <c r="E4112" s="174">
        <v>1.1416162044758331E-2</v>
      </c>
      <c r="G4112" s="174">
        <v>4106</v>
      </c>
      <c r="H4112" s="174">
        <f t="shared" ca="1" si="68"/>
        <v>-2.9979937189995923E-2</v>
      </c>
    </row>
    <row r="4113" spans="2:8" x14ac:dyDescent="0.3">
      <c r="B4113" s="208">
        <v>39426</v>
      </c>
      <c r="C4113" s="209">
        <v>130.828644</v>
      </c>
      <c r="D4113" s="174">
        <v>-1.1077030992873594E-3</v>
      </c>
      <c r="E4113" s="174">
        <v>-1.1077030992873594E-3</v>
      </c>
      <c r="G4113" s="174">
        <v>4107</v>
      </c>
      <c r="H4113" s="174">
        <f t="shared" ca="1" si="68"/>
        <v>1.6205976640825116E-2</v>
      </c>
    </row>
    <row r="4114" spans="2:8" x14ac:dyDescent="0.3">
      <c r="B4114" s="210">
        <v>39423</v>
      </c>
      <c r="C4114" s="211">
        <v>130.973724</v>
      </c>
      <c r="D4114" s="174">
        <v>-1.0509918689300525E-2</v>
      </c>
      <c r="E4114" s="174">
        <v>-1.0509918689300525E-2</v>
      </c>
      <c r="G4114" s="174">
        <v>4108</v>
      </c>
      <c r="H4114" s="174">
        <f t="shared" ca="1" si="68"/>
        <v>1.2013763285409483E-2</v>
      </c>
    </row>
    <row r="4115" spans="2:8" x14ac:dyDescent="0.3">
      <c r="B4115" s="208">
        <v>39422</v>
      </c>
      <c r="C4115" s="209">
        <v>132.364868</v>
      </c>
      <c r="D4115" s="174">
        <v>3.948590287227458E-3</v>
      </c>
      <c r="E4115" s="174">
        <v>3.948590287227458E-3</v>
      </c>
      <c r="G4115" s="174">
        <v>4109</v>
      </c>
      <c r="H4115" s="174">
        <f t="shared" ca="1" si="68"/>
        <v>1.198492774241673E-2</v>
      </c>
    </row>
    <row r="4116" spans="2:8" x14ac:dyDescent="0.3">
      <c r="B4116" s="210">
        <v>39421</v>
      </c>
      <c r="C4116" s="211">
        <v>131.844269</v>
      </c>
      <c r="D4116" s="174">
        <v>4.1953461972696109E-2</v>
      </c>
      <c r="E4116" s="174">
        <v>4.1953461972696109E-2</v>
      </c>
      <c r="G4116" s="174">
        <v>4110</v>
      </c>
      <c r="H4116" s="174">
        <f t="shared" ca="1" si="68"/>
        <v>3.2152768868127781E-3</v>
      </c>
    </row>
    <row r="4117" spans="2:8" x14ac:dyDescent="0.3">
      <c r="B4117" s="208">
        <v>39420</v>
      </c>
      <c r="C4117" s="209">
        <v>126.53565999999999</v>
      </c>
      <c r="D4117" s="174">
        <v>6.9957889117683789E-3</v>
      </c>
      <c r="E4117" s="174">
        <v>6.9957889117683789E-3</v>
      </c>
      <c r="G4117" s="174">
        <v>4111</v>
      </c>
      <c r="H4117" s="174">
        <f t="shared" ca="1" si="68"/>
        <v>8.9068050601380701E-3</v>
      </c>
    </row>
    <row r="4118" spans="2:8" x14ac:dyDescent="0.3">
      <c r="B4118" s="210">
        <v>39419</v>
      </c>
      <c r="C4118" s="211">
        <v>125.656593</v>
      </c>
      <c r="D4118" s="174">
        <v>5.0514764115397702E-3</v>
      </c>
      <c r="E4118" s="174">
        <v>5.0514764115397702E-3</v>
      </c>
      <c r="G4118" s="174">
        <v>4112</v>
      </c>
      <c r="H4118" s="174">
        <f t="shared" ca="1" si="68"/>
        <v>-3.7866358977911248E-2</v>
      </c>
    </row>
    <row r="4119" spans="2:8" x14ac:dyDescent="0.3">
      <c r="B4119" s="208">
        <v>39416</v>
      </c>
      <c r="C4119" s="209">
        <v>125.025032</v>
      </c>
      <c r="D4119" s="174">
        <v>1.9841223099813302E-2</v>
      </c>
      <c r="E4119" s="174">
        <v>1.9841223099813302E-2</v>
      </c>
      <c r="G4119" s="174">
        <v>4113</v>
      </c>
      <c r="H4119" s="174">
        <f t="shared" ca="1" si="68"/>
        <v>1.2422302022087396E-2</v>
      </c>
    </row>
    <row r="4120" spans="2:8" x14ac:dyDescent="0.3">
      <c r="B4120" s="210">
        <v>39415</v>
      </c>
      <c r="C4120" s="211">
        <v>122.59264400000001</v>
      </c>
      <c r="D4120" s="174">
        <v>-4.2288050420170708E-3</v>
      </c>
      <c r="E4120" s="174">
        <v>-4.2288050420170708E-3</v>
      </c>
      <c r="G4120" s="174">
        <v>4114</v>
      </c>
      <c r="H4120" s="174">
        <f t="shared" ca="1" si="68"/>
        <v>-1.6544350512956978E-2</v>
      </c>
    </row>
    <row r="4121" spans="2:8" x14ac:dyDescent="0.3">
      <c r="B4121" s="208">
        <v>39414</v>
      </c>
      <c r="C4121" s="209">
        <v>123.113266</v>
      </c>
      <c r="D4121" s="174">
        <v>2.084249013616975E-3</v>
      </c>
      <c r="E4121" s="174">
        <v>2.084249013616975E-3</v>
      </c>
      <c r="G4121" s="174">
        <v>4115</v>
      </c>
      <c r="H4121" s="174">
        <f t="shared" ca="1" si="68"/>
        <v>6.1052813706053526E-2</v>
      </c>
    </row>
    <row r="4122" spans="2:8" x14ac:dyDescent="0.3">
      <c r="B4122" s="210">
        <v>39413</v>
      </c>
      <c r="C4122" s="211">
        <v>122.857201</v>
      </c>
      <c r="D4122" s="174">
        <v>1.1239592332920474E-2</v>
      </c>
      <c r="E4122" s="174">
        <v>1.1239592332920474E-2</v>
      </c>
      <c r="G4122" s="174">
        <v>4116</v>
      </c>
      <c r="H4122" s="174">
        <f t="shared" ca="1" si="68"/>
        <v>3.3498098469698284E-2</v>
      </c>
    </row>
    <row r="4123" spans="2:8" x14ac:dyDescent="0.3">
      <c r="B4123" s="208">
        <v>39412</v>
      </c>
      <c r="C4123" s="209">
        <v>121.49168400000001</v>
      </c>
      <c r="D4123" s="174">
        <v>-3.6395805985194639E-3</v>
      </c>
      <c r="E4123" s="174">
        <v>-3.6395805985194639E-3</v>
      </c>
      <c r="G4123" s="174">
        <v>4117</v>
      </c>
      <c r="H4123" s="174">
        <f t="shared" ca="1" si="68"/>
        <v>-5.4683703007769834E-3</v>
      </c>
    </row>
    <row r="4124" spans="2:8" x14ac:dyDescent="0.3">
      <c r="B4124" s="210">
        <v>39409</v>
      </c>
      <c r="C4124" s="211">
        <v>121.935478</v>
      </c>
      <c r="D4124" s="174">
        <v>2.8581782977424971E-2</v>
      </c>
      <c r="E4124" s="174">
        <v>2.8581782977424971E-2</v>
      </c>
      <c r="G4124" s="174">
        <v>4118</v>
      </c>
      <c r="H4124" s="174">
        <f t="shared" ca="1" si="68"/>
        <v>-1.4059649425559668E-2</v>
      </c>
    </row>
    <row r="4125" spans="2:8" x14ac:dyDescent="0.3">
      <c r="B4125" s="208">
        <v>39408</v>
      </c>
      <c r="C4125" s="209">
        <v>118.54718800000001</v>
      </c>
      <c r="D4125" s="174">
        <v>4.6290642701076181E-3</v>
      </c>
      <c r="E4125" s="174">
        <v>4.6290642701076181E-3</v>
      </c>
      <c r="G4125" s="174">
        <v>4119</v>
      </c>
      <c r="H4125" s="174">
        <f t="shared" ca="1" si="68"/>
        <v>-1.3117384741278302E-2</v>
      </c>
    </row>
    <row r="4126" spans="2:8" x14ac:dyDescent="0.3">
      <c r="B4126" s="210">
        <v>39407</v>
      </c>
      <c r="C4126" s="211">
        <v>118.00095399999999</v>
      </c>
      <c r="D4126" s="174">
        <v>-2.4207835170652538E-2</v>
      </c>
      <c r="E4126" s="174">
        <v>-2.4207835170652538E-2</v>
      </c>
      <c r="G4126" s="174">
        <v>4120</v>
      </c>
      <c r="H4126" s="174">
        <f t="shared" ca="1" si="68"/>
        <v>-4.1696492127464749E-2</v>
      </c>
    </row>
    <row r="4127" spans="2:8" x14ac:dyDescent="0.3">
      <c r="B4127" s="208">
        <v>39406</v>
      </c>
      <c r="C4127" s="209">
        <v>120.92836800000001</v>
      </c>
      <c r="D4127" s="174">
        <v>7.6091053830200416E-3</v>
      </c>
      <c r="E4127" s="174">
        <v>7.6091053830200416E-3</v>
      </c>
      <c r="G4127" s="174">
        <v>4121</v>
      </c>
      <c r="H4127" s="174">
        <f t="shared" ca="1" si="68"/>
        <v>-1.7438801980519756E-3</v>
      </c>
    </row>
    <row r="4128" spans="2:8" x14ac:dyDescent="0.3">
      <c r="B4128" s="210">
        <v>39405</v>
      </c>
      <c r="C4128" s="211">
        <v>120.01515999999999</v>
      </c>
      <c r="D4128" s="174">
        <v>8.6071222703500323E-3</v>
      </c>
      <c r="E4128" s="174">
        <v>8.6071222703500323E-3</v>
      </c>
      <c r="G4128" s="174">
        <v>4122</v>
      </c>
      <c r="H4128" s="174">
        <f t="shared" ca="1" si="68"/>
        <v>1.4078800161728165E-2</v>
      </c>
    </row>
    <row r="4129" spans="2:8" x14ac:dyDescent="0.3">
      <c r="B4129" s="208">
        <v>39402</v>
      </c>
      <c r="C4129" s="209">
        <v>118.99099</v>
      </c>
      <c r="D4129" s="174">
        <v>-2.6467902869217208E-3</v>
      </c>
      <c r="E4129" s="174">
        <v>-2.6467902869217208E-3</v>
      </c>
      <c r="G4129" s="174">
        <v>4123</v>
      </c>
      <c r="H4129" s="174">
        <f t="shared" ca="1" si="68"/>
        <v>-5.123104755884883E-2</v>
      </c>
    </row>
    <row r="4130" spans="2:8" x14ac:dyDescent="0.3">
      <c r="B4130" s="210">
        <v>39401</v>
      </c>
      <c r="C4130" s="211">
        <v>119.30677</v>
      </c>
      <c r="D4130" s="174">
        <v>-1.2294137414177692E-2</v>
      </c>
      <c r="E4130" s="174">
        <v>-1.2294137414177692E-2</v>
      </c>
      <c r="G4130" s="174">
        <v>4124</v>
      </c>
      <c r="H4130" s="174">
        <f t="shared" ca="1" si="68"/>
        <v>1.6695013782331814E-3</v>
      </c>
    </row>
    <row r="4131" spans="2:8" x14ac:dyDescent="0.3">
      <c r="B4131" s="208">
        <v>39400</v>
      </c>
      <c r="C4131" s="209">
        <v>120.79180100000001</v>
      </c>
      <c r="D4131" s="174">
        <v>2.0697844911318292E-2</v>
      </c>
      <c r="E4131" s="174">
        <v>2.0697844911318292E-2</v>
      </c>
      <c r="G4131" s="174">
        <v>4125</v>
      </c>
      <c r="H4131" s="174">
        <f t="shared" ca="1" si="68"/>
        <v>-9.5175981220912403E-3</v>
      </c>
    </row>
    <row r="4132" spans="2:8" x14ac:dyDescent="0.3">
      <c r="B4132" s="210">
        <v>39399</v>
      </c>
      <c r="C4132" s="211">
        <v>118.34236900000001</v>
      </c>
      <c r="D4132" s="174">
        <v>1.3078397095514289E-2</v>
      </c>
      <c r="E4132" s="174">
        <v>1.3078397095514289E-2</v>
      </c>
      <c r="G4132" s="174">
        <v>4126</v>
      </c>
      <c r="H4132" s="174">
        <f t="shared" ca="1" si="68"/>
        <v>-2.772782422605918E-2</v>
      </c>
    </row>
    <row r="4133" spans="2:8" x14ac:dyDescent="0.3">
      <c r="B4133" s="208">
        <v>39398</v>
      </c>
      <c r="C4133" s="209">
        <v>116.814621</v>
      </c>
      <c r="D4133" s="174">
        <v>-3.2789378574577838E-2</v>
      </c>
      <c r="E4133" s="174">
        <v>-3.2789378574577838E-2</v>
      </c>
      <c r="G4133" s="174">
        <v>4127</v>
      </c>
      <c r="H4133" s="174">
        <f t="shared" ca="1" si="68"/>
        <v>3.8388897605814064E-2</v>
      </c>
    </row>
    <row r="4134" spans="2:8" x14ac:dyDescent="0.3">
      <c r="B4134" s="210">
        <v>39394</v>
      </c>
      <c r="C4134" s="211">
        <v>120.77475</v>
      </c>
      <c r="D4134" s="174">
        <v>-1.7700843769678568E-2</v>
      </c>
      <c r="E4134" s="174">
        <v>-1.7700843769678568E-2</v>
      </c>
      <c r="G4134" s="174">
        <v>4128</v>
      </c>
      <c r="H4134" s="174">
        <f t="shared" ca="1" si="68"/>
        <v>7.5682876961414838E-3</v>
      </c>
    </row>
    <row r="4135" spans="2:8" x14ac:dyDescent="0.3">
      <c r="B4135" s="208">
        <v>39393</v>
      </c>
      <c r="C4135" s="209">
        <v>122.951088</v>
      </c>
      <c r="D4135" s="174">
        <v>1.1813183580624814E-3</v>
      </c>
      <c r="E4135" s="174">
        <v>1.1813183580624814E-3</v>
      </c>
      <c r="G4135" s="174">
        <v>4129</v>
      </c>
      <c r="H4135" s="174">
        <f t="shared" ca="1" si="68"/>
        <v>4.0968183490643205E-2</v>
      </c>
    </row>
    <row r="4136" spans="2:8" x14ac:dyDescent="0.3">
      <c r="B4136" s="210">
        <v>39392</v>
      </c>
      <c r="C4136" s="211">
        <v>122.806015</v>
      </c>
      <c r="D4136" s="174">
        <v>-2.796735751320761E-2</v>
      </c>
      <c r="E4136" s="174">
        <v>-2.796735751320761E-2</v>
      </c>
      <c r="G4136" s="174">
        <v>4130</v>
      </c>
      <c r="H4136" s="174">
        <f t="shared" ca="1" si="68"/>
        <v>-2.4608786501589635E-4</v>
      </c>
    </row>
    <row r="4137" spans="2:8" x14ac:dyDescent="0.3">
      <c r="B4137" s="208">
        <v>39391</v>
      </c>
      <c r="C4137" s="209">
        <v>126.339394</v>
      </c>
      <c r="D4137" s="174">
        <v>-1.9409170933953068E-2</v>
      </c>
      <c r="E4137" s="174">
        <v>-1.9409170933953068E-2</v>
      </c>
      <c r="G4137" s="174">
        <v>4131</v>
      </c>
      <c r="H4137" s="174">
        <f t="shared" ca="1" si="68"/>
        <v>5.153489927860451E-2</v>
      </c>
    </row>
    <row r="4138" spans="2:8" x14ac:dyDescent="0.3">
      <c r="B4138" s="210">
        <v>39388</v>
      </c>
      <c r="C4138" s="211">
        <v>128.84007299999999</v>
      </c>
      <c r="D4138" s="174">
        <v>1.0509591839610914E-2</v>
      </c>
      <c r="E4138" s="174">
        <v>1.0509591839610914E-2</v>
      </c>
      <c r="G4138" s="174">
        <v>4132</v>
      </c>
      <c r="H4138" s="174">
        <f t="shared" ca="1" si="68"/>
        <v>4.1896535303557213E-2</v>
      </c>
    </row>
    <row r="4139" spans="2:8" x14ac:dyDescent="0.3">
      <c r="B4139" s="208">
        <v>39387</v>
      </c>
      <c r="C4139" s="209">
        <v>127.50009900000001</v>
      </c>
      <c r="D4139" s="174">
        <v>-1.4382947734345342E-2</v>
      </c>
      <c r="E4139" s="174">
        <v>-1.4382947734345342E-2</v>
      </c>
      <c r="G4139" s="174">
        <v>4133</v>
      </c>
      <c r="H4139" s="174">
        <f t="shared" ca="1" si="68"/>
        <v>-8.7704531928294929E-3</v>
      </c>
    </row>
    <row r="4140" spans="2:8" x14ac:dyDescent="0.3">
      <c r="B4140" s="210">
        <v>39386</v>
      </c>
      <c r="C4140" s="211">
        <v>129.36068700000001</v>
      </c>
      <c r="D4140" s="174">
        <v>-1.2894643842626747E-2</v>
      </c>
      <c r="E4140" s="174">
        <v>-1.2894643842626747E-2</v>
      </c>
      <c r="G4140" s="174">
        <v>4134</v>
      </c>
      <c r="H4140" s="174">
        <f t="shared" ca="1" si="68"/>
        <v>9.0111841156327605E-3</v>
      </c>
    </row>
    <row r="4141" spans="2:8" x14ac:dyDescent="0.3">
      <c r="B4141" s="208">
        <v>39385</v>
      </c>
      <c r="C4141" s="209">
        <v>131.05053699999999</v>
      </c>
      <c r="D4141" s="174">
        <v>-4.8931611307395574E-2</v>
      </c>
      <c r="E4141" s="174">
        <v>-4.8931611307395574E-2</v>
      </c>
      <c r="G4141" s="174">
        <v>4135</v>
      </c>
      <c r="H4141" s="174">
        <f t="shared" ca="1" si="68"/>
        <v>9.42440267606438E-3</v>
      </c>
    </row>
    <row r="4142" spans="2:8" x14ac:dyDescent="0.3">
      <c r="B4142" s="210">
        <v>39384</v>
      </c>
      <c r="C4142" s="211">
        <v>137.792969</v>
      </c>
      <c r="D4142" s="174">
        <v>3.0443220587049388E-3</v>
      </c>
      <c r="E4142" s="174">
        <v>3.0443220587049388E-3</v>
      </c>
      <c r="G4142" s="174">
        <v>4136</v>
      </c>
      <c r="H4142" s="174">
        <f t="shared" ca="1" si="68"/>
        <v>-3.5620683594152617E-3</v>
      </c>
    </row>
    <row r="4143" spans="2:8" x14ac:dyDescent="0.3">
      <c r="B4143" s="208">
        <v>39381</v>
      </c>
      <c r="C4143" s="209">
        <v>137.37475599999999</v>
      </c>
      <c r="D4143" s="174">
        <v>5.2460877161402027E-3</v>
      </c>
      <c r="E4143" s="174">
        <v>5.2460877161402027E-3</v>
      </c>
      <c r="G4143" s="174">
        <v>4137</v>
      </c>
      <c r="H4143" s="174">
        <f t="shared" ca="1" si="68"/>
        <v>-2.3296071339145862E-2</v>
      </c>
    </row>
    <row r="4144" spans="2:8" x14ac:dyDescent="0.3">
      <c r="B4144" s="210">
        <v>39380</v>
      </c>
      <c r="C4144" s="211">
        <v>136.657837</v>
      </c>
      <c r="D4144" s="174">
        <v>3.3565694417843163E-2</v>
      </c>
      <c r="E4144" s="174">
        <v>3.3565694417843163E-2</v>
      </c>
      <c r="G4144" s="174">
        <v>4138</v>
      </c>
      <c r="H4144" s="174">
        <f t="shared" ca="1" si="68"/>
        <v>-4.8042435225946374E-2</v>
      </c>
    </row>
    <row r="4145" spans="2:8" x14ac:dyDescent="0.3">
      <c r="B4145" s="208">
        <v>39379</v>
      </c>
      <c r="C4145" s="209">
        <v>132.21978799999999</v>
      </c>
      <c r="D4145" s="174">
        <v>-2.6395274933028373E-2</v>
      </c>
      <c r="E4145" s="174">
        <v>-2.6395274933028373E-2</v>
      </c>
      <c r="G4145" s="174">
        <v>4139</v>
      </c>
      <c r="H4145" s="174">
        <f t="shared" ca="1" si="68"/>
        <v>2.1632431361550301E-2</v>
      </c>
    </row>
    <row r="4146" spans="2:8" x14ac:dyDescent="0.3">
      <c r="B4146" s="210">
        <v>39378</v>
      </c>
      <c r="C4146" s="211">
        <v>135.804382</v>
      </c>
      <c r="D4146" s="174">
        <v>2.9369870267046693E-2</v>
      </c>
      <c r="E4146" s="174">
        <v>2.9369870267046693E-2</v>
      </c>
      <c r="G4146" s="174">
        <v>4140</v>
      </c>
      <c r="H4146" s="174">
        <f t="shared" ca="1" si="68"/>
        <v>-4.5485860082215925E-2</v>
      </c>
    </row>
    <row r="4147" spans="2:8" x14ac:dyDescent="0.3">
      <c r="B4147" s="208">
        <v>39377</v>
      </c>
      <c r="C4147" s="209">
        <v>131.92962600000001</v>
      </c>
      <c r="D4147" s="174">
        <v>-1.5601995260206643E-2</v>
      </c>
      <c r="E4147" s="174">
        <v>-1.5601995260206643E-2</v>
      </c>
      <c r="G4147" s="174">
        <v>4141</v>
      </c>
      <c r="H4147" s="174">
        <f t="shared" ca="1" si="68"/>
        <v>1.2001898591965996E-2</v>
      </c>
    </row>
    <row r="4148" spans="2:8" x14ac:dyDescent="0.3">
      <c r="B4148" s="210">
        <v>39374</v>
      </c>
      <c r="C4148" s="211">
        <v>134.02061499999999</v>
      </c>
      <c r="D4148" s="174">
        <v>-7.8349291864863568E-3</v>
      </c>
      <c r="E4148" s="174">
        <v>-7.8349291864863568E-3</v>
      </c>
      <c r="G4148" s="174">
        <v>4142</v>
      </c>
      <c r="H4148" s="174">
        <f t="shared" ca="1" si="68"/>
        <v>-4.2178518385048672E-2</v>
      </c>
    </row>
    <row r="4149" spans="2:8" x14ac:dyDescent="0.3">
      <c r="B4149" s="208">
        <v>39373</v>
      </c>
      <c r="C4149" s="209">
        <v>135.07894899999999</v>
      </c>
      <c r="D4149" s="174">
        <v>-1.9331694178663181E-2</v>
      </c>
      <c r="E4149" s="174">
        <v>-1.9331694178663181E-2</v>
      </c>
      <c r="G4149" s="174">
        <v>4143</v>
      </c>
      <c r="H4149" s="174">
        <f t="shared" ca="1" si="68"/>
        <v>4.1282094692249117E-2</v>
      </c>
    </row>
    <row r="4150" spans="2:8" x14ac:dyDescent="0.3">
      <c r="B4150" s="210">
        <v>39372</v>
      </c>
      <c r="C4150" s="211">
        <v>137.74172999999999</v>
      </c>
      <c r="D4150" s="174">
        <v>-1.6874031147914633E-2</v>
      </c>
      <c r="E4150" s="174">
        <v>-1.6874031147914633E-2</v>
      </c>
      <c r="G4150" s="174">
        <v>4144</v>
      </c>
      <c r="H4150" s="174">
        <f t="shared" ca="1" si="68"/>
        <v>2.0838707920829303E-2</v>
      </c>
    </row>
    <row r="4151" spans="2:8" x14ac:dyDescent="0.3">
      <c r="B4151" s="208">
        <v>39371</v>
      </c>
      <c r="C4151" s="209">
        <v>140.10588100000001</v>
      </c>
      <c r="D4151" s="174">
        <v>3.0551663341451614E-3</v>
      </c>
      <c r="E4151" s="174">
        <v>3.0551663341451614E-3</v>
      </c>
      <c r="G4151" s="174">
        <v>4145</v>
      </c>
      <c r="H4151" s="174">
        <f t="shared" ca="1" si="68"/>
        <v>-1.4842405077514054E-2</v>
      </c>
    </row>
    <row r="4152" spans="2:8" x14ac:dyDescent="0.3">
      <c r="B4152" s="210">
        <v>39370</v>
      </c>
      <c r="C4152" s="211">
        <v>139.67913799999999</v>
      </c>
      <c r="D4152" s="174">
        <v>1.8609575056186003E-2</v>
      </c>
      <c r="E4152" s="174">
        <v>1.8609575056186003E-2</v>
      </c>
      <c r="G4152" s="174">
        <v>4146</v>
      </c>
      <c r="H4152" s="174">
        <f t="shared" ca="1" si="68"/>
        <v>-1.7022520943363234E-2</v>
      </c>
    </row>
    <row r="4153" spans="2:8" x14ac:dyDescent="0.3">
      <c r="B4153" s="208">
        <v>39367</v>
      </c>
      <c r="C4153" s="209">
        <v>137.12725800000001</v>
      </c>
      <c r="D4153" s="174">
        <v>-3.2749480555347057E-2</v>
      </c>
      <c r="E4153" s="174">
        <v>-3.2749480555347057E-2</v>
      </c>
      <c r="G4153" s="174">
        <v>4147</v>
      </c>
      <c r="H4153" s="174">
        <f t="shared" ca="1" si="68"/>
        <v>1.8593647567939208E-3</v>
      </c>
    </row>
    <row r="4154" spans="2:8" x14ac:dyDescent="0.3">
      <c r="B4154" s="210">
        <v>39366</v>
      </c>
      <c r="C4154" s="211">
        <v>141.77015700000001</v>
      </c>
      <c r="D4154" s="174">
        <v>2.9564899761107492E-2</v>
      </c>
      <c r="E4154" s="174">
        <v>2.9564899761107492E-2</v>
      </c>
      <c r="G4154" s="174">
        <v>4148</v>
      </c>
      <c r="H4154" s="174">
        <f t="shared" ca="1" si="68"/>
        <v>-1.1011559833288605E-2</v>
      </c>
    </row>
    <row r="4155" spans="2:8" x14ac:dyDescent="0.3">
      <c r="B4155" s="208">
        <v>39365</v>
      </c>
      <c r="C4155" s="209">
        <v>137.69909699999999</v>
      </c>
      <c r="D4155" s="174">
        <v>1.3251406452948145E-2</v>
      </c>
      <c r="E4155" s="174">
        <v>1.3251406452948145E-2</v>
      </c>
      <c r="G4155" s="174">
        <v>4149</v>
      </c>
      <c r="H4155" s="174">
        <f t="shared" ca="1" si="68"/>
        <v>5.9314903561177379E-3</v>
      </c>
    </row>
    <row r="4156" spans="2:8" x14ac:dyDescent="0.3">
      <c r="B4156" s="210">
        <v>39364</v>
      </c>
      <c r="C4156" s="211">
        <v>135.89825400000001</v>
      </c>
      <c r="D4156" s="174">
        <v>4.1604151091904129E-2</v>
      </c>
      <c r="E4156" s="174">
        <v>4.1604151091904129E-2</v>
      </c>
      <c r="G4156" s="174">
        <v>4150</v>
      </c>
      <c r="H4156" s="174">
        <f t="shared" ca="1" si="68"/>
        <v>3.0206730658498028E-3</v>
      </c>
    </row>
    <row r="4157" spans="2:8" x14ac:dyDescent="0.3">
      <c r="B4157" s="208">
        <v>39363</v>
      </c>
      <c r="C4157" s="209">
        <v>130.47015400000001</v>
      </c>
      <c r="D4157" s="174">
        <v>-1.8869323241343008E-2</v>
      </c>
      <c r="E4157" s="174">
        <v>-1.8869323241343008E-2</v>
      </c>
      <c r="G4157" s="174">
        <v>4151</v>
      </c>
      <c r="H4157" s="174">
        <f t="shared" ca="1" si="68"/>
        <v>6.0339225747236824E-2</v>
      </c>
    </row>
    <row r="4158" spans="2:8" x14ac:dyDescent="0.3">
      <c r="B4158" s="210">
        <v>39360</v>
      </c>
      <c r="C4158" s="211">
        <v>132.97938500000001</v>
      </c>
      <c r="D4158" s="174">
        <v>-2.551764704615031E-2</v>
      </c>
      <c r="E4158" s="174">
        <v>-2.551764704615031E-2</v>
      </c>
      <c r="G4158" s="174">
        <v>4152</v>
      </c>
      <c r="H4158" s="174">
        <f t="shared" ca="1" si="68"/>
        <v>9.2538314929461012E-3</v>
      </c>
    </row>
    <row r="4159" spans="2:8" x14ac:dyDescent="0.3">
      <c r="B4159" s="208">
        <v>39359</v>
      </c>
      <c r="C4159" s="209">
        <v>136.46156300000001</v>
      </c>
      <c r="D4159" s="174">
        <v>1.4401820877244694E-2</v>
      </c>
      <c r="E4159" s="174">
        <v>1.4401820877244694E-2</v>
      </c>
      <c r="G4159" s="174">
        <v>4153</v>
      </c>
      <c r="H4159" s="174">
        <f t="shared" ca="1" si="68"/>
        <v>-2.0743599696767048E-2</v>
      </c>
    </row>
    <row r="4160" spans="2:8" x14ac:dyDescent="0.3">
      <c r="B4160" s="210">
        <v>39358</v>
      </c>
      <c r="C4160" s="211">
        <v>134.52417</v>
      </c>
      <c r="D4160" s="174">
        <v>1.9138636361742453E-2</v>
      </c>
      <c r="E4160" s="174">
        <v>1.9138636361742453E-2</v>
      </c>
      <c r="G4160" s="174">
        <v>4154</v>
      </c>
      <c r="H4160" s="174">
        <f t="shared" ca="1" si="68"/>
        <v>-5.6469821394602396E-2</v>
      </c>
    </row>
    <row r="4161" spans="2:8" x14ac:dyDescent="0.3">
      <c r="B4161" s="208">
        <v>39356</v>
      </c>
      <c r="C4161" s="209">
        <v>131.99790999999999</v>
      </c>
      <c r="D4161" s="174">
        <v>-4.6338121399513528E-3</v>
      </c>
      <c r="E4161" s="174">
        <v>-4.6338121399513528E-3</v>
      </c>
      <c r="G4161" s="174">
        <v>4155</v>
      </c>
      <c r="H4161" s="174">
        <f t="shared" ca="1" si="68"/>
        <v>3.438440219078531E-3</v>
      </c>
    </row>
    <row r="4162" spans="2:8" x14ac:dyDescent="0.3">
      <c r="B4162" s="210">
        <v>39353</v>
      </c>
      <c r="C4162" s="211">
        <v>132.61241100000001</v>
      </c>
      <c r="D4162" s="174">
        <v>3.4074445534349157E-2</v>
      </c>
      <c r="E4162" s="174">
        <v>3.4074445534349157E-2</v>
      </c>
      <c r="G4162" s="174">
        <v>4156</v>
      </c>
      <c r="H4162" s="174">
        <f t="shared" ca="1" si="68"/>
        <v>4.9828991637017886E-2</v>
      </c>
    </row>
    <row r="4163" spans="2:8" x14ac:dyDescent="0.3">
      <c r="B4163" s="208">
        <v>39352</v>
      </c>
      <c r="C4163" s="209">
        <v>128.242615</v>
      </c>
      <c r="D4163" s="174">
        <v>1.5407311996585295E-2</v>
      </c>
      <c r="E4163" s="174">
        <v>1.5407311996585295E-2</v>
      </c>
      <c r="G4163" s="174">
        <v>4157</v>
      </c>
      <c r="H4163" s="174">
        <f t="shared" ca="1" si="68"/>
        <v>-6.6572746913003029E-3</v>
      </c>
    </row>
    <row r="4164" spans="2:8" x14ac:dyDescent="0.3">
      <c r="B4164" s="210">
        <v>39351</v>
      </c>
      <c r="C4164" s="211">
        <v>126.296722</v>
      </c>
      <c r="D4164" s="174">
        <v>-1.3496362742693995E-3</v>
      </c>
      <c r="E4164" s="174">
        <v>-1.3496362742693995E-3</v>
      </c>
      <c r="G4164" s="174">
        <v>4158</v>
      </c>
      <c r="H4164" s="174">
        <f t="shared" ca="1" si="68"/>
        <v>6.5285609981569782E-3</v>
      </c>
    </row>
    <row r="4165" spans="2:8" x14ac:dyDescent="0.3">
      <c r="B4165" s="208">
        <v>39350</v>
      </c>
      <c r="C4165" s="209">
        <v>126.46740699999999</v>
      </c>
      <c r="D4165" s="174">
        <v>-8.4315156797657859E-3</v>
      </c>
      <c r="E4165" s="174">
        <v>-8.4315156797657859E-3</v>
      </c>
      <c r="G4165" s="174">
        <v>4159</v>
      </c>
      <c r="H4165" s="174">
        <f t="shared" ca="1" si="68"/>
        <v>2.351189452583044E-2</v>
      </c>
    </row>
    <row r="4166" spans="2:8" x14ac:dyDescent="0.3">
      <c r="B4166" s="210">
        <v>39349</v>
      </c>
      <c r="C4166" s="211">
        <v>127.54278600000001</v>
      </c>
      <c r="D4166" s="174">
        <v>8.3672492918675928E-3</v>
      </c>
      <c r="E4166" s="174">
        <v>8.3672492918675928E-3</v>
      </c>
      <c r="G4166" s="174">
        <v>4160</v>
      </c>
      <c r="H4166" s="174">
        <f t="shared" ca="1" si="68"/>
        <v>2.0298261548878781E-2</v>
      </c>
    </row>
    <row r="4167" spans="2:8" x14ac:dyDescent="0.3">
      <c r="B4167" s="208">
        <v>39346</v>
      </c>
      <c r="C4167" s="209">
        <v>126.484459</v>
      </c>
      <c r="D4167" s="174">
        <v>1.3333266784274739E-2</v>
      </c>
      <c r="E4167" s="174">
        <v>1.3333266784274739E-2</v>
      </c>
      <c r="G4167" s="174">
        <v>4161</v>
      </c>
      <c r="H4167" s="174">
        <f t="shared" ca="1" si="68"/>
        <v>1.2426903415014913E-2</v>
      </c>
    </row>
    <row r="4168" spans="2:8" x14ac:dyDescent="0.3">
      <c r="B4168" s="210">
        <v>39345</v>
      </c>
      <c r="C4168" s="211">
        <v>124.820198</v>
      </c>
      <c r="D4168" s="174">
        <v>1.5060911893592634E-2</v>
      </c>
      <c r="E4168" s="174">
        <v>1.5060911893592634E-2</v>
      </c>
      <c r="G4168" s="174">
        <v>4162</v>
      </c>
      <c r="H4168" s="174">
        <f t="shared" ref="H4168:H4231" ca="1" si="69">_xlfn.NORM.INV(RAND(),N$9,N$10)</f>
        <v>-6.0314744353205489E-2</v>
      </c>
    </row>
    <row r="4169" spans="2:8" x14ac:dyDescent="0.3">
      <c r="B4169" s="208">
        <v>39344</v>
      </c>
      <c r="C4169" s="209">
        <v>122.96818500000001</v>
      </c>
      <c r="D4169" s="174">
        <v>3.490891796037178E-2</v>
      </c>
      <c r="E4169" s="174">
        <v>3.490891796037178E-2</v>
      </c>
      <c r="G4169" s="174">
        <v>4163</v>
      </c>
      <c r="H4169" s="174">
        <f t="shared" ca="1" si="69"/>
        <v>-3.3937150831152729E-2</v>
      </c>
    </row>
    <row r="4170" spans="2:8" x14ac:dyDescent="0.3">
      <c r="B4170" s="210">
        <v>39343</v>
      </c>
      <c r="C4170" s="211">
        <v>118.820297</v>
      </c>
      <c r="D4170" s="174">
        <v>1.9431509738112797E-3</v>
      </c>
      <c r="E4170" s="174">
        <v>1.9431509738112797E-3</v>
      </c>
      <c r="G4170" s="174">
        <v>4164</v>
      </c>
      <c r="H4170" s="174">
        <f t="shared" ca="1" si="69"/>
        <v>7.5340508444815121E-3</v>
      </c>
    </row>
    <row r="4171" spans="2:8" x14ac:dyDescent="0.3">
      <c r="B4171" s="208">
        <v>39342</v>
      </c>
      <c r="C4171" s="209">
        <v>118.589859</v>
      </c>
      <c r="D4171" s="174">
        <v>1.441557371070873E-3</v>
      </c>
      <c r="E4171" s="174">
        <v>1.441557371070873E-3</v>
      </c>
      <c r="G4171" s="174">
        <v>4165</v>
      </c>
      <c r="H4171" s="174">
        <f t="shared" ca="1" si="69"/>
        <v>6.9792872319691659E-3</v>
      </c>
    </row>
    <row r="4172" spans="2:8" x14ac:dyDescent="0.3">
      <c r="B4172" s="210">
        <v>39339</v>
      </c>
      <c r="C4172" s="211">
        <v>118.419151</v>
      </c>
      <c r="D4172" s="174">
        <v>-1.7987812703503399E-3</v>
      </c>
      <c r="E4172" s="174">
        <v>-1.7987812703503399E-3</v>
      </c>
      <c r="G4172" s="174">
        <v>4166</v>
      </c>
      <c r="H4172" s="174">
        <f t="shared" ca="1" si="69"/>
        <v>-2.9986931445282494E-3</v>
      </c>
    </row>
    <row r="4173" spans="2:8" x14ac:dyDescent="0.3">
      <c r="B4173" s="208">
        <v>39338</v>
      </c>
      <c r="C4173" s="209">
        <v>118.63254499999999</v>
      </c>
      <c r="D4173" s="174">
        <v>1.4969047787042281E-2</v>
      </c>
      <c r="E4173" s="174">
        <v>1.4969047787042281E-2</v>
      </c>
      <c r="G4173" s="174">
        <v>4167</v>
      </c>
      <c r="H4173" s="174">
        <f t="shared" ca="1" si="69"/>
        <v>2.2273270870951177E-2</v>
      </c>
    </row>
    <row r="4174" spans="2:8" x14ac:dyDescent="0.3">
      <c r="B4174" s="210">
        <v>39337</v>
      </c>
      <c r="C4174" s="211">
        <v>116.882919</v>
      </c>
      <c r="D4174" s="174">
        <v>-6.3846015901955046E-3</v>
      </c>
      <c r="E4174" s="174">
        <v>-6.3846015901955046E-3</v>
      </c>
      <c r="G4174" s="174">
        <v>4168</v>
      </c>
      <c r="H4174" s="174">
        <f t="shared" ca="1" si="69"/>
        <v>-2.9669619105154085E-3</v>
      </c>
    </row>
    <row r="4175" spans="2:8" x14ac:dyDescent="0.3">
      <c r="B4175" s="208">
        <v>39336</v>
      </c>
      <c r="C4175" s="209">
        <v>117.633965</v>
      </c>
      <c r="D4175" s="174">
        <v>-1.9282860236702722E-2</v>
      </c>
      <c r="E4175" s="174">
        <v>-1.9282860236702722E-2</v>
      </c>
      <c r="G4175" s="174">
        <v>4169</v>
      </c>
      <c r="H4175" s="174">
        <f t="shared" ca="1" si="69"/>
        <v>-7.0081286555207338E-3</v>
      </c>
    </row>
    <row r="4176" spans="2:8" x14ac:dyDescent="0.3">
      <c r="B4176" s="210">
        <v>39335</v>
      </c>
      <c r="C4176" s="211">
        <v>119.946884</v>
      </c>
      <c r="D4176" s="174">
        <v>1.0861093399864671E-2</v>
      </c>
      <c r="E4176" s="174">
        <v>1.0861093399864671E-2</v>
      </c>
      <c r="G4176" s="174">
        <v>4170</v>
      </c>
      <c r="H4176" s="174">
        <f t="shared" ca="1" si="69"/>
        <v>2.2402485052069161E-2</v>
      </c>
    </row>
    <row r="4177" spans="2:8" x14ac:dyDescent="0.3">
      <c r="B4177" s="208">
        <v>39332</v>
      </c>
      <c r="C4177" s="209">
        <v>118.65812699999999</v>
      </c>
      <c r="D4177" s="174">
        <v>-2.3734181576312768E-2</v>
      </c>
      <c r="E4177" s="174">
        <v>-2.3734181576312768E-2</v>
      </c>
      <c r="G4177" s="174">
        <v>4171</v>
      </c>
      <c r="H4177" s="174">
        <f t="shared" ca="1" si="69"/>
        <v>-3.6400823104048213E-2</v>
      </c>
    </row>
    <row r="4178" spans="2:8" x14ac:dyDescent="0.3">
      <c r="B4178" s="210">
        <v>39331</v>
      </c>
      <c r="C4178" s="211">
        <v>121.54284699999999</v>
      </c>
      <c r="D4178" s="174">
        <v>1.8887932421933672E-2</v>
      </c>
      <c r="E4178" s="174">
        <v>1.8887932421933672E-2</v>
      </c>
      <c r="G4178" s="174">
        <v>4172</v>
      </c>
      <c r="H4178" s="174">
        <f t="shared" ca="1" si="69"/>
        <v>4.6088969878516371E-2</v>
      </c>
    </row>
    <row r="4179" spans="2:8" x14ac:dyDescent="0.3">
      <c r="B4179" s="208">
        <v>39330</v>
      </c>
      <c r="C4179" s="209">
        <v>119.289711</v>
      </c>
      <c r="D4179" s="174">
        <v>1.0848449469204133E-2</v>
      </c>
      <c r="E4179" s="174">
        <v>1.0848449469204133E-2</v>
      </c>
      <c r="G4179" s="174">
        <v>4173</v>
      </c>
      <c r="H4179" s="174">
        <f t="shared" ca="1" si="69"/>
        <v>4.5915856424543308E-2</v>
      </c>
    </row>
    <row r="4180" spans="2:8" x14ac:dyDescent="0.3">
      <c r="B4180" s="210">
        <v>39329</v>
      </c>
      <c r="C4180" s="211">
        <v>118.009491</v>
      </c>
      <c r="D4180" s="174">
        <v>-1.636205960819952E-2</v>
      </c>
      <c r="E4180" s="174">
        <v>-1.636205960819952E-2</v>
      </c>
      <c r="G4180" s="174">
        <v>4174</v>
      </c>
      <c r="H4180" s="174">
        <f t="shared" ca="1" si="69"/>
        <v>-1.9836844897978129E-2</v>
      </c>
    </row>
    <row r="4181" spans="2:8" x14ac:dyDescent="0.3">
      <c r="B4181" s="208">
        <v>39328</v>
      </c>
      <c r="C4181" s="209">
        <v>119.972488</v>
      </c>
      <c r="D4181" s="174">
        <v>1.5675956783601332E-3</v>
      </c>
      <c r="E4181" s="174">
        <v>1.5675956783601332E-3</v>
      </c>
      <c r="G4181" s="174">
        <v>4175</v>
      </c>
      <c r="H4181" s="174">
        <f t="shared" ca="1" si="69"/>
        <v>-2.4040753184082407E-2</v>
      </c>
    </row>
    <row r="4182" spans="2:8" x14ac:dyDescent="0.3">
      <c r="B4182" s="210">
        <v>39325</v>
      </c>
      <c r="C4182" s="211">
        <v>119.78471399999999</v>
      </c>
      <c r="D4182" s="174">
        <v>3.0848258343780632E-2</v>
      </c>
      <c r="E4182" s="174">
        <v>3.0848258343780632E-2</v>
      </c>
      <c r="G4182" s="174">
        <v>4176</v>
      </c>
      <c r="H4182" s="174">
        <f t="shared" ca="1" si="69"/>
        <v>-3.4525123695458113E-2</v>
      </c>
    </row>
    <row r="4183" spans="2:8" x14ac:dyDescent="0.3">
      <c r="B4183" s="208">
        <v>39324</v>
      </c>
      <c r="C4183" s="209">
        <v>116.200142</v>
      </c>
      <c r="D4183" s="174">
        <v>9.7901468326063324E-3</v>
      </c>
      <c r="E4183" s="174">
        <v>9.7901468326063324E-3</v>
      </c>
      <c r="G4183" s="174">
        <v>4177</v>
      </c>
      <c r="H4183" s="174">
        <f t="shared" ca="1" si="69"/>
        <v>4.3457268432679844E-3</v>
      </c>
    </row>
    <row r="4184" spans="2:8" x14ac:dyDescent="0.3">
      <c r="B4184" s="210">
        <v>39323</v>
      </c>
      <c r="C4184" s="211">
        <v>115.073555</v>
      </c>
      <c r="D4184" s="174">
        <v>1.6740822454739925E-2</v>
      </c>
      <c r="E4184" s="174">
        <v>1.6740822454739925E-2</v>
      </c>
      <c r="G4184" s="174">
        <v>4178</v>
      </c>
      <c r="H4184" s="174">
        <f t="shared" ca="1" si="69"/>
        <v>-2.2565690989149725E-3</v>
      </c>
    </row>
    <row r="4185" spans="2:8" x14ac:dyDescent="0.3">
      <c r="B4185" s="208">
        <v>39322</v>
      </c>
      <c r="C4185" s="209">
        <v>113.178848</v>
      </c>
      <c r="D4185" s="174">
        <v>-1.8285490585463193E-2</v>
      </c>
      <c r="E4185" s="174">
        <v>-1.8285490585463193E-2</v>
      </c>
      <c r="G4185" s="174">
        <v>4179</v>
      </c>
      <c r="H4185" s="174">
        <f t="shared" ca="1" si="69"/>
        <v>2.8025816264978267E-2</v>
      </c>
    </row>
    <row r="4186" spans="2:8" x14ac:dyDescent="0.3">
      <c r="B4186" s="210">
        <v>39321</v>
      </c>
      <c r="C4186" s="211">
        <v>115.28692599999999</v>
      </c>
      <c r="D4186" s="174">
        <v>2.8632277585619138E-2</v>
      </c>
      <c r="E4186" s="174">
        <v>2.8632277585619138E-2</v>
      </c>
      <c r="G4186" s="174">
        <v>4180</v>
      </c>
      <c r="H4186" s="174">
        <f t="shared" ca="1" si="69"/>
        <v>-1.0081786667069173E-2</v>
      </c>
    </row>
    <row r="4187" spans="2:8" x14ac:dyDescent="0.3">
      <c r="B4187" s="208">
        <v>39318</v>
      </c>
      <c r="C4187" s="209">
        <v>112.077881</v>
      </c>
      <c r="D4187" s="174">
        <v>5.7667514420948272E-2</v>
      </c>
      <c r="E4187" s="174">
        <v>5.7667514420948272E-2</v>
      </c>
      <c r="G4187" s="174">
        <v>4181</v>
      </c>
      <c r="H4187" s="174">
        <f t="shared" ca="1" si="69"/>
        <v>-7.8067354664557078E-3</v>
      </c>
    </row>
    <row r="4188" spans="2:8" x14ac:dyDescent="0.3">
      <c r="B4188" s="210">
        <v>39317</v>
      </c>
      <c r="C4188" s="211">
        <v>105.967026</v>
      </c>
      <c r="D4188" s="174">
        <v>2.0985934952453813E-3</v>
      </c>
      <c r="E4188" s="174">
        <v>2.0985934952453813E-3</v>
      </c>
      <c r="G4188" s="174">
        <v>4182</v>
      </c>
      <c r="H4188" s="174">
        <f t="shared" ca="1" si="69"/>
        <v>-1.7465919794220356E-2</v>
      </c>
    </row>
    <row r="4189" spans="2:8" x14ac:dyDescent="0.3">
      <c r="B4189" s="208">
        <v>39316</v>
      </c>
      <c r="C4189" s="209">
        <v>105.74511</v>
      </c>
      <c r="D4189" s="174">
        <v>-2.3101787218847793E-2</v>
      </c>
      <c r="E4189" s="174">
        <v>-2.3101787218847793E-2</v>
      </c>
      <c r="G4189" s="174">
        <v>4183</v>
      </c>
      <c r="H4189" s="174">
        <f t="shared" ca="1" si="69"/>
        <v>1.5626629133606818E-3</v>
      </c>
    </row>
    <row r="4190" spans="2:8" x14ac:dyDescent="0.3">
      <c r="B4190" s="210">
        <v>39315</v>
      </c>
      <c r="C4190" s="211">
        <v>108.24578099999999</v>
      </c>
      <c r="D4190" s="174">
        <v>-2.4159559709595567E-2</v>
      </c>
      <c r="E4190" s="174">
        <v>-2.4159559709595567E-2</v>
      </c>
      <c r="G4190" s="174">
        <v>4184</v>
      </c>
      <c r="H4190" s="174">
        <f t="shared" ca="1" si="69"/>
        <v>-2.1754141165590508E-2</v>
      </c>
    </row>
    <row r="4191" spans="2:8" x14ac:dyDescent="0.3">
      <c r="B4191" s="208">
        <v>39314</v>
      </c>
      <c r="C4191" s="209">
        <v>110.925697</v>
      </c>
      <c r="D4191" s="174">
        <v>1.3569418551795685E-2</v>
      </c>
      <c r="E4191" s="174">
        <v>1.3569418551795685E-2</v>
      </c>
      <c r="G4191" s="174">
        <v>4185</v>
      </c>
      <c r="H4191" s="174">
        <f t="shared" ca="1" si="69"/>
        <v>7.9466304088609239E-3</v>
      </c>
    </row>
    <row r="4192" spans="2:8" x14ac:dyDescent="0.3">
      <c r="B4192" s="210">
        <v>39311</v>
      </c>
      <c r="C4192" s="211">
        <v>109.440651</v>
      </c>
      <c r="D4192" s="174">
        <v>-2.929590418526375E-2</v>
      </c>
      <c r="E4192" s="174">
        <v>-2.929590418526375E-2</v>
      </c>
      <c r="G4192" s="174">
        <v>4186</v>
      </c>
      <c r="H4192" s="174">
        <f t="shared" ca="1" si="69"/>
        <v>-3.1247621796156601E-3</v>
      </c>
    </row>
    <row r="4193" spans="2:8" x14ac:dyDescent="0.3">
      <c r="B4193" s="208">
        <v>39310</v>
      </c>
      <c r="C4193" s="209">
        <v>112.743576</v>
      </c>
      <c r="D4193" s="174">
        <v>-4.4346453176898351E-2</v>
      </c>
      <c r="E4193" s="174">
        <v>-4.4346453176898351E-2</v>
      </c>
      <c r="G4193" s="174">
        <v>4187</v>
      </c>
      <c r="H4193" s="174">
        <f t="shared" ca="1" si="69"/>
        <v>-5.0688334897911885E-2</v>
      </c>
    </row>
    <row r="4194" spans="2:8" x14ac:dyDescent="0.3">
      <c r="B4194" s="210">
        <v>39308</v>
      </c>
      <c r="C4194" s="211">
        <v>117.975365</v>
      </c>
      <c r="D4194" s="174">
        <v>-2.0214132255122704E-3</v>
      </c>
      <c r="E4194" s="174">
        <v>-2.0214132255122704E-3</v>
      </c>
      <c r="G4194" s="174">
        <v>4188</v>
      </c>
      <c r="H4194" s="174">
        <f t="shared" ca="1" si="69"/>
        <v>1.7548474381881316E-2</v>
      </c>
    </row>
    <row r="4195" spans="2:8" x14ac:dyDescent="0.3">
      <c r="B4195" s="208">
        <v>39307</v>
      </c>
      <c r="C4195" s="209">
        <v>118.214325</v>
      </c>
      <c r="D4195" s="174">
        <v>3.458317599130907E-2</v>
      </c>
      <c r="E4195" s="174">
        <v>3.458317599130907E-2</v>
      </c>
      <c r="G4195" s="174">
        <v>4189</v>
      </c>
      <c r="H4195" s="174">
        <f t="shared" ca="1" si="69"/>
        <v>-1.317698754240724E-2</v>
      </c>
    </row>
    <row r="4196" spans="2:8" x14ac:dyDescent="0.3">
      <c r="B4196" s="210">
        <v>39304</v>
      </c>
      <c r="C4196" s="211">
        <v>114.262756</v>
      </c>
      <c r="D4196" s="174">
        <v>8.8161839101178543E-3</v>
      </c>
      <c r="E4196" s="174">
        <v>8.8161839101178543E-3</v>
      </c>
      <c r="G4196" s="174">
        <v>4190</v>
      </c>
      <c r="H4196" s="174">
        <f t="shared" ca="1" si="69"/>
        <v>-6.0815127355866187E-2</v>
      </c>
    </row>
    <row r="4197" spans="2:8" x14ac:dyDescent="0.3">
      <c r="B4197" s="208">
        <v>39303</v>
      </c>
      <c r="C4197" s="209">
        <v>113.26419799999999</v>
      </c>
      <c r="D4197" s="174">
        <v>6.9808766785222571E-3</v>
      </c>
      <c r="E4197" s="174">
        <v>6.9808766785222571E-3</v>
      </c>
      <c r="G4197" s="174">
        <v>4191</v>
      </c>
      <c r="H4197" s="174">
        <f t="shared" ca="1" si="69"/>
        <v>1.1816359430269156E-2</v>
      </c>
    </row>
    <row r="4198" spans="2:8" x14ac:dyDescent="0.3">
      <c r="B4198" s="210">
        <v>39302</v>
      </c>
      <c r="C4198" s="211">
        <v>112.478996</v>
      </c>
      <c r="D4198" s="174">
        <v>1.9004568094030403E-3</v>
      </c>
      <c r="E4198" s="174">
        <v>1.9004568094030403E-3</v>
      </c>
      <c r="G4198" s="174">
        <v>4192</v>
      </c>
      <c r="H4198" s="174">
        <f t="shared" ca="1" si="69"/>
        <v>-1.7183980960880335E-2</v>
      </c>
    </row>
    <row r="4199" spans="2:8" x14ac:dyDescent="0.3">
      <c r="B4199" s="208">
        <v>39301</v>
      </c>
      <c r="C4199" s="209">
        <v>112.26564</v>
      </c>
      <c r="D4199" s="174">
        <v>1.3717712599948572E-2</v>
      </c>
      <c r="E4199" s="174">
        <v>1.3717712599948572E-2</v>
      </c>
      <c r="G4199" s="174">
        <v>4193</v>
      </c>
      <c r="H4199" s="174">
        <f t="shared" ca="1" si="69"/>
        <v>1.2815153881307204E-2</v>
      </c>
    </row>
    <row r="4200" spans="2:8" x14ac:dyDescent="0.3">
      <c r="B4200" s="210">
        <v>39300</v>
      </c>
      <c r="C4200" s="211">
        <v>110.74645200000001</v>
      </c>
      <c r="D4200" s="174">
        <v>-1.1503010384397595E-2</v>
      </c>
      <c r="E4200" s="174">
        <v>-1.1503010384397595E-2</v>
      </c>
      <c r="G4200" s="174">
        <v>4194</v>
      </c>
      <c r="H4200" s="174">
        <f t="shared" ca="1" si="69"/>
        <v>-1.4235139583039283E-2</v>
      </c>
    </row>
    <row r="4201" spans="2:8" x14ac:dyDescent="0.3">
      <c r="B4201" s="208">
        <v>39297</v>
      </c>
      <c r="C4201" s="209">
        <v>112.035194</v>
      </c>
      <c r="D4201" s="174">
        <v>6.980578435571004E-3</v>
      </c>
      <c r="E4201" s="174">
        <v>6.980578435571004E-3</v>
      </c>
      <c r="G4201" s="174">
        <v>4195</v>
      </c>
      <c r="H4201" s="174">
        <f t="shared" ca="1" si="69"/>
        <v>-1.6767596129360712E-2</v>
      </c>
    </row>
    <row r="4202" spans="2:8" x14ac:dyDescent="0.3">
      <c r="B4202" s="210">
        <v>39296</v>
      </c>
      <c r="C4202" s="211">
        <v>111.258545</v>
      </c>
      <c r="D4202" s="174">
        <v>-2.3374244679692239E-2</v>
      </c>
      <c r="E4202" s="174">
        <v>-2.3374244679692239E-2</v>
      </c>
      <c r="G4202" s="174">
        <v>4196</v>
      </c>
      <c r="H4202" s="174">
        <f t="shared" ca="1" si="69"/>
        <v>4.1168652126172336E-2</v>
      </c>
    </row>
    <row r="4203" spans="2:8" x14ac:dyDescent="0.3">
      <c r="B4203" s="208">
        <v>39295</v>
      </c>
      <c r="C4203" s="209">
        <v>113.92137099999999</v>
      </c>
      <c r="D4203" s="174">
        <v>-4.5753396143481215E-2</v>
      </c>
      <c r="E4203" s="174">
        <v>-4.5753396143481215E-2</v>
      </c>
      <c r="G4203" s="174">
        <v>4197</v>
      </c>
      <c r="H4203" s="174">
        <f t="shared" ca="1" si="69"/>
        <v>-1.1212666648209954E-2</v>
      </c>
    </row>
    <row r="4204" spans="2:8" x14ac:dyDescent="0.3">
      <c r="B4204" s="210">
        <v>39294</v>
      </c>
      <c r="C4204" s="211">
        <v>119.38357499999999</v>
      </c>
      <c r="D4204" s="174">
        <v>-1.109945905248094E-2</v>
      </c>
      <c r="E4204" s="174">
        <v>-1.109945905248094E-2</v>
      </c>
      <c r="G4204" s="174">
        <v>4198</v>
      </c>
      <c r="H4204" s="174">
        <f t="shared" ca="1" si="69"/>
        <v>2.3389988387943116E-2</v>
      </c>
    </row>
    <row r="4205" spans="2:8" x14ac:dyDescent="0.3">
      <c r="B4205" s="208">
        <v>39293</v>
      </c>
      <c r="C4205" s="209">
        <v>120.723541</v>
      </c>
      <c r="D4205" s="174">
        <v>1.1585540757389171E-2</v>
      </c>
      <c r="E4205" s="174">
        <v>1.1585540757389171E-2</v>
      </c>
      <c r="G4205" s="174">
        <v>4199</v>
      </c>
      <c r="H4205" s="174">
        <f t="shared" ca="1" si="69"/>
        <v>2.9360091716129189E-2</v>
      </c>
    </row>
    <row r="4206" spans="2:8" x14ac:dyDescent="0.3">
      <c r="B4206" s="210">
        <v>39290</v>
      </c>
      <c r="C4206" s="211">
        <v>119.340912</v>
      </c>
      <c r="D4206" s="174">
        <v>-4.4681285290097315E-2</v>
      </c>
      <c r="E4206" s="174">
        <v>-4.4681285290097315E-2</v>
      </c>
      <c r="G4206" s="174">
        <v>4200</v>
      </c>
      <c r="H4206" s="174">
        <f t="shared" ca="1" si="69"/>
        <v>5.1305012275951148E-2</v>
      </c>
    </row>
    <row r="4207" spans="2:8" x14ac:dyDescent="0.3">
      <c r="B4207" s="208">
        <v>39289</v>
      </c>
      <c r="C4207" s="209">
        <v>124.92261499999999</v>
      </c>
      <c r="D4207" s="174">
        <v>8.0578871337555862E-3</v>
      </c>
      <c r="E4207" s="174">
        <v>8.0578871337555862E-3</v>
      </c>
      <c r="G4207" s="174">
        <v>4201</v>
      </c>
      <c r="H4207" s="174">
        <f t="shared" ca="1" si="69"/>
        <v>2.7534682965772134E-2</v>
      </c>
    </row>
    <row r="4208" spans="2:8" x14ac:dyDescent="0.3">
      <c r="B4208" s="210">
        <v>39288</v>
      </c>
      <c r="C4208" s="211">
        <v>123.924049</v>
      </c>
      <c r="D4208" s="174">
        <v>-2.8242458884048569E-2</v>
      </c>
      <c r="E4208" s="174">
        <v>-2.8242458884048569E-2</v>
      </c>
      <c r="G4208" s="174">
        <v>4202</v>
      </c>
      <c r="H4208" s="174">
        <f t="shared" ca="1" si="69"/>
        <v>4.3656446231201962E-2</v>
      </c>
    </row>
    <row r="4209" spans="2:8" x14ac:dyDescent="0.3">
      <c r="B4209" s="208">
        <v>39287</v>
      </c>
      <c r="C4209" s="209">
        <v>127.525688</v>
      </c>
      <c r="D4209" s="174">
        <v>-2.5437044898654455E-2</v>
      </c>
      <c r="E4209" s="174">
        <v>-2.5437044898654455E-2</v>
      </c>
      <c r="G4209" s="174">
        <v>4203</v>
      </c>
      <c r="H4209" s="174">
        <f t="shared" ca="1" si="69"/>
        <v>4.0273390183346504E-2</v>
      </c>
    </row>
    <row r="4210" spans="2:8" x14ac:dyDescent="0.3">
      <c r="B4210" s="210">
        <v>39286</v>
      </c>
      <c r="C4210" s="211">
        <v>130.85423299999999</v>
      </c>
      <c r="D4210" s="174">
        <v>-1.3026911415431695E-3</v>
      </c>
      <c r="E4210" s="174">
        <v>-1.3026911415431695E-3</v>
      </c>
      <c r="G4210" s="174">
        <v>4204</v>
      </c>
      <c r="H4210" s="174">
        <f t="shared" ca="1" si="69"/>
        <v>4.5164050795008084E-2</v>
      </c>
    </row>
    <row r="4211" spans="2:8" x14ac:dyDescent="0.3">
      <c r="B4211" s="208">
        <v>39283</v>
      </c>
      <c r="C4211" s="209">
        <v>131.02491800000001</v>
      </c>
      <c r="D4211" s="174">
        <v>-1.1780011993954788E-2</v>
      </c>
      <c r="E4211" s="174">
        <v>-1.1780011993954788E-2</v>
      </c>
      <c r="G4211" s="174">
        <v>4205</v>
      </c>
      <c r="H4211" s="174">
        <f t="shared" ca="1" si="69"/>
        <v>-9.83423471267879E-3</v>
      </c>
    </row>
    <row r="4212" spans="2:8" x14ac:dyDescent="0.3">
      <c r="B4212" s="210">
        <v>39282</v>
      </c>
      <c r="C4212" s="211">
        <v>132.586792</v>
      </c>
      <c r="D4212" s="174">
        <v>4.4931584839952701E-2</v>
      </c>
      <c r="E4212" s="174">
        <v>4.4931584839952701E-2</v>
      </c>
      <c r="G4212" s="174">
        <v>4206</v>
      </c>
      <c r="H4212" s="174">
        <f t="shared" ca="1" si="69"/>
        <v>-1.6154785840762537E-2</v>
      </c>
    </row>
    <row r="4213" spans="2:8" x14ac:dyDescent="0.3">
      <c r="B4213" s="208">
        <v>39281</v>
      </c>
      <c r="C4213" s="209">
        <v>126.88562</v>
      </c>
      <c r="D4213" s="174">
        <v>-7.2782418806361651E-3</v>
      </c>
      <c r="E4213" s="174">
        <v>-7.2782418806361651E-3</v>
      </c>
      <c r="G4213" s="174">
        <v>4207</v>
      </c>
      <c r="H4213" s="174">
        <f t="shared" ca="1" si="69"/>
        <v>5.6948972485862991E-3</v>
      </c>
    </row>
    <row r="4214" spans="2:8" x14ac:dyDescent="0.3">
      <c r="B4214" s="210">
        <v>39280</v>
      </c>
      <c r="C4214" s="211">
        <v>127.815895</v>
      </c>
      <c r="D4214" s="174">
        <v>-1.4088055809992828E-2</v>
      </c>
      <c r="E4214" s="174">
        <v>-1.4088055809992828E-2</v>
      </c>
      <c r="G4214" s="174">
        <v>4208</v>
      </c>
      <c r="H4214" s="174">
        <f t="shared" ca="1" si="69"/>
        <v>3.3050978451957286E-2</v>
      </c>
    </row>
    <row r="4215" spans="2:8" x14ac:dyDescent="0.3">
      <c r="B4215" s="208">
        <v>39279</v>
      </c>
      <c r="C4215" s="209">
        <v>129.642303</v>
      </c>
      <c r="D4215" s="174">
        <v>-9.8430272401137994E-3</v>
      </c>
      <c r="E4215" s="174">
        <v>-9.8430272401137994E-3</v>
      </c>
      <c r="G4215" s="174">
        <v>4209</v>
      </c>
      <c r="H4215" s="174">
        <f t="shared" ca="1" si="69"/>
        <v>-2.9933452741209308E-2</v>
      </c>
    </row>
    <row r="4216" spans="2:8" x14ac:dyDescent="0.3">
      <c r="B4216" s="210">
        <v>39276</v>
      </c>
      <c r="C4216" s="211">
        <v>130.931061</v>
      </c>
      <c r="D4216" s="174">
        <v>3.6764447893910465E-2</v>
      </c>
      <c r="E4216" s="174">
        <v>3.6764447893910465E-2</v>
      </c>
      <c r="G4216" s="174">
        <v>4210</v>
      </c>
      <c r="H4216" s="174">
        <f t="shared" ca="1" si="69"/>
        <v>2.990179087702188E-2</v>
      </c>
    </row>
    <row r="4217" spans="2:8" x14ac:dyDescent="0.3">
      <c r="B4217" s="208">
        <v>39275</v>
      </c>
      <c r="C4217" s="209">
        <v>126.288147</v>
      </c>
      <c r="D4217" s="174">
        <v>5.0940128069112984E-3</v>
      </c>
      <c r="E4217" s="174">
        <v>5.0940128069112984E-3</v>
      </c>
      <c r="G4217" s="174">
        <v>4211</v>
      </c>
      <c r="H4217" s="174">
        <f t="shared" ca="1" si="69"/>
        <v>-1.4733225340730519E-2</v>
      </c>
    </row>
    <row r="4218" spans="2:8" x14ac:dyDescent="0.3">
      <c r="B4218" s="210">
        <v>39274</v>
      </c>
      <c r="C4218" s="211">
        <v>125.648094</v>
      </c>
      <c r="D4218" s="174">
        <v>-9.6195110107191034E-3</v>
      </c>
      <c r="E4218" s="174">
        <v>-9.6195110107191034E-3</v>
      </c>
      <c r="G4218" s="174">
        <v>4212</v>
      </c>
      <c r="H4218" s="174">
        <f t="shared" ca="1" si="69"/>
        <v>-1.9328352640161393E-2</v>
      </c>
    </row>
    <row r="4219" spans="2:8" x14ac:dyDescent="0.3">
      <c r="B4219" s="208">
        <v>39273</v>
      </c>
      <c r="C4219" s="209">
        <v>126.86850699999999</v>
      </c>
      <c r="D4219" s="174">
        <v>3.7623779721632014E-2</v>
      </c>
      <c r="E4219" s="174">
        <v>3.7623779721632014E-2</v>
      </c>
      <c r="G4219" s="174">
        <v>4213</v>
      </c>
      <c r="H4219" s="174">
        <f t="shared" ca="1" si="69"/>
        <v>5.5791178769565991E-3</v>
      </c>
    </row>
    <row r="4220" spans="2:8" x14ac:dyDescent="0.3">
      <c r="B4220" s="210">
        <v>39272</v>
      </c>
      <c r="C4220" s="211">
        <v>122.268311</v>
      </c>
      <c r="D4220" s="174">
        <v>7.1706317079256359E-3</v>
      </c>
      <c r="E4220" s="174">
        <v>7.1706317079256359E-3</v>
      </c>
      <c r="G4220" s="174">
        <v>4214</v>
      </c>
      <c r="H4220" s="174">
        <f t="shared" ca="1" si="69"/>
        <v>2.4675307783513603E-3</v>
      </c>
    </row>
    <row r="4221" spans="2:8" x14ac:dyDescent="0.3">
      <c r="B4221" s="208">
        <v>39269</v>
      </c>
      <c r="C4221" s="209">
        <v>121.397812</v>
      </c>
      <c r="D4221" s="174">
        <v>2.3256189913975745E-3</v>
      </c>
      <c r="E4221" s="174">
        <v>2.3256189913975745E-3</v>
      </c>
      <c r="G4221" s="174">
        <v>4215</v>
      </c>
      <c r="H4221" s="174">
        <f t="shared" ca="1" si="69"/>
        <v>2.3562070715376481E-2</v>
      </c>
    </row>
    <row r="4222" spans="2:8" x14ac:dyDescent="0.3">
      <c r="B4222" s="210">
        <v>39268</v>
      </c>
      <c r="C4222" s="211">
        <v>121.116142</v>
      </c>
      <c r="D4222" s="174">
        <v>1.1691760378519687E-2</v>
      </c>
      <c r="E4222" s="174">
        <v>1.1691760378519687E-2</v>
      </c>
      <c r="G4222" s="174">
        <v>4216</v>
      </c>
      <c r="H4222" s="174">
        <f t="shared" ca="1" si="69"/>
        <v>4.281188466610554E-2</v>
      </c>
    </row>
    <row r="4223" spans="2:8" x14ac:dyDescent="0.3">
      <c r="B4223" s="208">
        <v>39267</v>
      </c>
      <c r="C4223" s="209">
        <v>119.716446</v>
      </c>
      <c r="D4223" s="174">
        <v>2.2599810673332523E-2</v>
      </c>
      <c r="E4223" s="174">
        <v>2.2599810673332523E-2</v>
      </c>
      <c r="G4223" s="174">
        <v>4217</v>
      </c>
      <c r="H4223" s="174">
        <f t="shared" ca="1" si="69"/>
        <v>-4.3554177749640537E-2</v>
      </c>
    </row>
    <row r="4224" spans="2:8" x14ac:dyDescent="0.3">
      <c r="B4224" s="210">
        <v>39266</v>
      </c>
      <c r="C4224" s="211">
        <v>117.070671</v>
      </c>
      <c r="D4224" s="174">
        <v>5.350180731419683E-3</v>
      </c>
      <c r="E4224" s="174">
        <v>5.350180731419683E-3</v>
      </c>
      <c r="G4224" s="174">
        <v>4218</v>
      </c>
      <c r="H4224" s="174">
        <f t="shared" ca="1" si="69"/>
        <v>-1.9595972978397318E-2</v>
      </c>
    </row>
    <row r="4225" spans="2:8" x14ac:dyDescent="0.3">
      <c r="B4225" s="208">
        <v>39265</v>
      </c>
      <c r="C4225" s="209">
        <v>116.447655</v>
      </c>
      <c r="D4225" s="174">
        <v>1.7905177142013447E-2</v>
      </c>
      <c r="E4225" s="174">
        <v>1.7905177142013447E-2</v>
      </c>
      <c r="G4225" s="174">
        <v>4219</v>
      </c>
      <c r="H4225" s="174">
        <f t="shared" ca="1" si="69"/>
        <v>-2.3036834515124224E-2</v>
      </c>
    </row>
    <row r="4226" spans="2:8" x14ac:dyDescent="0.3">
      <c r="B4226" s="210">
        <v>39262</v>
      </c>
      <c r="C4226" s="211">
        <v>114.399315</v>
      </c>
      <c r="D4226" s="174">
        <v>8.7296996120759199E-3</v>
      </c>
      <c r="E4226" s="174">
        <v>8.7296996120759199E-3</v>
      </c>
      <c r="G4226" s="174">
        <v>4220</v>
      </c>
      <c r="H4226" s="174">
        <f t="shared" ca="1" si="69"/>
        <v>2.033709947746452E-2</v>
      </c>
    </row>
    <row r="4227" spans="2:8" x14ac:dyDescent="0.3">
      <c r="B4227" s="208">
        <v>39261</v>
      </c>
      <c r="C4227" s="209">
        <v>113.40928599999999</v>
      </c>
      <c r="D4227" s="174">
        <v>-1.0867970172558101E-2</v>
      </c>
      <c r="E4227" s="174">
        <v>-1.0867970172558101E-2</v>
      </c>
      <c r="G4227" s="174">
        <v>4221</v>
      </c>
      <c r="H4227" s="174">
        <f t="shared" ca="1" si="69"/>
        <v>2.7608507694525178E-2</v>
      </c>
    </row>
    <row r="4228" spans="2:8" x14ac:dyDescent="0.3">
      <c r="B4228" s="210">
        <v>39260</v>
      </c>
      <c r="C4228" s="211">
        <v>114.655357</v>
      </c>
      <c r="D4228" s="174">
        <v>-1.8843200780835949E-2</v>
      </c>
      <c r="E4228" s="174">
        <v>-1.8843200780835949E-2</v>
      </c>
      <c r="G4228" s="174">
        <v>4222</v>
      </c>
      <c r="H4228" s="174">
        <f t="shared" ca="1" si="69"/>
        <v>2.4914037441960538E-2</v>
      </c>
    </row>
    <row r="4229" spans="2:8" x14ac:dyDescent="0.3">
      <c r="B4229" s="208">
        <v>39259</v>
      </c>
      <c r="C4229" s="209">
        <v>116.85732299999999</v>
      </c>
      <c r="D4229" s="174">
        <v>9.5113420368173399E-3</v>
      </c>
      <c r="E4229" s="174">
        <v>9.5113420368173399E-3</v>
      </c>
      <c r="G4229" s="174">
        <v>4223</v>
      </c>
      <c r="H4229" s="174">
        <f t="shared" ca="1" si="69"/>
        <v>1.1538764814219706E-2</v>
      </c>
    </row>
    <row r="4230" spans="2:8" x14ac:dyDescent="0.3">
      <c r="B4230" s="210">
        <v>39258</v>
      </c>
      <c r="C4230" s="211">
        <v>115.756325</v>
      </c>
      <c r="D4230" s="174">
        <v>-8.9873218007220611E-3</v>
      </c>
      <c r="E4230" s="174">
        <v>-8.9873218007220611E-3</v>
      </c>
      <c r="G4230" s="174">
        <v>4224</v>
      </c>
      <c r="H4230" s="174">
        <f t="shared" ca="1" si="69"/>
        <v>4.403000290680617E-2</v>
      </c>
    </row>
    <row r="4231" spans="2:8" x14ac:dyDescent="0.3">
      <c r="B4231" s="208">
        <v>39255</v>
      </c>
      <c r="C4231" s="209">
        <v>116.806099</v>
      </c>
      <c r="D4231" s="174">
        <v>-4.6545224611583176E-3</v>
      </c>
      <c r="E4231" s="174">
        <v>-4.6545224611583176E-3</v>
      </c>
      <c r="G4231" s="174">
        <v>4225</v>
      </c>
      <c r="H4231" s="174">
        <f t="shared" ca="1" si="69"/>
        <v>-6.3969580472173198E-3</v>
      </c>
    </row>
    <row r="4232" spans="2:8" x14ac:dyDescent="0.3">
      <c r="B4232" s="210">
        <v>39254</v>
      </c>
      <c r="C4232" s="211">
        <v>117.352318</v>
      </c>
      <c r="D4232" s="174">
        <v>1.6024640077615553E-3</v>
      </c>
      <c r="E4232" s="174">
        <v>1.6024640077615553E-3</v>
      </c>
      <c r="G4232" s="174">
        <v>4226</v>
      </c>
      <c r="H4232" s="174">
        <f t="shared" ref="H4232:H4295" ca="1" si="70">_xlfn.NORM.INV(RAND(),N$9,N$10)</f>
        <v>1.3906114724841368E-2</v>
      </c>
    </row>
    <row r="4233" spans="2:8" x14ac:dyDescent="0.3">
      <c r="B4233" s="208">
        <v>39253</v>
      </c>
      <c r="C4233" s="209">
        <v>117.16456599999999</v>
      </c>
      <c r="D4233" s="174">
        <v>3.4513855181968978E-2</v>
      </c>
      <c r="E4233" s="174">
        <v>3.4513855181968978E-2</v>
      </c>
      <c r="G4233" s="174">
        <v>4227</v>
      </c>
      <c r="H4233" s="174">
        <f t="shared" ca="1" si="70"/>
        <v>1.3154997413126137E-2</v>
      </c>
    </row>
    <row r="4234" spans="2:8" x14ac:dyDescent="0.3">
      <c r="B4234" s="210">
        <v>39252</v>
      </c>
      <c r="C4234" s="211">
        <v>113.25567599999999</v>
      </c>
      <c r="D4234" s="174">
        <v>2.8762008423217376E-2</v>
      </c>
      <c r="E4234" s="174">
        <v>2.8762008423217376E-2</v>
      </c>
      <c r="G4234" s="174">
        <v>4228</v>
      </c>
      <c r="H4234" s="174">
        <f t="shared" ca="1" si="70"/>
        <v>-1.0522740350472444E-3</v>
      </c>
    </row>
    <row r="4235" spans="2:8" x14ac:dyDescent="0.3">
      <c r="B4235" s="208">
        <v>39251</v>
      </c>
      <c r="C4235" s="209">
        <v>110.089287</v>
      </c>
      <c r="D4235" s="174">
        <v>-8.3793791223928139E-3</v>
      </c>
      <c r="E4235" s="174">
        <v>-8.3793791223928139E-3</v>
      </c>
      <c r="G4235" s="174">
        <v>4229</v>
      </c>
      <c r="H4235" s="174">
        <f t="shared" ca="1" si="70"/>
        <v>-4.3538223074404567E-2</v>
      </c>
    </row>
    <row r="4236" spans="2:8" x14ac:dyDescent="0.3">
      <c r="B4236" s="210">
        <v>39248</v>
      </c>
      <c r="C4236" s="211">
        <v>111.01956199999999</v>
      </c>
      <c r="D4236" s="174">
        <v>1.2689767997441205E-2</v>
      </c>
      <c r="E4236" s="174">
        <v>1.2689767997441205E-2</v>
      </c>
      <c r="G4236" s="174">
        <v>4230</v>
      </c>
      <c r="H4236" s="174">
        <f t="shared" ca="1" si="70"/>
        <v>-1.5585329435640533E-2</v>
      </c>
    </row>
    <row r="4237" spans="2:8" x14ac:dyDescent="0.3">
      <c r="B4237" s="208">
        <v>39247</v>
      </c>
      <c r="C4237" s="209">
        <v>109.62840300000001</v>
      </c>
      <c r="D4237" s="174">
        <v>-4.5722877277818994E-3</v>
      </c>
      <c r="E4237" s="174">
        <v>-4.5722877277818994E-3</v>
      </c>
      <c r="G4237" s="174">
        <v>4231</v>
      </c>
      <c r="H4237" s="174">
        <f t="shared" ca="1" si="70"/>
        <v>2.4192312896111789E-2</v>
      </c>
    </row>
    <row r="4238" spans="2:8" x14ac:dyDescent="0.3">
      <c r="B4238" s="210">
        <v>39246</v>
      </c>
      <c r="C4238" s="211">
        <v>110.131958</v>
      </c>
      <c r="D4238" s="174">
        <v>6.2383015913111449E-3</v>
      </c>
      <c r="E4238" s="174">
        <v>6.2383015913111449E-3</v>
      </c>
      <c r="G4238" s="174">
        <v>4232</v>
      </c>
      <c r="H4238" s="174">
        <f t="shared" ca="1" si="70"/>
        <v>1.8867537489512018E-2</v>
      </c>
    </row>
    <row r="4239" spans="2:8" x14ac:dyDescent="0.3">
      <c r="B4239" s="208">
        <v>39245</v>
      </c>
      <c r="C4239" s="209">
        <v>109.449181</v>
      </c>
      <c r="D4239" s="174">
        <v>-1.8370968288454307E-2</v>
      </c>
      <c r="E4239" s="174">
        <v>-1.8370968288454307E-2</v>
      </c>
      <c r="G4239" s="174">
        <v>4233</v>
      </c>
      <c r="H4239" s="174">
        <f t="shared" ca="1" si="70"/>
        <v>2.9891188282237718E-2</v>
      </c>
    </row>
    <row r="4240" spans="2:8" x14ac:dyDescent="0.3">
      <c r="B4240" s="210">
        <v>39244</v>
      </c>
      <c r="C4240" s="211">
        <v>111.49749799999999</v>
      </c>
      <c r="D4240" s="174">
        <v>1.5330536499251284E-3</v>
      </c>
      <c r="E4240" s="174">
        <v>1.5330536499251284E-3</v>
      </c>
      <c r="G4240" s="174">
        <v>4234</v>
      </c>
      <c r="H4240" s="174">
        <f t="shared" ca="1" si="70"/>
        <v>-4.5260142315123132E-2</v>
      </c>
    </row>
    <row r="4241" spans="2:8" x14ac:dyDescent="0.3">
      <c r="B4241" s="208">
        <v>39241</v>
      </c>
      <c r="C4241" s="209">
        <v>111.32682800000001</v>
      </c>
      <c r="D4241" s="174">
        <v>-3.7840246663547038E-2</v>
      </c>
      <c r="E4241" s="174">
        <v>-3.7840246663547038E-2</v>
      </c>
      <c r="G4241" s="174">
        <v>4235</v>
      </c>
      <c r="H4241" s="174">
        <f t="shared" ca="1" si="70"/>
        <v>9.2130448656000501E-3</v>
      </c>
    </row>
    <row r="4242" spans="2:8" x14ac:dyDescent="0.3">
      <c r="B4242" s="210">
        <v>39240</v>
      </c>
      <c r="C4242" s="211">
        <v>115.705139</v>
      </c>
      <c r="D4242" s="174">
        <v>-1.4752879618716628E-2</v>
      </c>
      <c r="E4242" s="174">
        <v>-1.4752879618716628E-2</v>
      </c>
      <c r="G4242" s="174">
        <v>4236</v>
      </c>
      <c r="H4242" s="174">
        <f t="shared" ca="1" si="70"/>
        <v>-3.7488445844907077E-2</v>
      </c>
    </row>
    <row r="4243" spans="2:8" x14ac:dyDescent="0.3">
      <c r="B4243" s="208">
        <v>39239</v>
      </c>
      <c r="C4243" s="209">
        <v>117.43768300000001</v>
      </c>
      <c r="D4243" s="174">
        <v>-3.1667656703778156E-2</v>
      </c>
      <c r="E4243" s="174">
        <v>-3.1667656703778156E-2</v>
      </c>
      <c r="G4243" s="174">
        <v>4237</v>
      </c>
      <c r="H4243" s="174">
        <f t="shared" ca="1" si="70"/>
        <v>-1.4027255432235312E-2</v>
      </c>
    </row>
    <row r="4244" spans="2:8" x14ac:dyDescent="0.3">
      <c r="B4244" s="210">
        <v>39238</v>
      </c>
      <c r="C4244" s="211">
        <v>121.278282</v>
      </c>
      <c r="D4244" s="174">
        <v>-4.9239303608914647E-4</v>
      </c>
      <c r="E4244" s="174">
        <v>-4.9239303608914647E-4</v>
      </c>
      <c r="G4244" s="174">
        <v>4238</v>
      </c>
      <c r="H4244" s="174">
        <f t="shared" ca="1" si="70"/>
        <v>-3.0079515801597619E-2</v>
      </c>
    </row>
    <row r="4245" spans="2:8" x14ac:dyDescent="0.3">
      <c r="B4245" s="208">
        <v>39237</v>
      </c>
      <c r="C4245" s="209">
        <v>121.33802799999999</v>
      </c>
      <c r="D4245" s="174">
        <v>-4.9602233193774416E-2</v>
      </c>
      <c r="E4245" s="174">
        <v>-4.9602233193774416E-2</v>
      </c>
      <c r="G4245" s="174">
        <v>4239</v>
      </c>
      <c r="H4245" s="174">
        <f t="shared" ca="1" si="70"/>
        <v>1.0311174257666792E-2</v>
      </c>
    </row>
    <row r="4246" spans="2:8" x14ac:dyDescent="0.3">
      <c r="B4246" s="210">
        <v>39234</v>
      </c>
      <c r="C4246" s="211">
        <v>127.670784</v>
      </c>
      <c r="D4246" s="174">
        <v>9.78797841308497E-3</v>
      </c>
      <c r="E4246" s="174">
        <v>9.78797841308497E-3</v>
      </c>
      <c r="G4246" s="174">
        <v>4240</v>
      </c>
      <c r="H4246" s="174">
        <f t="shared" ca="1" si="70"/>
        <v>3.2173898451528398E-3</v>
      </c>
    </row>
    <row r="4247" spans="2:8" x14ac:dyDescent="0.3">
      <c r="B4247" s="208">
        <v>39233</v>
      </c>
      <c r="C4247" s="209">
        <v>126.433258</v>
      </c>
      <c r="D4247" s="174">
        <v>1.8326341188540353E-2</v>
      </c>
      <c r="E4247" s="174">
        <v>1.8326341188540353E-2</v>
      </c>
      <c r="G4247" s="174">
        <v>4241</v>
      </c>
      <c r="H4247" s="174">
        <f t="shared" ca="1" si="70"/>
        <v>4.4974603842759739E-3</v>
      </c>
    </row>
    <row r="4248" spans="2:8" x14ac:dyDescent="0.3">
      <c r="B4248" s="210">
        <v>39232</v>
      </c>
      <c r="C4248" s="211">
        <v>124.157898</v>
      </c>
      <c r="D4248" s="174">
        <v>1.6874717998338726E-3</v>
      </c>
      <c r="E4248" s="174">
        <v>1.6874717998338726E-3</v>
      </c>
      <c r="G4248" s="174">
        <v>4242</v>
      </c>
      <c r="H4248" s="174">
        <f t="shared" ca="1" si="70"/>
        <v>-1.7577631450312013E-2</v>
      </c>
    </row>
    <row r="4249" spans="2:8" x14ac:dyDescent="0.3">
      <c r="B4249" s="208">
        <v>39231</v>
      </c>
      <c r="C4249" s="209">
        <v>123.94873800000001</v>
      </c>
      <c r="D4249" s="174">
        <v>1.1053987406682517E-2</v>
      </c>
      <c r="E4249" s="174">
        <v>1.1053987406682517E-2</v>
      </c>
      <c r="G4249" s="174">
        <v>4243</v>
      </c>
      <c r="H4249" s="174">
        <f t="shared" ca="1" si="70"/>
        <v>-1.5639358890151979E-2</v>
      </c>
    </row>
    <row r="4250" spans="2:8" x14ac:dyDescent="0.3">
      <c r="B4250" s="210">
        <v>39230</v>
      </c>
      <c r="C4250" s="211">
        <v>122.59359000000001</v>
      </c>
      <c r="D4250" s="174">
        <v>7.9786669646800396E-3</v>
      </c>
      <c r="E4250" s="174">
        <v>7.9786669646800396E-3</v>
      </c>
      <c r="G4250" s="174">
        <v>4244</v>
      </c>
      <c r="H4250" s="174">
        <f t="shared" ca="1" si="70"/>
        <v>-2.1571487307914246E-2</v>
      </c>
    </row>
    <row r="4251" spans="2:8" x14ac:dyDescent="0.3">
      <c r="B4251" s="208">
        <v>39227</v>
      </c>
      <c r="C4251" s="209">
        <v>121.623199</v>
      </c>
      <c r="D4251" s="174">
        <v>1.9994229242160152E-2</v>
      </c>
      <c r="E4251" s="174">
        <v>1.9994229242160152E-2</v>
      </c>
      <c r="G4251" s="174">
        <v>4245</v>
      </c>
      <c r="H4251" s="174">
        <f t="shared" ca="1" si="70"/>
        <v>1.5457242240543609E-2</v>
      </c>
    </row>
    <row r="4252" spans="2:8" x14ac:dyDescent="0.3">
      <c r="B4252" s="210">
        <v>39226</v>
      </c>
      <c r="C4252" s="211">
        <v>119.239105</v>
      </c>
      <c r="D4252" s="174">
        <v>6.6384182197990896E-3</v>
      </c>
      <c r="E4252" s="174">
        <v>6.6384182197990896E-3</v>
      </c>
      <c r="G4252" s="174">
        <v>4246</v>
      </c>
      <c r="H4252" s="174">
        <f t="shared" ca="1" si="70"/>
        <v>3.7066385427537075E-2</v>
      </c>
    </row>
    <row r="4253" spans="2:8" x14ac:dyDescent="0.3">
      <c r="B4253" s="208">
        <v>39225</v>
      </c>
      <c r="C4253" s="209">
        <v>118.452766</v>
      </c>
      <c r="D4253" s="174">
        <v>-2.606766658061677E-2</v>
      </c>
      <c r="E4253" s="174">
        <v>-2.606766658061677E-2</v>
      </c>
      <c r="G4253" s="174">
        <v>4247</v>
      </c>
      <c r="H4253" s="174">
        <f t="shared" ca="1" si="70"/>
        <v>-6.2364877552971189E-2</v>
      </c>
    </row>
    <row r="4254" spans="2:8" x14ac:dyDescent="0.3">
      <c r="B4254" s="210">
        <v>39224</v>
      </c>
      <c r="C4254" s="211">
        <v>121.623199</v>
      </c>
      <c r="D4254" s="174">
        <v>2.0676308486537814E-3</v>
      </c>
      <c r="E4254" s="174">
        <v>2.0676308486537814E-3</v>
      </c>
      <c r="G4254" s="174">
        <v>4248</v>
      </c>
      <c r="H4254" s="174">
        <f t="shared" ca="1" si="70"/>
        <v>-7.0919179363053506E-3</v>
      </c>
    </row>
    <row r="4255" spans="2:8" x14ac:dyDescent="0.3">
      <c r="B4255" s="208">
        <v>39223</v>
      </c>
      <c r="C4255" s="209">
        <v>121.372246</v>
      </c>
      <c r="D4255" s="174">
        <v>-2.2041000774617459E-2</v>
      </c>
      <c r="E4255" s="174">
        <v>-2.2041000774617459E-2</v>
      </c>
      <c r="G4255" s="174">
        <v>4249</v>
      </c>
      <c r="H4255" s="174">
        <f t="shared" ca="1" si="70"/>
        <v>3.8001195601436361E-2</v>
      </c>
    </row>
    <row r="4256" spans="2:8" x14ac:dyDescent="0.3">
      <c r="B4256" s="210">
        <v>39220</v>
      </c>
      <c r="C4256" s="211">
        <v>124.107704</v>
      </c>
      <c r="D4256" s="174">
        <v>-1.1723866478820422E-2</v>
      </c>
      <c r="E4256" s="174">
        <v>-1.1723866478820422E-2</v>
      </c>
      <c r="G4256" s="174">
        <v>4250</v>
      </c>
      <c r="H4256" s="174">
        <f t="shared" ca="1" si="70"/>
        <v>-6.9839935473661865E-2</v>
      </c>
    </row>
    <row r="4257" spans="2:8" x14ac:dyDescent="0.3">
      <c r="B4257" s="208">
        <v>39219</v>
      </c>
      <c r="C4257" s="209">
        <v>125.579987</v>
      </c>
      <c r="D4257" s="174">
        <v>2.1711028019496346E-2</v>
      </c>
      <c r="E4257" s="174">
        <v>2.1711028019496346E-2</v>
      </c>
      <c r="G4257" s="174">
        <v>4251</v>
      </c>
      <c r="H4257" s="174">
        <f t="shared" ca="1" si="70"/>
        <v>-2.0035021140189808E-2</v>
      </c>
    </row>
    <row r="4258" spans="2:8" x14ac:dyDescent="0.3">
      <c r="B4258" s="210">
        <v>39218</v>
      </c>
      <c r="C4258" s="211">
        <v>122.91145299999999</v>
      </c>
      <c r="D4258" s="174">
        <v>2.8417256856787039E-2</v>
      </c>
      <c r="E4258" s="174">
        <v>2.8417256856787039E-2</v>
      </c>
      <c r="G4258" s="174">
        <v>4252</v>
      </c>
      <c r="H4258" s="174">
        <f t="shared" ca="1" si="70"/>
        <v>-2.3863006289450529E-2</v>
      </c>
    </row>
    <row r="4259" spans="2:8" x14ac:dyDescent="0.3">
      <c r="B4259" s="208">
        <v>39217</v>
      </c>
      <c r="C4259" s="209">
        <v>119.51515999999999</v>
      </c>
      <c r="D4259" s="174">
        <v>-1.1883014389697192E-3</v>
      </c>
      <c r="E4259" s="174">
        <v>-1.1883014389697192E-3</v>
      </c>
      <c r="G4259" s="174">
        <v>4253</v>
      </c>
      <c r="H4259" s="174">
        <f t="shared" ca="1" si="70"/>
        <v>-2.5610078687250331E-2</v>
      </c>
    </row>
    <row r="4260" spans="2:8" x14ac:dyDescent="0.3">
      <c r="B4260" s="210">
        <v>39216</v>
      </c>
      <c r="C4260" s="211">
        <v>119.657349</v>
      </c>
      <c r="D4260" s="174">
        <v>-1.2568533652154955E-3</v>
      </c>
      <c r="E4260" s="174">
        <v>-1.2568533652154955E-3</v>
      </c>
      <c r="G4260" s="174">
        <v>4254</v>
      </c>
      <c r="H4260" s="174">
        <f t="shared" ca="1" si="70"/>
        <v>-1.5588265425927408E-2</v>
      </c>
    </row>
    <row r="4261" spans="2:8" x14ac:dyDescent="0.3">
      <c r="B4261" s="208">
        <v>39213</v>
      </c>
      <c r="C4261" s="209">
        <v>119.80793</v>
      </c>
      <c r="D4261" s="174">
        <v>1.7485291324976547E-3</v>
      </c>
      <c r="E4261" s="174">
        <v>1.7485291324976547E-3</v>
      </c>
      <c r="G4261" s="174">
        <v>4255</v>
      </c>
      <c r="H4261" s="174">
        <f t="shared" ca="1" si="70"/>
        <v>-1.0049011199685555E-2</v>
      </c>
    </row>
    <row r="4262" spans="2:8" x14ac:dyDescent="0.3">
      <c r="B4262" s="210">
        <v>39212</v>
      </c>
      <c r="C4262" s="211">
        <v>119.59880800000001</v>
      </c>
      <c r="D4262" s="174">
        <v>-1.161425157697648E-2</v>
      </c>
      <c r="E4262" s="174">
        <v>-1.161425157697648E-2</v>
      </c>
      <c r="G4262" s="174">
        <v>4256</v>
      </c>
      <c r="H4262" s="174">
        <f t="shared" ca="1" si="70"/>
        <v>-3.1723424624893683E-3</v>
      </c>
    </row>
    <row r="4263" spans="2:8" x14ac:dyDescent="0.3">
      <c r="B4263" s="208">
        <v>39211</v>
      </c>
      <c r="C4263" s="209">
        <v>121.004181</v>
      </c>
      <c r="D4263" s="174">
        <v>-2.5512538433112679E-3</v>
      </c>
      <c r="E4263" s="174">
        <v>-2.5512538433112679E-3</v>
      </c>
      <c r="G4263" s="174">
        <v>4257</v>
      </c>
      <c r="H4263" s="174">
        <f t="shared" ca="1" si="70"/>
        <v>-1.0574288988052846E-2</v>
      </c>
    </row>
    <row r="4264" spans="2:8" x14ac:dyDescent="0.3">
      <c r="B4264" s="210">
        <v>39210</v>
      </c>
      <c r="C4264" s="211">
        <v>121.313683</v>
      </c>
      <c r="D4264" s="174">
        <v>-4.3940253932629163E-3</v>
      </c>
      <c r="E4264" s="174">
        <v>-4.3940253932629163E-3</v>
      </c>
      <c r="G4264" s="174">
        <v>4258</v>
      </c>
      <c r="H4264" s="174">
        <f t="shared" ca="1" si="70"/>
        <v>9.2899138369242316E-3</v>
      </c>
    </row>
    <row r="4265" spans="2:8" x14ac:dyDescent="0.3">
      <c r="B4265" s="208">
        <v>39209</v>
      </c>
      <c r="C4265" s="209">
        <v>121.849091</v>
      </c>
      <c r="D4265" s="174">
        <v>-4.3743061515713428E-3</v>
      </c>
      <c r="E4265" s="174">
        <v>-4.3743061515713428E-3</v>
      </c>
      <c r="G4265" s="174">
        <v>4259</v>
      </c>
      <c r="H4265" s="174">
        <f t="shared" ca="1" si="70"/>
        <v>3.3273963139973363E-2</v>
      </c>
    </row>
    <row r="4266" spans="2:8" x14ac:dyDescent="0.3">
      <c r="B4266" s="210">
        <v>39206</v>
      </c>
      <c r="C4266" s="211">
        <v>122.384438</v>
      </c>
      <c r="D4266" s="174">
        <v>-2.1825303808421159E-3</v>
      </c>
      <c r="E4266" s="174">
        <v>-2.1825303808421159E-3</v>
      </c>
      <c r="G4266" s="174">
        <v>4260</v>
      </c>
      <c r="H4266" s="174">
        <f t="shared" ca="1" si="70"/>
        <v>3.7880352699348412E-2</v>
      </c>
    </row>
    <row r="4267" spans="2:8" x14ac:dyDescent="0.3">
      <c r="B4267" s="208">
        <v>39205</v>
      </c>
      <c r="C4267" s="209">
        <v>122.65213</v>
      </c>
      <c r="D4267" s="174">
        <v>-2.4808799056632372E-2</v>
      </c>
      <c r="E4267" s="174">
        <v>-2.4808799056632372E-2</v>
      </c>
      <c r="G4267" s="174">
        <v>4261</v>
      </c>
      <c r="H4267" s="174">
        <f t="shared" ca="1" si="70"/>
        <v>7.0990721063808507E-2</v>
      </c>
    </row>
    <row r="4268" spans="2:8" x14ac:dyDescent="0.3">
      <c r="B4268" s="210">
        <v>39202</v>
      </c>
      <c r="C4268" s="211">
        <v>125.772392</v>
      </c>
      <c r="D4268" s="174">
        <v>3.2025297611356376E-3</v>
      </c>
      <c r="E4268" s="174">
        <v>3.2025297611356376E-3</v>
      </c>
      <c r="G4268" s="174">
        <v>4262</v>
      </c>
      <c r="H4268" s="174">
        <f t="shared" ca="1" si="70"/>
        <v>4.4792181556584543E-2</v>
      </c>
    </row>
    <row r="4269" spans="2:8" x14ac:dyDescent="0.3">
      <c r="B4269" s="208">
        <v>39199</v>
      </c>
      <c r="C4269" s="209">
        <v>125.37088799999999</v>
      </c>
      <c r="D4269" s="174">
        <v>-2.2501669734962034E-2</v>
      </c>
      <c r="E4269" s="174">
        <v>-2.2501669734962034E-2</v>
      </c>
      <c r="G4269" s="174">
        <v>4263</v>
      </c>
      <c r="H4269" s="174">
        <f t="shared" ca="1" si="70"/>
        <v>-2.8888135243422892E-2</v>
      </c>
    </row>
    <row r="4270" spans="2:8" x14ac:dyDescent="0.3">
      <c r="B4270" s="210">
        <v>39198</v>
      </c>
      <c r="C4270" s="211">
        <v>128.25688199999999</v>
      </c>
      <c r="D4270" s="174">
        <v>9.9463948431099958E-3</v>
      </c>
      <c r="E4270" s="174">
        <v>9.9463948431099958E-3</v>
      </c>
      <c r="G4270" s="174">
        <v>4264</v>
      </c>
      <c r="H4270" s="174">
        <f t="shared" ca="1" si="70"/>
        <v>2.8905801523847325E-2</v>
      </c>
    </row>
    <row r="4271" spans="2:8" x14ac:dyDescent="0.3">
      <c r="B4271" s="208">
        <v>39197</v>
      </c>
      <c r="C4271" s="209">
        <v>126.993752</v>
      </c>
      <c r="D4271" s="174">
        <v>2.3530536992539937E-2</v>
      </c>
      <c r="E4271" s="174">
        <v>2.3530536992539937E-2</v>
      </c>
      <c r="G4271" s="174">
        <v>4265</v>
      </c>
      <c r="H4271" s="174">
        <f t="shared" ca="1" si="70"/>
        <v>-9.842918189220241E-3</v>
      </c>
    </row>
    <row r="4272" spans="2:8" x14ac:dyDescent="0.3">
      <c r="B4272" s="210">
        <v>39196</v>
      </c>
      <c r="C4272" s="211">
        <v>124.074219</v>
      </c>
      <c r="D4272" s="174">
        <v>3.2653246331850239E-2</v>
      </c>
      <c r="E4272" s="174">
        <v>3.2653246331850239E-2</v>
      </c>
      <c r="G4272" s="174">
        <v>4266</v>
      </c>
      <c r="H4272" s="174">
        <f t="shared" ca="1" si="70"/>
        <v>3.0761353337522097E-3</v>
      </c>
    </row>
    <row r="4273" spans="2:8" x14ac:dyDescent="0.3">
      <c r="B4273" s="208">
        <v>39195</v>
      </c>
      <c r="C4273" s="209">
        <v>120.150902</v>
      </c>
      <c r="D4273" s="174">
        <v>-6.5709115149886962E-3</v>
      </c>
      <c r="E4273" s="174">
        <v>-6.5709115149886962E-3</v>
      </c>
      <c r="G4273" s="174">
        <v>4267</v>
      </c>
      <c r="H4273" s="174">
        <f t="shared" ca="1" si="70"/>
        <v>1.1084748233346464E-2</v>
      </c>
    </row>
    <row r="4274" spans="2:8" x14ac:dyDescent="0.3">
      <c r="B4274" s="210">
        <v>39192</v>
      </c>
      <c r="C4274" s="211">
        <v>120.94562500000001</v>
      </c>
      <c r="D4274" s="174">
        <v>1.3742894689760652E-2</v>
      </c>
      <c r="E4274" s="174">
        <v>1.3742894689760652E-2</v>
      </c>
      <c r="G4274" s="174">
        <v>4268</v>
      </c>
      <c r="H4274" s="174">
        <f t="shared" ca="1" si="70"/>
        <v>-1.8277111785019479E-2</v>
      </c>
    </row>
    <row r="4275" spans="2:8" x14ac:dyDescent="0.3">
      <c r="B4275" s="208">
        <v>39191</v>
      </c>
      <c r="C4275" s="209">
        <v>119.306015</v>
      </c>
      <c r="D4275" s="174">
        <v>-1.3010316914020053E-2</v>
      </c>
      <c r="E4275" s="174">
        <v>-1.3010316914020053E-2</v>
      </c>
      <c r="G4275" s="174">
        <v>4269</v>
      </c>
      <c r="H4275" s="174">
        <f t="shared" ca="1" si="70"/>
        <v>-3.884708394487596E-2</v>
      </c>
    </row>
    <row r="4276" spans="2:8" x14ac:dyDescent="0.3">
      <c r="B4276" s="210">
        <v>39190</v>
      </c>
      <c r="C4276" s="211">
        <v>120.878685</v>
      </c>
      <c r="D4276" s="174">
        <v>-1.1086828789051352E-2</v>
      </c>
      <c r="E4276" s="174">
        <v>-1.1086828789051352E-2</v>
      </c>
      <c r="G4276" s="174">
        <v>4270</v>
      </c>
      <c r="H4276" s="174">
        <f t="shared" ca="1" si="70"/>
        <v>2.6010186941993777E-3</v>
      </c>
    </row>
    <row r="4277" spans="2:8" x14ac:dyDescent="0.3">
      <c r="B4277" s="208">
        <v>39189</v>
      </c>
      <c r="C4277" s="209">
        <v>122.23387099999999</v>
      </c>
      <c r="D4277" s="174">
        <v>-2.6191341039841144E-2</v>
      </c>
      <c r="E4277" s="174">
        <v>-2.6191341039841144E-2</v>
      </c>
      <c r="G4277" s="174">
        <v>4271</v>
      </c>
      <c r="H4277" s="174">
        <f t="shared" ca="1" si="70"/>
        <v>2.2340829482381242E-2</v>
      </c>
    </row>
    <row r="4278" spans="2:8" x14ac:dyDescent="0.3">
      <c r="B4278" s="210">
        <v>39188</v>
      </c>
      <c r="C4278" s="211">
        <v>125.521446</v>
      </c>
      <c r="D4278" s="174">
        <v>3.297534165994144E-2</v>
      </c>
      <c r="E4278" s="174">
        <v>3.297534165994144E-2</v>
      </c>
      <c r="G4278" s="174">
        <v>4272</v>
      </c>
      <c r="H4278" s="174">
        <f t="shared" ca="1" si="70"/>
        <v>3.5575685822215354E-2</v>
      </c>
    </row>
    <row r="4279" spans="2:8" x14ac:dyDescent="0.3">
      <c r="B4279" s="208">
        <v>39185</v>
      </c>
      <c r="C4279" s="209">
        <v>121.514465</v>
      </c>
      <c r="D4279" s="174">
        <v>1.9511427903797021E-2</v>
      </c>
      <c r="E4279" s="174">
        <v>1.9511427903797021E-2</v>
      </c>
      <c r="G4279" s="174">
        <v>4273</v>
      </c>
      <c r="H4279" s="174">
        <f t="shared" ca="1" si="70"/>
        <v>1.7878223202869494E-2</v>
      </c>
    </row>
    <row r="4280" spans="2:8" x14ac:dyDescent="0.3">
      <c r="B4280" s="210">
        <v>39184</v>
      </c>
      <c r="C4280" s="211">
        <v>119.188919</v>
      </c>
      <c r="D4280" s="174">
        <v>-1.4388348868110858E-2</v>
      </c>
      <c r="E4280" s="174">
        <v>-1.4388348868110858E-2</v>
      </c>
      <c r="G4280" s="174">
        <v>4274</v>
      </c>
      <c r="H4280" s="174">
        <f t="shared" ca="1" si="70"/>
        <v>-2.9729394487885839E-2</v>
      </c>
    </row>
    <row r="4281" spans="2:8" x14ac:dyDescent="0.3">
      <c r="B4281" s="208">
        <v>39183</v>
      </c>
      <c r="C4281" s="209">
        <v>120.92888600000001</v>
      </c>
      <c r="D4281" s="174">
        <v>1.7322846842852148E-3</v>
      </c>
      <c r="E4281" s="174">
        <v>1.7322846842852148E-3</v>
      </c>
      <c r="G4281" s="174">
        <v>4275</v>
      </c>
      <c r="H4281" s="174">
        <f t="shared" ca="1" si="70"/>
        <v>9.7543098719078056E-3</v>
      </c>
    </row>
    <row r="4282" spans="2:8" x14ac:dyDescent="0.3">
      <c r="B4282" s="210">
        <v>39182</v>
      </c>
      <c r="C4282" s="211">
        <v>120.719765</v>
      </c>
      <c r="D4282" s="174">
        <v>2.5365965776305732E-2</v>
      </c>
      <c r="E4282" s="174">
        <v>2.5365965776305732E-2</v>
      </c>
      <c r="G4282" s="174">
        <v>4276</v>
      </c>
      <c r="H4282" s="174">
        <f t="shared" ca="1" si="70"/>
        <v>-0.10768970433765469</v>
      </c>
    </row>
    <row r="4283" spans="2:8" x14ac:dyDescent="0.3">
      <c r="B4283" s="208">
        <v>39181</v>
      </c>
      <c r="C4283" s="209">
        <v>117.733345</v>
      </c>
      <c r="D4283" s="174">
        <v>2.5652296065598823E-2</v>
      </c>
      <c r="E4283" s="174">
        <v>2.5652296065598823E-2</v>
      </c>
      <c r="G4283" s="174">
        <v>4277</v>
      </c>
      <c r="H4283" s="174">
        <f t="shared" ca="1" si="70"/>
        <v>2.59831788784001E-3</v>
      </c>
    </row>
    <row r="4284" spans="2:8" x14ac:dyDescent="0.3">
      <c r="B4284" s="210">
        <v>39177</v>
      </c>
      <c r="C4284" s="211">
        <v>114.78874999999999</v>
      </c>
      <c r="D4284" s="174">
        <v>4.8328970693959803E-3</v>
      </c>
      <c r="E4284" s="174">
        <v>4.8328970693959803E-3</v>
      </c>
      <c r="G4284" s="174">
        <v>4278</v>
      </c>
      <c r="H4284" s="174">
        <f t="shared" ca="1" si="70"/>
        <v>4.1382822676628754E-3</v>
      </c>
    </row>
    <row r="4285" spans="2:8" x14ac:dyDescent="0.3">
      <c r="B4285" s="208">
        <v>39176</v>
      </c>
      <c r="C4285" s="209">
        <v>114.236656</v>
      </c>
      <c r="D4285" s="174">
        <v>2.0546053993622609E-3</v>
      </c>
      <c r="E4285" s="174">
        <v>2.0546053993622609E-3</v>
      </c>
      <c r="G4285" s="174">
        <v>4279</v>
      </c>
      <c r="H4285" s="174">
        <f t="shared" ca="1" si="70"/>
        <v>6.2123415396665674E-2</v>
      </c>
    </row>
    <row r="4286" spans="2:8" x14ac:dyDescent="0.3">
      <c r="B4286" s="210">
        <v>39175</v>
      </c>
      <c r="C4286" s="211">
        <v>114.002426</v>
      </c>
      <c r="D4286" s="174">
        <v>1.5650746950237146E-2</v>
      </c>
      <c r="E4286" s="174">
        <v>1.5650746950237146E-2</v>
      </c>
      <c r="G4286" s="174">
        <v>4280</v>
      </c>
      <c r="H4286" s="174">
        <f t="shared" ca="1" si="70"/>
        <v>-5.4727663479565133E-2</v>
      </c>
    </row>
    <row r="4287" spans="2:8" x14ac:dyDescent="0.3">
      <c r="B4287" s="208">
        <v>39174</v>
      </c>
      <c r="C4287" s="209">
        <v>112.24569700000001</v>
      </c>
      <c r="D4287" s="174">
        <v>-7.8687208053716831E-2</v>
      </c>
      <c r="E4287" s="174">
        <v>-7.8687208053716831E-2</v>
      </c>
      <c r="G4287" s="174">
        <v>4281</v>
      </c>
      <c r="H4287" s="174">
        <f t="shared" ca="1" si="70"/>
        <v>-2.3776421986987185E-2</v>
      </c>
    </row>
    <row r="4288" spans="2:8" x14ac:dyDescent="0.3">
      <c r="B4288" s="210">
        <v>39171</v>
      </c>
      <c r="C4288" s="211">
        <v>121.83234400000001</v>
      </c>
      <c r="D4288" s="174">
        <v>1.6400397355437711E-2</v>
      </c>
      <c r="E4288" s="174">
        <v>1.6400397355437711E-2</v>
      </c>
      <c r="G4288" s="174">
        <v>4282</v>
      </c>
      <c r="H4288" s="174">
        <f t="shared" ca="1" si="70"/>
        <v>-1.998969072656534E-2</v>
      </c>
    </row>
    <row r="4289" spans="2:8" x14ac:dyDescent="0.3">
      <c r="B4289" s="208">
        <v>39170</v>
      </c>
      <c r="C4289" s="209">
        <v>119.86648599999999</v>
      </c>
      <c r="D4289" s="174">
        <v>-4.3776936455356972E-3</v>
      </c>
      <c r="E4289" s="174">
        <v>-4.3776936455356972E-3</v>
      </c>
      <c r="G4289" s="174">
        <v>4283</v>
      </c>
      <c r="H4289" s="174">
        <f t="shared" ca="1" si="70"/>
        <v>6.2467130843076261E-3</v>
      </c>
    </row>
    <row r="4290" spans="2:8" x14ac:dyDescent="0.3">
      <c r="B4290" s="210">
        <v>39169</v>
      </c>
      <c r="C4290" s="211">
        <v>120.39353199999999</v>
      </c>
      <c r="D4290" s="174">
        <v>-4.3784368525987015E-2</v>
      </c>
      <c r="E4290" s="174">
        <v>-4.3784368525987015E-2</v>
      </c>
      <c r="G4290" s="174">
        <v>4284</v>
      </c>
      <c r="H4290" s="174">
        <f t="shared" ca="1" si="70"/>
        <v>6.5151787959307774E-5</v>
      </c>
    </row>
    <row r="4291" spans="2:8" x14ac:dyDescent="0.3">
      <c r="B4291" s="208">
        <v>39167</v>
      </c>
      <c r="C4291" s="209">
        <v>125.90625799999999</v>
      </c>
      <c r="D4291" s="174">
        <v>-4.686214908139795E-2</v>
      </c>
      <c r="E4291" s="174">
        <v>-4.686214908139795E-2</v>
      </c>
      <c r="G4291" s="174">
        <v>4285</v>
      </c>
      <c r="H4291" s="174">
        <f t="shared" ca="1" si="70"/>
        <v>-2.2926141494594276E-2</v>
      </c>
    </row>
    <row r="4292" spans="2:8" x14ac:dyDescent="0.3">
      <c r="B4292" s="210">
        <v>39164</v>
      </c>
      <c r="C4292" s="211">
        <v>132.096588</v>
      </c>
      <c r="D4292" s="174">
        <v>-1.931424003416949E-2</v>
      </c>
      <c r="E4292" s="174">
        <v>-1.931424003416949E-2</v>
      </c>
      <c r="G4292" s="174">
        <v>4286</v>
      </c>
      <c r="H4292" s="174">
        <f t="shared" ca="1" si="70"/>
        <v>8.3010777698842627E-3</v>
      </c>
    </row>
    <row r="4293" spans="2:8" x14ac:dyDescent="0.3">
      <c r="B4293" s="208">
        <v>39163</v>
      </c>
      <c r="C4293" s="209">
        <v>134.69818100000001</v>
      </c>
      <c r="D4293" s="174">
        <v>3.7767456393455079E-2</v>
      </c>
      <c r="E4293" s="174">
        <v>3.7767456393455079E-2</v>
      </c>
      <c r="G4293" s="174">
        <v>4287</v>
      </c>
      <c r="H4293" s="174">
        <f t="shared" ca="1" si="70"/>
        <v>-7.9441220213775365E-3</v>
      </c>
    </row>
    <row r="4294" spans="2:8" x14ac:dyDescent="0.3">
      <c r="B4294" s="210">
        <v>39162</v>
      </c>
      <c r="C4294" s="211">
        <v>129.79611199999999</v>
      </c>
      <c r="D4294" s="174">
        <v>8.514792697848229E-3</v>
      </c>
      <c r="E4294" s="174">
        <v>8.514792697848229E-3</v>
      </c>
      <c r="G4294" s="174">
        <v>4288</v>
      </c>
      <c r="H4294" s="174">
        <f t="shared" ca="1" si="70"/>
        <v>6.8555386405501711E-2</v>
      </c>
    </row>
    <row r="4295" spans="2:8" x14ac:dyDescent="0.3">
      <c r="B4295" s="208">
        <v>39161</v>
      </c>
      <c r="C4295" s="209">
        <v>128.700256</v>
      </c>
      <c r="D4295" s="174">
        <v>-3.1747851774290813E-3</v>
      </c>
      <c r="E4295" s="174">
        <v>-3.1747851774290813E-3</v>
      </c>
      <c r="G4295" s="174">
        <v>4289</v>
      </c>
      <c r="H4295" s="174">
        <f t="shared" ca="1" si="70"/>
        <v>4.6304612374191652E-2</v>
      </c>
    </row>
    <row r="4296" spans="2:8" x14ac:dyDescent="0.3">
      <c r="B4296" s="210">
        <v>39160</v>
      </c>
      <c r="C4296" s="211">
        <v>129.110153</v>
      </c>
      <c r="D4296" s="174">
        <v>3.1339816513113648E-2</v>
      </c>
      <c r="E4296" s="174">
        <v>3.1339816513113648E-2</v>
      </c>
      <c r="G4296" s="174">
        <v>4290</v>
      </c>
      <c r="H4296" s="174">
        <f t="shared" ref="H4296:H4359" ca="1" si="71">_xlfn.NORM.INV(RAND(),N$9,N$10)</f>
        <v>-1.631092404672255E-2</v>
      </c>
    </row>
    <row r="4297" spans="2:8" x14ac:dyDescent="0.3">
      <c r="B4297" s="208">
        <v>39157</v>
      </c>
      <c r="C4297" s="209">
        <v>125.18682099999999</v>
      </c>
      <c r="D4297" s="174">
        <v>3.0718428658793547E-2</v>
      </c>
      <c r="E4297" s="174">
        <v>3.0718428658793547E-2</v>
      </c>
      <c r="G4297" s="174">
        <v>4291</v>
      </c>
      <c r="H4297" s="174">
        <f t="shared" ca="1" si="71"/>
        <v>-1.2829081847242676E-2</v>
      </c>
    </row>
    <row r="4298" spans="2:8" x14ac:dyDescent="0.3">
      <c r="B4298" s="210">
        <v>39156</v>
      </c>
      <c r="C4298" s="211">
        <v>121.455887</v>
      </c>
      <c r="D4298" s="174">
        <v>-2.3801578001911999E-2</v>
      </c>
      <c r="E4298" s="174">
        <v>-2.3801578001911999E-2</v>
      </c>
      <c r="G4298" s="174">
        <v>4292</v>
      </c>
      <c r="H4298" s="174">
        <f t="shared" ca="1" si="71"/>
        <v>2.1764912839823725E-2</v>
      </c>
    </row>
    <row r="4299" spans="2:8" x14ac:dyDescent="0.3">
      <c r="B4299" s="208">
        <v>39155</v>
      </c>
      <c r="C4299" s="209">
        <v>124.417213</v>
      </c>
      <c r="D4299" s="174">
        <v>-3.8093368667223744E-2</v>
      </c>
      <c r="E4299" s="174">
        <v>-3.8093368667223744E-2</v>
      </c>
      <c r="G4299" s="174">
        <v>4293</v>
      </c>
      <c r="H4299" s="174">
        <f t="shared" ca="1" si="71"/>
        <v>2.7864039361838448E-2</v>
      </c>
    </row>
    <row r="4300" spans="2:8" x14ac:dyDescent="0.3">
      <c r="B4300" s="210">
        <v>39154</v>
      </c>
      <c r="C4300" s="211">
        <v>129.34437600000001</v>
      </c>
      <c r="D4300" s="174">
        <v>1.0984529458587662E-2</v>
      </c>
      <c r="E4300" s="174">
        <v>1.0984529458587662E-2</v>
      </c>
      <c r="G4300" s="174">
        <v>4294</v>
      </c>
      <c r="H4300" s="174">
        <f t="shared" ca="1" si="71"/>
        <v>1.1841756329333512E-2</v>
      </c>
    </row>
    <row r="4301" spans="2:8" x14ac:dyDescent="0.3">
      <c r="B4301" s="208">
        <v>39153</v>
      </c>
      <c r="C4301" s="209">
        <v>127.939026</v>
      </c>
      <c r="D4301" s="174">
        <v>9.9717191556243871E-3</v>
      </c>
      <c r="E4301" s="174">
        <v>9.9717191556243871E-3</v>
      </c>
      <c r="G4301" s="174">
        <v>4295</v>
      </c>
      <c r="H4301" s="174">
        <f t="shared" ca="1" si="71"/>
        <v>-1.0151080096562818E-2</v>
      </c>
    </row>
    <row r="4302" spans="2:8" x14ac:dyDescent="0.3">
      <c r="B4302" s="210">
        <v>39150</v>
      </c>
      <c r="C4302" s="211">
        <v>126.67585</v>
      </c>
      <c r="D4302" s="174">
        <v>-1.2649044176642069E-2</v>
      </c>
      <c r="E4302" s="174">
        <v>-1.2649044176642069E-2</v>
      </c>
      <c r="G4302" s="174">
        <v>4296</v>
      </c>
      <c r="H4302" s="174">
        <f t="shared" ca="1" si="71"/>
        <v>-3.2566899999142009E-2</v>
      </c>
    </row>
    <row r="4303" spans="2:8" x14ac:dyDescent="0.3">
      <c r="B4303" s="208">
        <v>39149</v>
      </c>
      <c r="C4303" s="209">
        <v>128.29870600000001</v>
      </c>
      <c r="D4303" s="174">
        <v>3.8247942890834774E-2</v>
      </c>
      <c r="E4303" s="174">
        <v>3.8247942890834774E-2</v>
      </c>
      <c r="G4303" s="174">
        <v>4297</v>
      </c>
      <c r="H4303" s="174">
        <f t="shared" ca="1" si="71"/>
        <v>2.906100683940991E-2</v>
      </c>
    </row>
    <row r="4304" spans="2:8" x14ac:dyDescent="0.3">
      <c r="B4304" s="210">
        <v>39148</v>
      </c>
      <c r="C4304" s="211">
        <v>123.57231899999999</v>
      </c>
      <c r="D4304" s="174">
        <v>1.6515094801353696E-2</v>
      </c>
      <c r="E4304" s="174">
        <v>1.6515094801353696E-2</v>
      </c>
      <c r="G4304" s="174">
        <v>4298</v>
      </c>
      <c r="H4304" s="174">
        <f t="shared" ca="1" si="71"/>
        <v>1.958519871651913E-2</v>
      </c>
    </row>
    <row r="4305" spans="2:8" x14ac:dyDescent="0.3">
      <c r="B4305" s="208">
        <v>39147</v>
      </c>
      <c r="C4305" s="209">
        <v>121.564667</v>
      </c>
      <c r="D4305" s="174">
        <v>-1.7975416900325412E-2</v>
      </c>
      <c r="E4305" s="174">
        <v>-1.7975416900325412E-2</v>
      </c>
      <c r="G4305" s="174">
        <v>4299</v>
      </c>
      <c r="H4305" s="174">
        <f t="shared" ca="1" si="71"/>
        <v>-4.1272452388727128E-2</v>
      </c>
    </row>
    <row r="4306" spans="2:8" x14ac:dyDescent="0.3">
      <c r="B4306" s="210">
        <v>39146</v>
      </c>
      <c r="C4306" s="211">
        <v>123.789841</v>
      </c>
      <c r="D4306" s="174">
        <v>-4.578253995176975E-2</v>
      </c>
      <c r="E4306" s="174">
        <v>-4.578253995176975E-2</v>
      </c>
      <c r="G4306" s="174">
        <v>4300</v>
      </c>
      <c r="H4306" s="174">
        <f t="shared" ca="1" si="71"/>
        <v>-1.6586624325818722E-3</v>
      </c>
    </row>
    <row r="4307" spans="2:8" x14ac:dyDescent="0.3">
      <c r="B4307" s="208">
        <v>39143</v>
      </c>
      <c r="C4307" s="209">
        <v>129.72917200000001</v>
      </c>
      <c r="D4307" s="174">
        <v>-1.729945774097082E-2</v>
      </c>
      <c r="E4307" s="174">
        <v>-1.729945774097082E-2</v>
      </c>
      <c r="G4307" s="174">
        <v>4301</v>
      </c>
      <c r="H4307" s="174">
        <f t="shared" ca="1" si="71"/>
        <v>-4.8406433239622036E-2</v>
      </c>
    </row>
    <row r="4308" spans="2:8" x14ac:dyDescent="0.3">
      <c r="B4308" s="210">
        <v>39142</v>
      </c>
      <c r="C4308" s="211">
        <v>132.012924</v>
      </c>
      <c r="D4308" s="174">
        <v>8.24169879976068E-3</v>
      </c>
      <c r="E4308" s="174">
        <v>8.24169879976068E-3</v>
      </c>
      <c r="G4308" s="174">
        <v>4302</v>
      </c>
      <c r="H4308" s="174">
        <f t="shared" ca="1" si="71"/>
        <v>-1.4352153724932776E-2</v>
      </c>
    </row>
    <row r="4309" spans="2:8" x14ac:dyDescent="0.3">
      <c r="B4309" s="208">
        <v>39141</v>
      </c>
      <c r="C4309" s="209">
        <v>130.933807</v>
      </c>
      <c r="D4309" s="174">
        <v>-4.9492771081109901E-2</v>
      </c>
      <c r="E4309" s="174">
        <v>-4.9492771081109901E-2</v>
      </c>
      <c r="G4309" s="174">
        <v>4303</v>
      </c>
      <c r="H4309" s="174">
        <f t="shared" ca="1" si="71"/>
        <v>-1.6037728803550783E-2</v>
      </c>
    </row>
    <row r="4310" spans="2:8" x14ac:dyDescent="0.3">
      <c r="B4310" s="210">
        <v>39140</v>
      </c>
      <c r="C4310" s="211">
        <v>137.75151099999999</v>
      </c>
      <c r="D4310" s="174">
        <v>-1.9296250579667835E-2</v>
      </c>
      <c r="E4310" s="174">
        <v>-1.9296250579667835E-2</v>
      </c>
      <c r="G4310" s="174">
        <v>4304</v>
      </c>
      <c r="H4310" s="174">
        <f t="shared" ca="1" si="71"/>
        <v>-1.6941955819918669E-2</v>
      </c>
    </row>
    <row r="4311" spans="2:8" x14ac:dyDescent="0.3">
      <c r="B4311" s="208">
        <v>39139</v>
      </c>
      <c r="C4311" s="209">
        <v>140.46189899999999</v>
      </c>
      <c r="D4311" s="174">
        <v>2.7600954832200722E-2</v>
      </c>
      <c r="E4311" s="174">
        <v>2.7600954832200722E-2</v>
      </c>
      <c r="G4311" s="174">
        <v>4305</v>
      </c>
      <c r="H4311" s="174">
        <f t="shared" ca="1" si="71"/>
        <v>-1.04174419260225E-3</v>
      </c>
    </row>
    <row r="4312" spans="2:8" x14ac:dyDescent="0.3">
      <c r="B4312" s="210">
        <v>39136</v>
      </c>
      <c r="C4312" s="211">
        <v>136.68914799999999</v>
      </c>
      <c r="D4312" s="174">
        <v>-2.1322311416408311E-2</v>
      </c>
      <c r="E4312" s="174">
        <v>-2.1322311416408311E-2</v>
      </c>
      <c r="G4312" s="174">
        <v>4306</v>
      </c>
      <c r="H4312" s="174">
        <f t="shared" ca="1" si="71"/>
        <v>-8.9835082131646919E-3</v>
      </c>
    </row>
    <row r="4313" spans="2:8" x14ac:dyDescent="0.3">
      <c r="B4313" s="208">
        <v>39135</v>
      </c>
      <c r="C4313" s="209">
        <v>139.66717499999999</v>
      </c>
      <c r="D4313" s="174">
        <v>-2.8002555235113951E-2</v>
      </c>
      <c r="E4313" s="174">
        <v>-2.8002555235113951E-2</v>
      </c>
      <c r="G4313" s="174">
        <v>4307</v>
      </c>
      <c r="H4313" s="174">
        <f t="shared" ca="1" si="71"/>
        <v>-1.0954629587893989E-2</v>
      </c>
    </row>
    <row r="4314" spans="2:8" x14ac:dyDescent="0.3">
      <c r="B4314" s="210">
        <v>39134</v>
      </c>
      <c r="C4314" s="211">
        <v>143.690887</v>
      </c>
      <c r="D4314" s="174">
        <v>3.3293234622649328E-3</v>
      </c>
      <c r="E4314" s="174">
        <v>3.3293234622649328E-3</v>
      </c>
      <c r="G4314" s="174">
        <v>4308</v>
      </c>
      <c r="H4314" s="174">
        <f t="shared" ca="1" si="71"/>
        <v>4.1336989983941801E-2</v>
      </c>
    </row>
    <row r="4315" spans="2:8" x14ac:dyDescent="0.3">
      <c r="B4315" s="208">
        <v>39133</v>
      </c>
      <c r="C4315" s="209">
        <v>143.21408099999999</v>
      </c>
      <c r="D4315" s="174">
        <v>-1.5865803241618653E-2</v>
      </c>
      <c r="E4315" s="174">
        <v>-1.5865803241618653E-2</v>
      </c>
      <c r="G4315" s="174">
        <v>4309</v>
      </c>
      <c r="H4315" s="174">
        <f t="shared" ca="1" si="71"/>
        <v>-1.4850040459546042E-2</v>
      </c>
    </row>
    <row r="4316" spans="2:8" x14ac:dyDescent="0.3">
      <c r="B4316" s="210">
        <v>39132</v>
      </c>
      <c r="C4316" s="211">
        <v>145.522919</v>
      </c>
      <c r="D4316" s="174">
        <v>5.7535366658949391E-4</v>
      </c>
      <c r="E4316" s="174">
        <v>5.7535366658949391E-4</v>
      </c>
      <c r="G4316" s="174">
        <v>4310</v>
      </c>
      <c r="H4316" s="174">
        <f t="shared" ca="1" si="71"/>
        <v>1.2239155371795181E-2</v>
      </c>
    </row>
    <row r="4317" spans="2:8" x14ac:dyDescent="0.3">
      <c r="B4317" s="208">
        <v>39128</v>
      </c>
      <c r="C4317" s="209">
        <v>145.43924000000001</v>
      </c>
      <c r="D4317" s="174">
        <v>2.2465370219639264E-2</v>
      </c>
      <c r="E4317" s="174">
        <v>2.2465370219639264E-2</v>
      </c>
      <c r="G4317" s="174">
        <v>4311</v>
      </c>
      <c r="H4317" s="174">
        <f t="shared" ca="1" si="71"/>
        <v>-1.9940367443444153E-2</v>
      </c>
    </row>
    <row r="4318" spans="2:8" x14ac:dyDescent="0.3">
      <c r="B4318" s="210">
        <v>39127</v>
      </c>
      <c r="C4318" s="211">
        <v>142.243683</v>
      </c>
      <c r="D4318" s="174">
        <v>-1.9094550065203195E-2</v>
      </c>
      <c r="E4318" s="174">
        <v>-1.9094550065203195E-2</v>
      </c>
      <c r="G4318" s="174">
        <v>4312</v>
      </c>
      <c r="H4318" s="174">
        <f t="shared" ca="1" si="71"/>
        <v>1.4936883287782296E-2</v>
      </c>
    </row>
    <row r="4319" spans="2:8" x14ac:dyDescent="0.3">
      <c r="B4319" s="208">
        <v>39126</v>
      </c>
      <c r="C4319" s="209">
        <v>145.01263399999999</v>
      </c>
      <c r="D4319" s="174">
        <v>-9.4850686394366852E-3</v>
      </c>
      <c r="E4319" s="174">
        <v>-9.4850686394366852E-3</v>
      </c>
      <c r="G4319" s="174">
        <v>4313</v>
      </c>
      <c r="H4319" s="174">
        <f t="shared" ca="1" si="71"/>
        <v>-2.3642814160213035E-2</v>
      </c>
    </row>
    <row r="4320" spans="2:8" x14ac:dyDescent="0.3">
      <c r="B4320" s="210">
        <v>39125</v>
      </c>
      <c r="C4320" s="211">
        <v>146.40126000000001</v>
      </c>
      <c r="D4320" s="174">
        <v>-3.3147314635016835E-2</v>
      </c>
      <c r="E4320" s="174">
        <v>-3.3147314635016835E-2</v>
      </c>
      <c r="G4320" s="174">
        <v>4314</v>
      </c>
      <c r="H4320" s="174">
        <f t="shared" ca="1" si="71"/>
        <v>1.1047299050692589E-2</v>
      </c>
    </row>
    <row r="4321" spans="2:8" x14ac:dyDescent="0.3">
      <c r="B4321" s="208">
        <v>39122</v>
      </c>
      <c r="C4321" s="209">
        <v>151.42044100000001</v>
      </c>
      <c r="D4321" s="174">
        <v>9.1995045112793893E-3</v>
      </c>
      <c r="E4321" s="174">
        <v>9.1995045112793893E-3</v>
      </c>
      <c r="G4321" s="174">
        <v>4315</v>
      </c>
      <c r="H4321" s="174">
        <f t="shared" ca="1" si="71"/>
        <v>6.0931163674066625E-2</v>
      </c>
    </row>
    <row r="4322" spans="2:8" x14ac:dyDescent="0.3">
      <c r="B4322" s="210">
        <v>39121</v>
      </c>
      <c r="C4322" s="211">
        <v>150.04014599999999</v>
      </c>
      <c r="D4322" s="174">
        <v>-6.0956141713033761E-3</v>
      </c>
      <c r="E4322" s="174">
        <v>-6.0956141713033761E-3</v>
      </c>
      <c r="G4322" s="174">
        <v>4316</v>
      </c>
      <c r="H4322" s="174">
        <f t="shared" ca="1" si="71"/>
        <v>-4.1195903358899881E-2</v>
      </c>
    </row>
    <row r="4323" spans="2:8" x14ac:dyDescent="0.3">
      <c r="B4323" s="208">
        <v>39120</v>
      </c>
      <c r="C4323" s="209">
        <v>150.960342</v>
      </c>
      <c r="D4323" s="174">
        <v>-1.929250481962461E-2</v>
      </c>
      <c r="E4323" s="174">
        <v>-1.929250481962461E-2</v>
      </c>
      <c r="G4323" s="174">
        <v>4317</v>
      </c>
      <c r="H4323" s="174">
        <f t="shared" ca="1" si="71"/>
        <v>-2.5680183536687332E-3</v>
      </c>
    </row>
    <row r="4324" spans="2:8" x14ac:dyDescent="0.3">
      <c r="B4324" s="210">
        <v>39119</v>
      </c>
      <c r="C4324" s="211">
        <v>153.930038</v>
      </c>
      <c r="D4324" s="174">
        <v>1.0881180657528774E-3</v>
      </c>
      <c r="E4324" s="174">
        <v>1.0881180657528774E-3</v>
      </c>
      <c r="G4324" s="174">
        <v>4318</v>
      </c>
      <c r="H4324" s="174">
        <f t="shared" ca="1" si="71"/>
        <v>-1.4576194498152873E-3</v>
      </c>
    </row>
    <row r="4325" spans="2:8" x14ac:dyDescent="0.3">
      <c r="B4325" s="208">
        <v>39118</v>
      </c>
      <c r="C4325" s="209">
        <v>153.76272599999999</v>
      </c>
      <c r="D4325" s="174">
        <v>1.0111545778233852E-2</v>
      </c>
      <c r="E4325" s="174">
        <v>1.0111545778233852E-2</v>
      </c>
      <c r="G4325" s="174">
        <v>4319</v>
      </c>
      <c r="H4325" s="174">
        <f t="shared" ca="1" si="71"/>
        <v>-3.5097836037560784E-3</v>
      </c>
    </row>
    <row r="4326" spans="2:8" x14ac:dyDescent="0.3">
      <c r="B4326" s="210">
        <v>39115</v>
      </c>
      <c r="C4326" s="211">
        <v>152.223511</v>
      </c>
      <c r="D4326" s="174">
        <v>3.8617450341776236E-3</v>
      </c>
      <c r="E4326" s="174">
        <v>3.8617450341776236E-3</v>
      </c>
      <c r="G4326" s="174">
        <v>4320</v>
      </c>
      <c r="H4326" s="174">
        <f t="shared" ca="1" si="71"/>
        <v>-9.0995278944415066E-3</v>
      </c>
    </row>
    <row r="4327" spans="2:8" x14ac:dyDescent="0.3">
      <c r="B4327" s="208">
        <v>39114</v>
      </c>
      <c r="C4327" s="209">
        <v>151.637924</v>
      </c>
      <c r="D4327" s="174">
        <v>3.1936658310886733E-2</v>
      </c>
      <c r="E4327" s="174">
        <v>3.1936658310886733E-2</v>
      </c>
      <c r="G4327" s="174">
        <v>4321</v>
      </c>
      <c r="H4327" s="174">
        <f t="shared" ca="1" si="71"/>
        <v>-4.4023974854861703E-2</v>
      </c>
    </row>
    <row r="4328" spans="2:8" x14ac:dyDescent="0.3">
      <c r="B4328" s="210">
        <v>39113</v>
      </c>
      <c r="C4328" s="211">
        <v>146.94499200000001</v>
      </c>
      <c r="D4328" s="174">
        <v>-2.3514492641905846E-2</v>
      </c>
      <c r="E4328" s="174">
        <v>-2.3514492641905846E-2</v>
      </c>
      <c r="G4328" s="174">
        <v>4322</v>
      </c>
      <c r="H4328" s="174">
        <f t="shared" ca="1" si="71"/>
        <v>-1.7095403370372911E-2</v>
      </c>
    </row>
    <row r="4329" spans="2:8" x14ac:dyDescent="0.3">
      <c r="B4329" s="208">
        <v>39111</v>
      </c>
      <c r="C4329" s="209">
        <v>150.48353599999999</v>
      </c>
      <c r="D4329" s="174">
        <v>-3.0399289883394423E-2</v>
      </c>
      <c r="E4329" s="174">
        <v>-3.0399289883394423E-2</v>
      </c>
      <c r="G4329" s="174">
        <v>4323</v>
      </c>
      <c r="H4329" s="174">
        <f t="shared" ca="1" si="71"/>
        <v>6.5633200374335988E-3</v>
      </c>
    </row>
    <row r="4330" spans="2:8" x14ac:dyDescent="0.3">
      <c r="B4330" s="210">
        <v>39107</v>
      </c>
      <c r="C4330" s="211">
        <v>155.20155299999999</v>
      </c>
      <c r="D4330" s="174">
        <v>1.2662956033550528E-2</v>
      </c>
      <c r="E4330" s="174">
        <v>1.2662956033550528E-2</v>
      </c>
      <c r="G4330" s="174">
        <v>4324</v>
      </c>
      <c r="H4330" s="174">
        <f t="shared" ca="1" si="71"/>
        <v>-1.6824350203497516E-2</v>
      </c>
    </row>
    <row r="4331" spans="2:8" x14ac:dyDescent="0.3">
      <c r="B4331" s="208">
        <v>39106</v>
      </c>
      <c r="C4331" s="209">
        <v>153.260818</v>
      </c>
      <c r="D4331" s="174">
        <v>-3.6193343991538347E-2</v>
      </c>
      <c r="E4331" s="174">
        <v>-3.6193343991538347E-2</v>
      </c>
      <c r="G4331" s="174">
        <v>4325</v>
      </c>
      <c r="H4331" s="174">
        <f t="shared" ca="1" si="71"/>
        <v>4.6953833873991362E-3</v>
      </c>
    </row>
    <row r="4332" spans="2:8" x14ac:dyDescent="0.3">
      <c r="B4332" s="210">
        <v>39105</v>
      </c>
      <c r="C4332" s="211">
        <v>159.016144</v>
      </c>
      <c r="D4332" s="174">
        <v>-1.333948715342083E-2</v>
      </c>
      <c r="E4332" s="174">
        <v>-1.333948715342083E-2</v>
      </c>
      <c r="G4332" s="174">
        <v>4326</v>
      </c>
      <c r="H4332" s="174">
        <f t="shared" ca="1" si="71"/>
        <v>4.3119951758917949E-3</v>
      </c>
    </row>
    <row r="4333" spans="2:8" x14ac:dyDescent="0.3">
      <c r="B4333" s="208">
        <v>39104</v>
      </c>
      <c r="C4333" s="209">
        <v>161.16601600000001</v>
      </c>
      <c r="D4333" s="174">
        <v>1.3253236085610402E-2</v>
      </c>
      <c r="E4333" s="174">
        <v>1.3253236085610402E-2</v>
      </c>
      <c r="G4333" s="174">
        <v>4327</v>
      </c>
      <c r="H4333" s="174">
        <f t="shared" ca="1" si="71"/>
        <v>1.0914043768524196E-2</v>
      </c>
    </row>
    <row r="4334" spans="2:8" x14ac:dyDescent="0.3">
      <c r="B4334" s="210">
        <v>39101</v>
      </c>
      <c r="C4334" s="211">
        <v>159.05798300000001</v>
      </c>
      <c r="D4334" s="174">
        <v>-3.9289508152152396E-3</v>
      </c>
      <c r="E4334" s="174">
        <v>-3.9289508152152396E-3</v>
      </c>
      <c r="G4334" s="174">
        <v>4328</v>
      </c>
      <c r="H4334" s="174">
        <f t="shared" ca="1" si="71"/>
        <v>1.4052257564775923E-3</v>
      </c>
    </row>
    <row r="4335" spans="2:8" x14ac:dyDescent="0.3">
      <c r="B4335" s="208">
        <v>39100</v>
      </c>
      <c r="C4335" s="209">
        <v>159.68537900000001</v>
      </c>
      <c r="D4335" s="174">
        <v>-1.0676325051516616E-2</v>
      </c>
      <c r="E4335" s="174">
        <v>-1.0676325051516616E-2</v>
      </c>
      <c r="G4335" s="174">
        <v>4329</v>
      </c>
      <c r="H4335" s="174">
        <f t="shared" ca="1" si="71"/>
        <v>-2.8972152668151008E-2</v>
      </c>
    </row>
    <row r="4336" spans="2:8" x14ac:dyDescent="0.3">
      <c r="B4336" s="210">
        <v>39099</v>
      </c>
      <c r="C4336" s="211">
        <v>161.40862999999999</v>
      </c>
      <c r="D4336" s="174">
        <v>7.519092480320135E-3</v>
      </c>
      <c r="E4336" s="174">
        <v>7.519092480320135E-3</v>
      </c>
      <c r="G4336" s="174">
        <v>4330</v>
      </c>
      <c r="H4336" s="174">
        <f t="shared" ca="1" si="71"/>
        <v>-2.1960118769077663E-3</v>
      </c>
    </row>
    <row r="4337" spans="2:8" x14ac:dyDescent="0.3">
      <c r="B4337" s="208">
        <v>39098</v>
      </c>
      <c r="C4337" s="209">
        <v>160.20404099999999</v>
      </c>
      <c r="D4337" s="174">
        <v>9.5413429079296147E-3</v>
      </c>
      <c r="E4337" s="174">
        <v>9.5413429079296147E-3</v>
      </c>
      <c r="G4337" s="174">
        <v>4331</v>
      </c>
      <c r="H4337" s="174">
        <f t="shared" ca="1" si="71"/>
        <v>1.5524835823541513E-2</v>
      </c>
    </row>
    <row r="4338" spans="2:8" x14ac:dyDescent="0.3">
      <c r="B4338" s="210">
        <v>39097</v>
      </c>
      <c r="C4338" s="211">
        <v>158.68992600000001</v>
      </c>
      <c r="D4338" s="174">
        <v>7.7560162678024349E-3</v>
      </c>
      <c r="E4338" s="174">
        <v>7.7560162678024349E-3</v>
      </c>
      <c r="G4338" s="174">
        <v>4332</v>
      </c>
      <c r="H4338" s="174">
        <f t="shared" ca="1" si="71"/>
        <v>3.4998504737861764E-2</v>
      </c>
    </row>
    <row r="4339" spans="2:8" x14ac:dyDescent="0.3">
      <c r="B4339" s="208">
        <v>39094</v>
      </c>
      <c r="C4339" s="209">
        <v>157.46859699999999</v>
      </c>
      <c r="D4339" s="174">
        <v>2.4881923236863973E-2</v>
      </c>
      <c r="E4339" s="174">
        <v>2.4881923236863973E-2</v>
      </c>
      <c r="G4339" s="174">
        <v>4333</v>
      </c>
      <c r="H4339" s="174">
        <f t="shared" ca="1" si="71"/>
        <v>-3.3398516063940065E-2</v>
      </c>
    </row>
    <row r="4340" spans="2:8" x14ac:dyDescent="0.3">
      <c r="B4340" s="210">
        <v>39093</v>
      </c>
      <c r="C4340" s="211">
        <v>153.645599</v>
      </c>
      <c r="D4340" s="174">
        <v>1.0897444467539636E-2</v>
      </c>
      <c r="E4340" s="174">
        <v>1.0897444467539636E-2</v>
      </c>
      <c r="G4340" s="174">
        <v>4334</v>
      </c>
      <c r="H4340" s="174">
        <f t="shared" ca="1" si="71"/>
        <v>1.7477320278365703E-2</v>
      </c>
    </row>
    <row r="4341" spans="2:8" x14ac:dyDescent="0.3">
      <c r="B4341" s="208">
        <v>39092</v>
      </c>
      <c r="C4341" s="209">
        <v>151.989304</v>
      </c>
      <c r="D4341" s="174">
        <v>-2.9085564161533198E-3</v>
      </c>
      <c r="E4341" s="174">
        <v>-2.9085564161533198E-3</v>
      </c>
      <c r="G4341" s="174">
        <v>4335</v>
      </c>
      <c r="H4341" s="174">
        <f t="shared" ca="1" si="71"/>
        <v>4.4670226909870702E-4</v>
      </c>
    </row>
    <row r="4342" spans="2:8" x14ac:dyDescent="0.3">
      <c r="B4342" s="210">
        <v>39091</v>
      </c>
      <c r="C4342" s="211">
        <v>152.43266299999999</v>
      </c>
      <c r="D4342" s="174">
        <v>-1.8739741501694645E-2</v>
      </c>
      <c r="E4342" s="174">
        <v>-1.8739741501694645E-2</v>
      </c>
      <c r="G4342" s="174">
        <v>4336</v>
      </c>
      <c r="H4342" s="174">
        <f t="shared" ca="1" si="71"/>
        <v>2.7895130922849058E-3</v>
      </c>
    </row>
    <row r="4343" spans="2:8" x14ac:dyDescent="0.3">
      <c r="B4343" s="208">
        <v>39090</v>
      </c>
      <c r="C4343" s="209">
        <v>155.34376499999999</v>
      </c>
      <c r="D4343" s="174">
        <v>-9.4943727139109452E-3</v>
      </c>
      <c r="E4343" s="174">
        <v>-9.4943727139109452E-3</v>
      </c>
      <c r="G4343" s="174">
        <v>4337</v>
      </c>
      <c r="H4343" s="174">
        <f t="shared" ca="1" si="71"/>
        <v>1.2417263742518394E-3</v>
      </c>
    </row>
    <row r="4344" spans="2:8" x14ac:dyDescent="0.3">
      <c r="B4344" s="210">
        <v>39087</v>
      </c>
      <c r="C4344" s="211">
        <v>156.83279400000001</v>
      </c>
      <c r="D4344" s="174">
        <v>-1.0241848519995768E-2</v>
      </c>
      <c r="E4344" s="174">
        <v>-1.0241848519995768E-2</v>
      </c>
      <c r="G4344" s="174">
        <v>4338</v>
      </c>
      <c r="H4344" s="174">
        <f t="shared" ca="1" si="71"/>
        <v>-3.3101348094200268E-2</v>
      </c>
    </row>
    <row r="4345" spans="2:8" x14ac:dyDescent="0.3">
      <c r="B4345" s="208">
        <v>39086</v>
      </c>
      <c r="C4345" s="209">
        <v>158.45567299999999</v>
      </c>
      <c r="D4345" s="174">
        <v>9.4324051722852898E-3</v>
      </c>
      <c r="E4345" s="174">
        <v>9.4324051722852898E-3</v>
      </c>
      <c r="G4345" s="174">
        <v>4339</v>
      </c>
      <c r="H4345" s="174">
        <f t="shared" ca="1" si="71"/>
        <v>-3.167468488402643E-2</v>
      </c>
    </row>
    <row r="4346" spans="2:8" x14ac:dyDescent="0.3">
      <c r="B4346" s="210">
        <v>39085</v>
      </c>
      <c r="C4346" s="211">
        <v>156.975021</v>
      </c>
      <c r="D4346" s="174">
        <v>9.4138511547566927E-3</v>
      </c>
      <c r="E4346" s="174">
        <v>9.4138511547566927E-3</v>
      </c>
      <c r="G4346" s="174">
        <v>4340</v>
      </c>
      <c r="H4346" s="174">
        <f t="shared" ca="1" si="71"/>
        <v>1.2983217571160482E-2</v>
      </c>
    </row>
    <row r="4347" spans="2:8" x14ac:dyDescent="0.3">
      <c r="B4347" s="208">
        <v>39084</v>
      </c>
      <c r="C4347" s="209">
        <v>155.51106300000001</v>
      </c>
      <c r="D4347" s="174">
        <v>3.2089590365505842E-2</v>
      </c>
      <c r="E4347" s="174">
        <v>3.2089590365505842E-2</v>
      </c>
      <c r="G4347" s="174">
        <v>4341</v>
      </c>
      <c r="H4347" s="174">
        <f t="shared" ca="1" si="71"/>
        <v>1.8487117412383728E-4</v>
      </c>
    </row>
    <row r="4348" spans="2:8" x14ac:dyDescent="0.3">
      <c r="B4348" s="210">
        <v>39080</v>
      </c>
      <c r="C4348" s="211">
        <v>150.67593400000001</v>
      </c>
      <c r="D4348" s="174">
        <v>-2.7130075486694765E-3</v>
      </c>
      <c r="E4348" s="174">
        <v>-2.7130075486694765E-3</v>
      </c>
      <c r="G4348" s="174">
        <v>4342</v>
      </c>
      <c r="H4348" s="174">
        <f t="shared" ca="1" si="71"/>
        <v>-6.0215047114667644E-2</v>
      </c>
    </row>
    <row r="4349" spans="2:8" x14ac:dyDescent="0.3">
      <c r="B4349" s="208">
        <v>39079</v>
      </c>
      <c r="C4349" s="209">
        <v>151.08583100000001</v>
      </c>
      <c r="D4349" s="174">
        <v>-4.0804101126654347E-3</v>
      </c>
      <c r="E4349" s="174">
        <v>-4.0804101126654347E-3</v>
      </c>
      <c r="G4349" s="174">
        <v>4343</v>
      </c>
      <c r="H4349" s="174">
        <f t="shared" ca="1" si="71"/>
        <v>1.9773320490117086E-2</v>
      </c>
    </row>
    <row r="4350" spans="2:8" x14ac:dyDescent="0.3">
      <c r="B4350" s="210">
        <v>39078</v>
      </c>
      <c r="C4350" s="211">
        <v>151.704849</v>
      </c>
      <c r="D4350" s="174">
        <v>2.509723381792147E-2</v>
      </c>
      <c r="E4350" s="174">
        <v>2.509723381792147E-2</v>
      </c>
      <c r="G4350" s="174">
        <v>4344</v>
      </c>
      <c r="H4350" s="174">
        <f t="shared" ca="1" si="71"/>
        <v>-5.5964388404659331E-2</v>
      </c>
    </row>
    <row r="4351" spans="2:8" x14ac:dyDescent="0.3">
      <c r="B4351" s="208">
        <v>39077</v>
      </c>
      <c r="C4351" s="209">
        <v>147.990692</v>
      </c>
      <c r="D4351" s="174">
        <v>2.8427038658224182E-2</v>
      </c>
      <c r="E4351" s="174">
        <v>2.8427038658224182E-2</v>
      </c>
      <c r="G4351" s="174">
        <v>4345</v>
      </c>
      <c r="H4351" s="174">
        <f t="shared" ca="1" si="71"/>
        <v>-6.0654272684711796E-2</v>
      </c>
    </row>
    <row r="4352" spans="2:8" x14ac:dyDescent="0.3">
      <c r="B4352" s="210">
        <v>39073</v>
      </c>
      <c r="C4352" s="211">
        <v>143.90003999999999</v>
      </c>
      <c r="D4352" s="174">
        <v>-4.859293540058136E-3</v>
      </c>
      <c r="E4352" s="174">
        <v>-4.859293540058136E-3</v>
      </c>
      <c r="G4352" s="174">
        <v>4346</v>
      </c>
      <c r="H4352" s="174">
        <f t="shared" ca="1" si="71"/>
        <v>-3.1548852017512619E-2</v>
      </c>
    </row>
    <row r="4353" spans="2:8" x14ac:dyDescent="0.3">
      <c r="B4353" s="208">
        <v>39072</v>
      </c>
      <c r="C4353" s="209">
        <v>144.60270700000001</v>
      </c>
      <c r="D4353" s="174">
        <v>3.3295310064001521E-2</v>
      </c>
      <c r="E4353" s="174">
        <v>3.3295310064001521E-2</v>
      </c>
      <c r="G4353" s="174">
        <v>4347</v>
      </c>
      <c r="H4353" s="174">
        <f t="shared" ca="1" si="71"/>
        <v>5.0441587926442696E-3</v>
      </c>
    </row>
    <row r="4354" spans="2:8" x14ac:dyDescent="0.3">
      <c r="B4354" s="210">
        <v>39071</v>
      </c>
      <c r="C4354" s="211">
        <v>139.943253</v>
      </c>
      <c r="D4354" s="174">
        <v>-2.8964347381962754E-2</v>
      </c>
      <c r="E4354" s="174">
        <v>-2.8964347381962754E-2</v>
      </c>
      <c r="G4354" s="174">
        <v>4348</v>
      </c>
      <c r="H4354" s="174">
        <f t="shared" ca="1" si="71"/>
        <v>-1.6104643739581929E-2</v>
      </c>
    </row>
    <row r="4355" spans="2:8" x14ac:dyDescent="0.3">
      <c r="B4355" s="208">
        <v>39070</v>
      </c>
      <c r="C4355" s="209">
        <v>144.11752300000001</v>
      </c>
      <c r="D4355" s="174">
        <v>-3.5062050185442679E-2</v>
      </c>
      <c r="E4355" s="174">
        <v>-3.5062050185442679E-2</v>
      </c>
      <c r="G4355" s="174">
        <v>4349</v>
      </c>
      <c r="H4355" s="174">
        <f t="shared" ca="1" si="71"/>
        <v>2.7163229798278614E-2</v>
      </c>
    </row>
    <row r="4356" spans="2:8" x14ac:dyDescent="0.3">
      <c r="B4356" s="210">
        <v>39069</v>
      </c>
      <c r="C4356" s="211">
        <v>149.354187</v>
      </c>
      <c r="D4356" s="174">
        <v>4.0139751585237221E-2</v>
      </c>
      <c r="E4356" s="174">
        <v>4.0139751585237221E-2</v>
      </c>
      <c r="G4356" s="174">
        <v>4350</v>
      </c>
      <c r="H4356" s="174">
        <f t="shared" ca="1" si="71"/>
        <v>8.7000865537738802E-3</v>
      </c>
    </row>
    <row r="4357" spans="2:8" x14ac:dyDescent="0.3">
      <c r="B4357" s="208">
        <v>39066</v>
      </c>
      <c r="C4357" s="209">
        <v>143.59049999999999</v>
      </c>
      <c r="D4357" s="174">
        <v>1.1550387221182514E-2</v>
      </c>
      <c r="E4357" s="174">
        <v>1.1550387221182514E-2</v>
      </c>
      <c r="G4357" s="174">
        <v>4351</v>
      </c>
      <c r="H4357" s="174">
        <f t="shared" ca="1" si="71"/>
        <v>1.2751902231679296E-2</v>
      </c>
    </row>
    <row r="4358" spans="2:8" x14ac:dyDescent="0.3">
      <c r="B4358" s="210">
        <v>39065</v>
      </c>
      <c r="C4358" s="211">
        <v>141.95091199999999</v>
      </c>
      <c r="D4358" s="174">
        <v>8.7384829560389725E-3</v>
      </c>
      <c r="E4358" s="174">
        <v>8.7384829560389725E-3</v>
      </c>
      <c r="G4358" s="174">
        <v>4352</v>
      </c>
      <c r="H4358" s="174">
        <f t="shared" ca="1" si="71"/>
        <v>3.1964067106773644E-2</v>
      </c>
    </row>
    <row r="4359" spans="2:8" x14ac:dyDescent="0.3">
      <c r="B4359" s="208">
        <v>39064</v>
      </c>
      <c r="C4359" s="209">
        <v>140.72122200000001</v>
      </c>
      <c r="D4359" s="174">
        <v>2.5419373170632233E-2</v>
      </c>
      <c r="E4359" s="174">
        <v>2.5419373170632233E-2</v>
      </c>
      <c r="G4359" s="174">
        <v>4353</v>
      </c>
      <c r="H4359" s="174">
        <f t="shared" ca="1" si="71"/>
        <v>4.6814929156064958E-2</v>
      </c>
    </row>
    <row r="4360" spans="2:8" x14ac:dyDescent="0.3">
      <c r="B4360" s="210">
        <v>39063</v>
      </c>
      <c r="C4360" s="211">
        <v>137.23284899999999</v>
      </c>
      <c r="D4360" s="174">
        <v>-2.2872351030110257E-2</v>
      </c>
      <c r="E4360" s="174">
        <v>-2.2872351030110257E-2</v>
      </c>
      <c r="G4360" s="174">
        <v>4354</v>
      </c>
      <c r="H4360" s="174">
        <f t="shared" ref="H4360:H4423" ca="1" si="72">_xlfn.NORM.INV(RAND(),N$9,N$10)</f>
        <v>1.4654692552382208E-2</v>
      </c>
    </row>
    <row r="4361" spans="2:8" x14ac:dyDescent="0.3">
      <c r="B4361" s="208">
        <v>39062</v>
      </c>
      <c r="C4361" s="209">
        <v>140.44515999999999</v>
      </c>
      <c r="D4361" s="174">
        <v>-3.1552720452848182E-2</v>
      </c>
      <c r="E4361" s="174">
        <v>-3.1552720452848182E-2</v>
      </c>
      <c r="G4361" s="174">
        <v>4355</v>
      </c>
      <c r="H4361" s="174">
        <f t="shared" ca="1" si="72"/>
        <v>5.9301739553184497E-3</v>
      </c>
    </row>
    <row r="4362" spans="2:8" x14ac:dyDescent="0.3">
      <c r="B4362" s="210">
        <v>39059</v>
      </c>
      <c r="C4362" s="211">
        <v>145.02096599999999</v>
      </c>
      <c r="D4362" s="174">
        <v>-2.9013053380284606E-2</v>
      </c>
      <c r="E4362" s="174">
        <v>-2.9013053380284606E-2</v>
      </c>
      <c r="G4362" s="174">
        <v>4356</v>
      </c>
      <c r="H4362" s="174">
        <f t="shared" ca="1" si="72"/>
        <v>5.3623124390595453E-2</v>
      </c>
    </row>
    <row r="4363" spans="2:8" x14ac:dyDescent="0.3">
      <c r="B4363" s="208">
        <v>39058</v>
      </c>
      <c r="C4363" s="209">
        <v>149.354187</v>
      </c>
      <c r="D4363" s="174">
        <v>1.2762799747431492E-2</v>
      </c>
      <c r="E4363" s="174">
        <v>1.2762799747431492E-2</v>
      </c>
      <c r="G4363" s="174">
        <v>4357</v>
      </c>
      <c r="H4363" s="174">
        <f t="shared" ca="1" si="72"/>
        <v>2.0258049910754077E-2</v>
      </c>
    </row>
    <row r="4364" spans="2:8" x14ac:dyDescent="0.3">
      <c r="B4364" s="210">
        <v>39057</v>
      </c>
      <c r="C4364" s="211">
        <v>147.47203099999999</v>
      </c>
      <c r="D4364" s="174">
        <v>-1.7552673776280083E-3</v>
      </c>
      <c r="E4364" s="174">
        <v>-1.7552673776280083E-3</v>
      </c>
      <c r="G4364" s="174">
        <v>4358</v>
      </c>
      <c r="H4364" s="174">
        <f t="shared" ca="1" si="72"/>
        <v>2.5809657427726021E-2</v>
      </c>
    </row>
    <row r="4365" spans="2:8" x14ac:dyDescent="0.3">
      <c r="B4365" s="208">
        <v>39056</v>
      </c>
      <c r="C4365" s="209">
        <v>147.73133899999999</v>
      </c>
      <c r="D4365" s="174">
        <v>7.3667587553275025E-4</v>
      </c>
      <c r="E4365" s="174">
        <v>7.3667587553275025E-4</v>
      </c>
      <c r="G4365" s="174">
        <v>4359</v>
      </c>
      <c r="H4365" s="174">
        <f t="shared" ca="1" si="72"/>
        <v>5.1491386244312022E-2</v>
      </c>
    </row>
    <row r="4366" spans="2:8" x14ac:dyDescent="0.3">
      <c r="B4366" s="210">
        <v>39055</v>
      </c>
      <c r="C4366" s="211">
        <v>147.622589</v>
      </c>
      <c r="D4366" s="174">
        <v>4.6864831682802109E-2</v>
      </c>
      <c r="E4366" s="174">
        <v>4.6864831682802109E-2</v>
      </c>
      <c r="G4366" s="174">
        <v>4360</v>
      </c>
      <c r="H4366" s="174">
        <f t="shared" ca="1" si="72"/>
        <v>3.062992898260106E-2</v>
      </c>
    </row>
    <row r="4367" spans="2:8" x14ac:dyDescent="0.3">
      <c r="B4367" s="208">
        <v>39052</v>
      </c>
      <c r="C4367" s="209">
        <v>141.013992</v>
      </c>
      <c r="D4367" s="174">
        <v>4.1648502107020084E-2</v>
      </c>
      <c r="E4367" s="174">
        <v>4.1648502107020084E-2</v>
      </c>
      <c r="G4367" s="174">
        <v>4361</v>
      </c>
      <c r="H4367" s="174">
        <f t="shared" ca="1" si="72"/>
        <v>-1.3241825754229488E-2</v>
      </c>
    </row>
    <row r="4368" spans="2:8" x14ac:dyDescent="0.3">
      <c r="B4368" s="210">
        <v>39051</v>
      </c>
      <c r="C4368" s="211">
        <v>135.37579299999999</v>
      </c>
      <c r="D4368" s="174">
        <v>-9.8764199987328447E-4</v>
      </c>
      <c r="E4368" s="174">
        <v>-9.8764199987328447E-4</v>
      </c>
      <c r="G4368" s="174">
        <v>4362</v>
      </c>
      <c r="H4368" s="174">
        <f t="shared" ca="1" si="72"/>
        <v>4.677040983624433E-2</v>
      </c>
    </row>
    <row r="4369" spans="2:8" x14ac:dyDescent="0.3">
      <c r="B4369" s="208">
        <v>39050</v>
      </c>
      <c r="C4369" s="209">
        <v>135.50962799999999</v>
      </c>
      <c r="D4369" s="174">
        <v>-5.5527563667391014E-4</v>
      </c>
      <c r="E4369" s="174">
        <v>-5.5527563667391014E-4</v>
      </c>
      <c r="G4369" s="174">
        <v>4363</v>
      </c>
      <c r="H4369" s="174">
        <f t="shared" ca="1" si="72"/>
        <v>1.224440647671987E-2</v>
      </c>
    </row>
    <row r="4370" spans="2:8" x14ac:dyDescent="0.3">
      <c r="B4370" s="210">
        <v>39049</v>
      </c>
      <c r="C4370" s="211">
        <v>135.584915</v>
      </c>
      <c r="D4370" s="174">
        <v>-2.1905732804648755E-2</v>
      </c>
      <c r="E4370" s="174">
        <v>-2.1905732804648755E-2</v>
      </c>
      <c r="G4370" s="174">
        <v>4364</v>
      </c>
      <c r="H4370" s="174">
        <f t="shared" ca="1" si="72"/>
        <v>6.0475330963864942E-3</v>
      </c>
    </row>
    <row r="4371" spans="2:8" x14ac:dyDescent="0.3">
      <c r="B4371" s="208">
        <v>39048</v>
      </c>
      <c r="C4371" s="209">
        <v>138.621521</v>
      </c>
      <c r="D4371" s="174">
        <v>3.6948482267056409E-3</v>
      </c>
      <c r="E4371" s="174">
        <v>3.6948482267056409E-3</v>
      </c>
      <c r="G4371" s="174">
        <v>4365</v>
      </c>
      <c r="H4371" s="174">
        <f t="shared" ca="1" si="72"/>
        <v>3.6000825989474919E-2</v>
      </c>
    </row>
    <row r="4372" spans="2:8" x14ac:dyDescent="0.3">
      <c r="B4372" s="210">
        <v>39045</v>
      </c>
      <c r="C4372" s="211">
        <v>138.111221</v>
      </c>
      <c r="D4372" s="174">
        <v>3.8302132909927389E-3</v>
      </c>
      <c r="E4372" s="174">
        <v>3.8302132909927389E-3</v>
      </c>
      <c r="G4372" s="174">
        <v>4366</v>
      </c>
      <c r="H4372" s="174">
        <f t="shared" ca="1" si="72"/>
        <v>4.9884993662185177E-3</v>
      </c>
    </row>
    <row r="4373" spans="2:8" x14ac:dyDescent="0.3">
      <c r="B4373" s="208">
        <v>39044</v>
      </c>
      <c r="C4373" s="209">
        <v>137.58424400000001</v>
      </c>
      <c r="D4373" s="174">
        <v>-1.2666549163401335E-2</v>
      </c>
      <c r="E4373" s="174">
        <v>-1.2666549163401335E-2</v>
      </c>
      <c r="G4373" s="174">
        <v>4367</v>
      </c>
      <c r="H4373" s="174">
        <f t="shared" ca="1" si="72"/>
        <v>1.8816372917599276E-2</v>
      </c>
    </row>
    <row r="4374" spans="2:8" x14ac:dyDescent="0.3">
      <c r="B4374" s="210">
        <v>39043</v>
      </c>
      <c r="C4374" s="211">
        <v>139.34931900000001</v>
      </c>
      <c r="D4374" s="174">
        <v>1.9523946056757432E-2</v>
      </c>
      <c r="E4374" s="174">
        <v>1.9523946056757432E-2</v>
      </c>
      <c r="G4374" s="174">
        <v>4368</v>
      </c>
      <c r="H4374" s="174">
        <f t="shared" ca="1" si="72"/>
        <v>-3.420611296204492E-2</v>
      </c>
    </row>
    <row r="4375" spans="2:8" x14ac:dyDescent="0.3">
      <c r="B4375" s="208">
        <v>39042</v>
      </c>
      <c r="C4375" s="209">
        <v>136.68077099999999</v>
      </c>
      <c r="D4375" s="174">
        <v>1.8513790645879824E-2</v>
      </c>
      <c r="E4375" s="174">
        <v>1.8513790645879824E-2</v>
      </c>
      <c r="G4375" s="174">
        <v>4369</v>
      </c>
      <c r="H4375" s="174">
        <f t="shared" ca="1" si="72"/>
        <v>-1.7591576255857767E-2</v>
      </c>
    </row>
    <row r="4376" spans="2:8" x14ac:dyDescent="0.3">
      <c r="B4376" s="210">
        <v>39041</v>
      </c>
      <c r="C4376" s="211">
        <v>134.19628900000001</v>
      </c>
      <c r="D4376" s="174">
        <v>-1.0729940419157612E-2</v>
      </c>
      <c r="E4376" s="174">
        <v>-1.0729940419157612E-2</v>
      </c>
      <c r="G4376" s="174">
        <v>4370</v>
      </c>
      <c r="H4376" s="174">
        <f t="shared" ca="1" si="72"/>
        <v>8.6203273698373E-4</v>
      </c>
    </row>
    <row r="4377" spans="2:8" x14ac:dyDescent="0.3">
      <c r="B4377" s="208">
        <v>39038</v>
      </c>
      <c r="C4377" s="209">
        <v>135.651825</v>
      </c>
      <c r="D4377" s="174">
        <v>-4.1759300366986342E-3</v>
      </c>
      <c r="E4377" s="174">
        <v>-4.1759300366986342E-3</v>
      </c>
      <c r="G4377" s="174">
        <v>4371</v>
      </c>
      <c r="H4377" s="174">
        <f t="shared" ca="1" si="72"/>
        <v>-3.8720442931965506E-2</v>
      </c>
    </row>
    <row r="4378" spans="2:8" x14ac:dyDescent="0.3">
      <c r="B4378" s="210">
        <v>39037</v>
      </c>
      <c r="C4378" s="211">
        <v>136.22067300000001</v>
      </c>
      <c r="D4378" s="174">
        <v>-1.1653427879802915E-2</v>
      </c>
      <c r="E4378" s="174">
        <v>-1.1653427879802915E-2</v>
      </c>
      <c r="G4378" s="174">
        <v>4372</v>
      </c>
      <c r="H4378" s="174">
        <f t="shared" ca="1" si="72"/>
        <v>-5.710312602931057E-3</v>
      </c>
    </row>
    <row r="4379" spans="2:8" x14ac:dyDescent="0.3">
      <c r="B4379" s="208">
        <v>39036</v>
      </c>
      <c r="C4379" s="209">
        <v>137.82682800000001</v>
      </c>
      <c r="D4379" s="174">
        <v>-6.8117577804357931E-3</v>
      </c>
      <c r="E4379" s="174">
        <v>-6.8117577804357931E-3</v>
      </c>
      <c r="G4379" s="174">
        <v>4373</v>
      </c>
      <c r="H4379" s="174">
        <f t="shared" ca="1" si="72"/>
        <v>-4.5901606653317932E-2</v>
      </c>
    </row>
    <row r="4380" spans="2:8" x14ac:dyDescent="0.3">
      <c r="B4380" s="210">
        <v>39035</v>
      </c>
      <c r="C4380" s="211">
        <v>138.77211</v>
      </c>
      <c r="D4380" s="174">
        <v>-5.0977052038844433E-3</v>
      </c>
      <c r="E4380" s="174">
        <v>-5.0977052038844433E-3</v>
      </c>
      <c r="G4380" s="174">
        <v>4374</v>
      </c>
      <c r="H4380" s="174">
        <f t="shared" ca="1" si="72"/>
        <v>-2.1964318110066237E-2</v>
      </c>
    </row>
    <row r="4381" spans="2:8" x14ac:dyDescent="0.3">
      <c r="B4381" s="208">
        <v>39034</v>
      </c>
      <c r="C4381" s="209">
        <v>139.48315400000001</v>
      </c>
      <c r="D4381" s="174">
        <v>1.8943914520282129E-2</v>
      </c>
      <c r="E4381" s="174">
        <v>1.8943914520282129E-2</v>
      </c>
      <c r="G4381" s="174">
        <v>4375</v>
      </c>
      <c r="H4381" s="174">
        <f t="shared" ca="1" si="72"/>
        <v>-7.4724875369684904E-2</v>
      </c>
    </row>
    <row r="4382" spans="2:8" x14ac:dyDescent="0.3">
      <c r="B4382" s="210">
        <v>39031</v>
      </c>
      <c r="C4382" s="211">
        <v>136.88992300000001</v>
      </c>
      <c r="D4382" s="174">
        <v>1.854857691108977E-2</v>
      </c>
      <c r="E4382" s="174">
        <v>1.854857691108977E-2</v>
      </c>
      <c r="G4382" s="174">
        <v>4376</v>
      </c>
      <c r="H4382" s="174">
        <f t="shared" ca="1" si="72"/>
        <v>1.1062757644026845E-2</v>
      </c>
    </row>
    <row r="4383" spans="2:8" x14ac:dyDescent="0.3">
      <c r="B4383" s="208">
        <v>39030</v>
      </c>
      <c r="C4383" s="209">
        <v>134.39704900000001</v>
      </c>
      <c r="D4383" s="174">
        <v>1.3090689957628646E-3</v>
      </c>
      <c r="E4383" s="174">
        <v>1.3090689957628646E-3</v>
      </c>
      <c r="G4383" s="174">
        <v>4377</v>
      </c>
      <c r="H4383" s="174">
        <f t="shared" ca="1" si="72"/>
        <v>8.3054909339345725E-3</v>
      </c>
    </row>
    <row r="4384" spans="2:8" x14ac:dyDescent="0.3">
      <c r="B4384" s="210">
        <v>39029</v>
      </c>
      <c r="C4384" s="211">
        <v>134.22134399999999</v>
      </c>
      <c r="D4384" s="174">
        <v>-2.0092802458775903E-2</v>
      </c>
      <c r="E4384" s="174">
        <v>-2.0092802458775903E-2</v>
      </c>
      <c r="G4384" s="174">
        <v>4378</v>
      </c>
      <c r="H4384" s="174">
        <f t="shared" ca="1" si="72"/>
        <v>-3.6376830266584087E-2</v>
      </c>
    </row>
    <row r="4385" spans="2:8" x14ac:dyDescent="0.3">
      <c r="B4385" s="208">
        <v>39028</v>
      </c>
      <c r="C4385" s="209">
        <v>136.97352599999999</v>
      </c>
      <c r="D4385" s="174">
        <v>3.3085623263119962E-3</v>
      </c>
      <c r="E4385" s="174">
        <v>3.3085623263119962E-3</v>
      </c>
      <c r="G4385" s="174">
        <v>4379</v>
      </c>
      <c r="H4385" s="174">
        <f t="shared" ca="1" si="72"/>
        <v>-4.9928790891630659E-2</v>
      </c>
    </row>
    <row r="4386" spans="2:8" x14ac:dyDescent="0.3">
      <c r="B4386" s="210">
        <v>39027</v>
      </c>
      <c r="C4386" s="211">
        <v>136.52183500000001</v>
      </c>
      <c r="D4386" s="174">
        <v>7.3597673421284726E-4</v>
      </c>
      <c r="E4386" s="174">
        <v>7.3597673421284726E-4</v>
      </c>
      <c r="G4386" s="174">
        <v>4380</v>
      </c>
      <c r="H4386" s="174">
        <f t="shared" ca="1" si="72"/>
        <v>1.8301808864188134E-2</v>
      </c>
    </row>
    <row r="4387" spans="2:8" x14ac:dyDescent="0.3">
      <c r="B4387" s="208">
        <v>39024</v>
      </c>
      <c r="C4387" s="209">
        <v>136.42143200000001</v>
      </c>
      <c r="D4387" s="174">
        <v>-1.7176118713907829E-2</v>
      </c>
      <c r="E4387" s="174">
        <v>-1.7176118713907829E-2</v>
      </c>
      <c r="G4387" s="174">
        <v>4381</v>
      </c>
      <c r="H4387" s="174">
        <f t="shared" ca="1" si="72"/>
        <v>-3.2880618112395073E-2</v>
      </c>
    </row>
    <row r="4388" spans="2:8" x14ac:dyDescent="0.3">
      <c r="B4388" s="210">
        <v>39023</v>
      </c>
      <c r="C4388" s="211">
        <v>138.80557300000001</v>
      </c>
      <c r="D4388" s="174">
        <v>6.0310588718901533E-4</v>
      </c>
      <c r="E4388" s="174">
        <v>6.0310588718901533E-4</v>
      </c>
      <c r="G4388" s="174">
        <v>4382</v>
      </c>
      <c r="H4388" s="174">
        <f t="shared" ca="1" si="72"/>
        <v>-8.1399955839201697E-3</v>
      </c>
    </row>
    <row r="4389" spans="2:8" x14ac:dyDescent="0.3">
      <c r="B4389" s="208">
        <v>39022</v>
      </c>
      <c r="C4389" s="209">
        <v>138.72190900000001</v>
      </c>
      <c r="D4389" s="174">
        <v>1.6915081586767837E-3</v>
      </c>
      <c r="E4389" s="174">
        <v>1.6915081586767837E-3</v>
      </c>
      <c r="G4389" s="174">
        <v>4383</v>
      </c>
      <c r="H4389" s="174">
        <f t="shared" ca="1" si="72"/>
        <v>5.0612289403299843E-2</v>
      </c>
    </row>
    <row r="4390" spans="2:8" x14ac:dyDescent="0.3">
      <c r="B4390" s="210">
        <v>39021</v>
      </c>
      <c r="C4390" s="211">
        <v>138.48765599999999</v>
      </c>
      <c r="D4390" s="174">
        <v>-2.5316517613252366E-2</v>
      </c>
      <c r="E4390" s="174">
        <v>-2.5316517613252366E-2</v>
      </c>
      <c r="G4390" s="174">
        <v>4384</v>
      </c>
      <c r="H4390" s="174">
        <f t="shared" ca="1" si="72"/>
        <v>-4.4162997009814076E-2</v>
      </c>
    </row>
    <row r="4391" spans="2:8" x14ac:dyDescent="0.3">
      <c r="B4391" s="208">
        <v>39020</v>
      </c>
      <c r="C4391" s="209">
        <v>142.08474699999999</v>
      </c>
      <c r="D4391" s="174">
        <v>-4.2181231282483453E-2</v>
      </c>
      <c r="E4391" s="174">
        <v>-4.2181231282483453E-2</v>
      </c>
      <c r="G4391" s="174">
        <v>4385</v>
      </c>
      <c r="H4391" s="174">
        <f t="shared" ca="1" si="72"/>
        <v>1.8219747976794615E-2</v>
      </c>
    </row>
    <row r="4392" spans="2:8" x14ac:dyDescent="0.3">
      <c r="B4392" s="210">
        <v>39017</v>
      </c>
      <c r="C4392" s="211">
        <v>148.341995</v>
      </c>
      <c r="D4392" s="174">
        <v>1.7325441982320746E-2</v>
      </c>
      <c r="E4392" s="174">
        <v>1.7325441982320746E-2</v>
      </c>
      <c r="G4392" s="174">
        <v>4386</v>
      </c>
      <c r="H4392" s="174">
        <f t="shared" ca="1" si="72"/>
        <v>-2.1121344503876555E-2</v>
      </c>
    </row>
    <row r="4393" spans="2:8" x14ac:dyDescent="0.3">
      <c r="B4393" s="208">
        <v>39016</v>
      </c>
      <c r="C4393" s="209">
        <v>145.815674</v>
      </c>
      <c r="D4393" s="174">
        <v>-8.5883733025312187E-3</v>
      </c>
      <c r="E4393" s="174">
        <v>-8.5883733025312187E-3</v>
      </c>
      <c r="G4393" s="174">
        <v>4387</v>
      </c>
      <c r="H4393" s="174">
        <f t="shared" ca="1" si="72"/>
        <v>-2.6996485672101211E-3</v>
      </c>
    </row>
    <row r="4394" spans="2:8" x14ac:dyDescent="0.3">
      <c r="B4394" s="210">
        <v>39013</v>
      </c>
      <c r="C4394" s="211">
        <v>147.07884200000001</v>
      </c>
      <c r="D4394" s="174">
        <v>-1.0635383394621833E-2</v>
      </c>
      <c r="E4394" s="174">
        <v>-1.0635383394621833E-2</v>
      </c>
      <c r="G4394" s="174">
        <v>4388</v>
      </c>
      <c r="H4394" s="174">
        <f t="shared" ca="1" si="72"/>
        <v>-1.7549481658885584E-2</v>
      </c>
    </row>
    <row r="4395" spans="2:8" x14ac:dyDescent="0.3">
      <c r="B4395" s="208">
        <v>39010</v>
      </c>
      <c r="C4395" s="209">
        <v>148.659897</v>
      </c>
      <c r="D4395" s="174">
        <v>-8.9946665226465865E-4</v>
      </c>
      <c r="E4395" s="174">
        <v>-8.9946665226465865E-4</v>
      </c>
      <c r="G4395" s="174">
        <v>4389</v>
      </c>
      <c r="H4395" s="174">
        <f t="shared" ca="1" si="72"/>
        <v>2.135370672392518E-2</v>
      </c>
    </row>
    <row r="4396" spans="2:8" x14ac:dyDescent="0.3">
      <c r="B4396" s="210">
        <v>39009</v>
      </c>
      <c r="C4396" s="211">
        <v>148.79373200000001</v>
      </c>
      <c r="D4396" s="174">
        <v>2.197437386357221E-3</v>
      </c>
      <c r="E4396" s="174">
        <v>2.197437386357221E-3</v>
      </c>
      <c r="G4396" s="174">
        <v>4390</v>
      </c>
      <c r="H4396" s="174">
        <f t="shared" ca="1" si="72"/>
        <v>-1.7591628403334147E-3</v>
      </c>
    </row>
    <row r="4397" spans="2:8" x14ac:dyDescent="0.3">
      <c r="B4397" s="208">
        <v>39008</v>
      </c>
      <c r="C4397" s="209">
        <v>148.46748400000001</v>
      </c>
      <c r="D4397" s="174">
        <v>-1.3287403200322E-2</v>
      </c>
      <c r="E4397" s="174">
        <v>-1.3287403200322E-2</v>
      </c>
      <c r="G4397" s="174">
        <v>4391</v>
      </c>
      <c r="H4397" s="174">
        <f t="shared" ca="1" si="72"/>
        <v>1.8520294906269455E-2</v>
      </c>
    </row>
    <row r="4398" spans="2:8" x14ac:dyDescent="0.3">
      <c r="B4398" s="210">
        <v>39007</v>
      </c>
      <c r="C4398" s="211">
        <v>150.46679700000001</v>
      </c>
      <c r="D4398" s="174">
        <v>-6.35285353442852E-3</v>
      </c>
      <c r="E4398" s="174">
        <v>-6.35285353442852E-3</v>
      </c>
      <c r="G4398" s="174">
        <v>4392</v>
      </c>
      <c r="H4398" s="174">
        <f t="shared" ca="1" si="72"/>
        <v>4.529546129898953E-2</v>
      </c>
    </row>
    <row r="4399" spans="2:8" x14ac:dyDescent="0.3">
      <c r="B4399" s="208">
        <v>39006</v>
      </c>
      <c r="C4399" s="209">
        <v>151.42880199999999</v>
      </c>
      <c r="D4399" s="174">
        <v>-7.7833372185577669E-3</v>
      </c>
      <c r="E4399" s="174">
        <v>-7.7833372185577669E-3</v>
      </c>
      <c r="G4399" s="174">
        <v>4393</v>
      </c>
      <c r="H4399" s="174">
        <f t="shared" ca="1" si="72"/>
        <v>1.0944332493412369E-2</v>
      </c>
    </row>
    <row r="4400" spans="2:8" x14ac:dyDescent="0.3">
      <c r="B4400" s="210">
        <v>39003</v>
      </c>
      <c r="C4400" s="211">
        <v>152.616669</v>
      </c>
      <c r="D4400" s="174">
        <v>1.1139955192841356E-2</v>
      </c>
      <c r="E4400" s="174">
        <v>1.1139955192841356E-2</v>
      </c>
      <c r="G4400" s="174">
        <v>4394</v>
      </c>
      <c r="H4400" s="174">
        <f t="shared" ca="1" si="72"/>
        <v>-2.3143780796096754E-3</v>
      </c>
    </row>
    <row r="4401" spans="2:8" x14ac:dyDescent="0.3">
      <c r="B4401" s="208">
        <v>39002</v>
      </c>
      <c r="C4401" s="209">
        <v>150.93525700000001</v>
      </c>
      <c r="D4401" s="174">
        <v>2.4413955245128256E-2</v>
      </c>
      <c r="E4401" s="174">
        <v>2.4413955245128256E-2</v>
      </c>
      <c r="G4401" s="174">
        <v>4395</v>
      </c>
      <c r="H4401" s="174">
        <f t="shared" ca="1" si="72"/>
        <v>-4.3048309865324964E-2</v>
      </c>
    </row>
    <row r="4402" spans="2:8" x14ac:dyDescent="0.3">
      <c r="B4402" s="210">
        <v>39001</v>
      </c>
      <c r="C4402" s="211">
        <v>147.33815000000001</v>
      </c>
      <c r="D4402" s="174">
        <v>-3.2412341049288279E-2</v>
      </c>
      <c r="E4402" s="174">
        <v>-3.2412341049288279E-2</v>
      </c>
      <c r="G4402" s="174">
        <v>4396</v>
      </c>
      <c r="H4402" s="174">
        <f t="shared" ca="1" si="72"/>
        <v>-5.1632933166283902E-2</v>
      </c>
    </row>
    <row r="4403" spans="2:8" x14ac:dyDescent="0.3">
      <c r="B4403" s="208">
        <v>39000</v>
      </c>
      <c r="C4403" s="209">
        <v>152.273697</v>
      </c>
      <c r="D4403" s="174">
        <v>1.0547887485236083E-2</v>
      </c>
      <c r="E4403" s="174">
        <v>1.0547887485236083E-2</v>
      </c>
      <c r="G4403" s="174">
        <v>4397</v>
      </c>
      <c r="H4403" s="174">
        <f t="shared" ca="1" si="72"/>
        <v>2.6870747184785573E-3</v>
      </c>
    </row>
    <row r="4404" spans="2:8" x14ac:dyDescent="0.3">
      <c r="B4404" s="210">
        <v>38999</v>
      </c>
      <c r="C4404" s="211">
        <v>150.68429599999999</v>
      </c>
      <c r="D4404" s="174">
        <v>8.3407909478577218E-3</v>
      </c>
      <c r="E4404" s="174">
        <v>8.3407909478577218E-3</v>
      </c>
      <c r="G4404" s="174">
        <v>4398</v>
      </c>
      <c r="H4404" s="174">
        <f t="shared" ca="1" si="72"/>
        <v>1.9613644784687072E-2</v>
      </c>
    </row>
    <row r="4405" spans="2:8" x14ac:dyDescent="0.3">
      <c r="B4405" s="208">
        <v>38996</v>
      </c>
      <c r="C4405" s="209">
        <v>149.43786600000001</v>
      </c>
      <c r="D4405" s="174">
        <v>-5.5934430834354474E-4</v>
      </c>
      <c r="E4405" s="174">
        <v>-5.5934430834354474E-4</v>
      </c>
      <c r="G4405" s="174">
        <v>4399</v>
      </c>
      <c r="H4405" s="174">
        <f t="shared" ca="1" si="72"/>
        <v>2.0079114272206988E-2</v>
      </c>
    </row>
    <row r="4406" spans="2:8" x14ac:dyDescent="0.3">
      <c r="B4406" s="210">
        <v>38995</v>
      </c>
      <c r="C4406" s="211">
        <v>149.5215</v>
      </c>
      <c r="D4406" s="174">
        <v>1.5395108364123949E-2</v>
      </c>
      <c r="E4406" s="174">
        <v>1.5395108364123949E-2</v>
      </c>
      <c r="G4406" s="174">
        <v>4400</v>
      </c>
      <c r="H4406" s="174">
        <f t="shared" ca="1" si="72"/>
        <v>-1.2225020528020212E-2</v>
      </c>
    </row>
    <row r="4407" spans="2:8" x14ac:dyDescent="0.3">
      <c r="B4407" s="208">
        <v>38994</v>
      </c>
      <c r="C4407" s="209">
        <v>147.254501</v>
      </c>
      <c r="D4407" s="174">
        <v>1.1840890756675175E-2</v>
      </c>
      <c r="E4407" s="174">
        <v>1.1840890756675175E-2</v>
      </c>
      <c r="G4407" s="174">
        <v>4401</v>
      </c>
      <c r="H4407" s="174">
        <f t="shared" ca="1" si="72"/>
        <v>2.381515244051308E-2</v>
      </c>
    </row>
    <row r="4408" spans="2:8" x14ac:dyDescent="0.3">
      <c r="B4408" s="210">
        <v>38993</v>
      </c>
      <c r="C4408" s="211">
        <v>145.53128100000001</v>
      </c>
      <c r="D4408" s="174">
        <v>9.4582345065912423E-3</v>
      </c>
      <c r="E4408" s="174">
        <v>9.4582345065912423E-3</v>
      </c>
      <c r="G4408" s="174">
        <v>4402</v>
      </c>
      <c r="H4408" s="174">
        <f t="shared" ca="1" si="72"/>
        <v>2.2769655586293271E-2</v>
      </c>
    </row>
    <row r="4409" spans="2:8" x14ac:dyDescent="0.3">
      <c r="B4409" s="208">
        <v>38989</v>
      </c>
      <c r="C4409" s="209">
        <v>144.167709</v>
      </c>
      <c r="D4409" s="174">
        <v>2.3883082724668825E-2</v>
      </c>
      <c r="E4409" s="174">
        <v>2.3883082724668825E-2</v>
      </c>
      <c r="G4409" s="174">
        <v>4403</v>
      </c>
      <c r="H4409" s="174">
        <f t="shared" ca="1" si="72"/>
        <v>9.9450934689705971E-3</v>
      </c>
    </row>
    <row r="4410" spans="2:8" x14ac:dyDescent="0.3">
      <c r="B4410" s="210">
        <v>38988</v>
      </c>
      <c r="C4410" s="211">
        <v>140.804855</v>
      </c>
      <c r="D4410" s="174">
        <v>-1.2554377151683189E-2</v>
      </c>
      <c r="E4410" s="174">
        <v>-1.2554377151683189E-2</v>
      </c>
      <c r="G4410" s="174">
        <v>4404</v>
      </c>
      <c r="H4410" s="174">
        <f t="shared" ca="1" si="72"/>
        <v>4.2509589367597835E-2</v>
      </c>
    </row>
    <row r="4411" spans="2:8" x14ac:dyDescent="0.3">
      <c r="B4411" s="208">
        <v>38987</v>
      </c>
      <c r="C4411" s="209">
        <v>142.59504699999999</v>
      </c>
      <c r="D4411" s="174">
        <v>-6.5853764260262191E-3</v>
      </c>
      <c r="E4411" s="174">
        <v>-6.5853764260262191E-3</v>
      </c>
      <c r="G4411" s="174">
        <v>4405</v>
      </c>
      <c r="H4411" s="174">
        <f t="shared" ca="1" si="72"/>
        <v>7.4659300967972908E-2</v>
      </c>
    </row>
    <row r="4412" spans="2:8" x14ac:dyDescent="0.3">
      <c r="B4412" s="210">
        <v>38986</v>
      </c>
      <c r="C4412" s="211">
        <v>143.540314</v>
      </c>
      <c r="D4412" s="174">
        <v>1.2151117653122042E-2</v>
      </c>
      <c r="E4412" s="174">
        <v>1.2151117653122042E-2</v>
      </c>
      <c r="G4412" s="174">
        <v>4406</v>
      </c>
      <c r="H4412" s="174">
        <f t="shared" ca="1" si="72"/>
        <v>3.0844250516970605E-2</v>
      </c>
    </row>
    <row r="4413" spans="2:8" x14ac:dyDescent="0.3">
      <c r="B4413" s="208">
        <v>38985</v>
      </c>
      <c r="C4413" s="209">
        <v>141.81707800000001</v>
      </c>
      <c r="D4413" s="174">
        <v>1.4178227710701971E-2</v>
      </c>
      <c r="E4413" s="174">
        <v>1.4178227710701971E-2</v>
      </c>
      <c r="G4413" s="174">
        <v>4407</v>
      </c>
      <c r="H4413" s="174">
        <f t="shared" ca="1" si="72"/>
        <v>-1.9854610330904125E-2</v>
      </c>
    </row>
    <row r="4414" spans="2:8" x14ac:dyDescent="0.3">
      <c r="B4414" s="210">
        <v>38982</v>
      </c>
      <c r="C4414" s="211">
        <v>139.834473</v>
      </c>
      <c r="D4414" s="174">
        <v>-1.3747300772377647E-2</v>
      </c>
      <c r="E4414" s="174">
        <v>-1.3747300772377647E-2</v>
      </c>
      <c r="G4414" s="174">
        <v>4408</v>
      </c>
      <c r="H4414" s="174">
        <f t="shared" ca="1" si="72"/>
        <v>-2.8527470825064644E-2</v>
      </c>
    </row>
    <row r="4415" spans="2:8" x14ac:dyDescent="0.3">
      <c r="B4415" s="208">
        <v>38981</v>
      </c>
      <c r="C4415" s="209">
        <v>141.783615</v>
      </c>
      <c r="D4415" s="174">
        <v>6.1739596215042141E-3</v>
      </c>
      <c r="E4415" s="174">
        <v>6.1739596215042141E-3</v>
      </c>
      <c r="G4415" s="174">
        <v>4409</v>
      </c>
      <c r="H4415" s="174">
        <f t="shared" ca="1" si="72"/>
        <v>1.2809456324824388E-2</v>
      </c>
    </row>
    <row r="4416" spans="2:8" x14ac:dyDescent="0.3">
      <c r="B4416" s="210">
        <v>38980</v>
      </c>
      <c r="C4416" s="211">
        <v>140.91362000000001</v>
      </c>
      <c r="D4416" s="174">
        <v>1.3050204374087711E-2</v>
      </c>
      <c r="E4416" s="174">
        <v>1.3050204374087711E-2</v>
      </c>
      <c r="G4416" s="174">
        <v>4410</v>
      </c>
      <c r="H4416" s="174">
        <f t="shared" ca="1" si="72"/>
        <v>-2.9979521391353299E-2</v>
      </c>
    </row>
    <row r="4417" spans="2:8" x14ac:dyDescent="0.3">
      <c r="B4417" s="208">
        <v>38979</v>
      </c>
      <c r="C4417" s="209">
        <v>139.09835799999999</v>
      </c>
      <c r="D4417" s="174">
        <v>-3.3480498724113274E-2</v>
      </c>
      <c r="E4417" s="174">
        <v>-3.3480498724113274E-2</v>
      </c>
      <c r="G4417" s="174">
        <v>4411</v>
      </c>
      <c r="H4417" s="174">
        <f t="shared" ca="1" si="72"/>
        <v>3.6895430417990274E-2</v>
      </c>
    </row>
    <row r="4418" spans="2:8" x14ac:dyDescent="0.3">
      <c r="B4418" s="210">
        <v>38978</v>
      </c>
      <c r="C4418" s="211">
        <v>143.916763</v>
      </c>
      <c r="D4418" s="174">
        <v>-1.086641837471595E-2</v>
      </c>
      <c r="E4418" s="174">
        <v>-1.086641837471595E-2</v>
      </c>
      <c r="G4418" s="174">
        <v>4412</v>
      </c>
      <c r="H4418" s="174">
        <f t="shared" ca="1" si="72"/>
        <v>-2.3450561587708064E-2</v>
      </c>
    </row>
    <row r="4419" spans="2:8" x14ac:dyDescent="0.3">
      <c r="B4419" s="208">
        <v>38975</v>
      </c>
      <c r="C4419" s="209">
        <v>145.497803</v>
      </c>
      <c r="D4419" s="174">
        <v>5.1431776921497026E-3</v>
      </c>
      <c r="E4419" s="174">
        <v>5.1431776921497026E-3</v>
      </c>
      <c r="G4419" s="174">
        <v>4413</v>
      </c>
      <c r="H4419" s="174">
        <f t="shared" ca="1" si="72"/>
        <v>5.0335942158312254E-2</v>
      </c>
    </row>
    <row r="4420" spans="2:8" x14ac:dyDescent="0.3">
      <c r="B4420" s="210">
        <v>38974</v>
      </c>
      <c r="C4420" s="211">
        <v>144.753311</v>
      </c>
      <c r="D4420" s="174">
        <v>-5.7457104764215726E-3</v>
      </c>
      <c r="E4420" s="174">
        <v>-5.7457104764215726E-3</v>
      </c>
      <c r="G4420" s="174">
        <v>4414</v>
      </c>
      <c r="H4420" s="174">
        <f t="shared" ca="1" si="72"/>
        <v>-1.8068193143258717E-2</v>
      </c>
    </row>
    <row r="4421" spans="2:8" x14ac:dyDescent="0.3">
      <c r="B4421" s="208">
        <v>38973</v>
      </c>
      <c r="C4421" s="209">
        <v>145.58982800000001</v>
      </c>
      <c r="D4421" s="174">
        <v>1.9148470661226141E-2</v>
      </c>
      <c r="E4421" s="174">
        <v>1.9148470661226141E-2</v>
      </c>
      <c r="G4421" s="174">
        <v>4415</v>
      </c>
      <c r="H4421" s="174">
        <f t="shared" ca="1" si="72"/>
        <v>-1.0731273013794517E-2</v>
      </c>
    </row>
    <row r="4422" spans="2:8" x14ac:dyDescent="0.3">
      <c r="B4422" s="210">
        <v>38972</v>
      </c>
      <c r="C4422" s="211">
        <v>142.85438500000001</v>
      </c>
      <c r="D4422" s="174">
        <v>7.4926163672206147E-3</v>
      </c>
      <c r="E4422" s="174">
        <v>7.4926163672206147E-3</v>
      </c>
      <c r="G4422" s="174">
        <v>4416</v>
      </c>
      <c r="H4422" s="174">
        <f t="shared" ca="1" si="72"/>
        <v>1.1516232536749335E-2</v>
      </c>
    </row>
    <row r="4423" spans="2:8" x14ac:dyDescent="0.3">
      <c r="B4423" s="208">
        <v>38971</v>
      </c>
      <c r="C4423" s="209">
        <v>141.79199199999999</v>
      </c>
      <c r="D4423" s="174">
        <v>-5.7809508517444527E-2</v>
      </c>
      <c r="E4423" s="174">
        <v>-5.7809508517444527E-2</v>
      </c>
      <c r="G4423" s="174">
        <v>4417</v>
      </c>
      <c r="H4423" s="174">
        <f t="shared" ca="1" si="72"/>
        <v>-1.325837673622734E-2</v>
      </c>
    </row>
    <row r="4424" spans="2:8" x14ac:dyDescent="0.3">
      <c r="B4424" s="210">
        <v>38968</v>
      </c>
      <c r="C4424" s="211">
        <v>150.49185199999999</v>
      </c>
      <c r="D4424" s="174">
        <v>2.0606879077611981E-3</v>
      </c>
      <c r="E4424" s="174">
        <v>2.0606879077611981E-3</v>
      </c>
      <c r="G4424" s="174">
        <v>4418</v>
      </c>
      <c r="H4424" s="174">
        <f t="shared" ref="H4424:H4487" ca="1" si="73">_xlfn.NORM.INV(RAND(),N$9,N$10)</f>
        <v>4.745493016848501E-2</v>
      </c>
    </row>
    <row r="4425" spans="2:8" x14ac:dyDescent="0.3">
      <c r="B4425" s="208">
        <v>38967</v>
      </c>
      <c r="C4425" s="209">
        <v>150.18237300000001</v>
      </c>
      <c r="D4425" s="174">
        <v>1.3320432470608124E-2</v>
      </c>
      <c r="E4425" s="174">
        <v>1.3320432470608124E-2</v>
      </c>
      <c r="G4425" s="174">
        <v>4419</v>
      </c>
      <c r="H4425" s="174">
        <f t="shared" ca="1" si="73"/>
        <v>-1.007936752856998E-2</v>
      </c>
    </row>
    <row r="4426" spans="2:8" x14ac:dyDescent="0.3">
      <c r="B4426" s="210">
        <v>38966</v>
      </c>
      <c r="C4426" s="211">
        <v>148.20817600000001</v>
      </c>
      <c r="D4426" s="174">
        <v>-8.4577581943255621E-4</v>
      </c>
      <c r="E4426" s="174">
        <v>-8.4577581943255621E-4</v>
      </c>
      <c r="G4426" s="174">
        <v>4420</v>
      </c>
      <c r="H4426" s="174">
        <f t="shared" ca="1" si="73"/>
        <v>-1.1759701356479456E-2</v>
      </c>
    </row>
    <row r="4427" spans="2:8" x14ac:dyDescent="0.3">
      <c r="B4427" s="208">
        <v>38965</v>
      </c>
      <c r="C4427" s="209">
        <v>148.33363299999999</v>
      </c>
      <c r="D4427" s="174">
        <v>-1.1814585488655863E-2</v>
      </c>
      <c r="E4427" s="174">
        <v>-1.1814585488655863E-2</v>
      </c>
      <c r="G4427" s="174">
        <v>4421</v>
      </c>
      <c r="H4427" s="174">
        <f t="shared" ca="1" si="73"/>
        <v>5.1227571650929544E-4</v>
      </c>
    </row>
    <row r="4428" spans="2:8" x14ac:dyDescent="0.3">
      <c r="B4428" s="210">
        <v>38964</v>
      </c>
      <c r="C4428" s="211">
        <v>150.10708600000001</v>
      </c>
      <c r="D4428" s="174">
        <v>3.9809690420596969E-2</v>
      </c>
      <c r="E4428" s="174">
        <v>3.9809690420596969E-2</v>
      </c>
      <c r="G4428" s="174">
        <v>4422</v>
      </c>
      <c r="H4428" s="174">
        <f t="shared" ca="1" si="73"/>
        <v>-3.5632395747657955E-3</v>
      </c>
    </row>
    <row r="4429" spans="2:8" x14ac:dyDescent="0.3">
      <c r="B4429" s="208">
        <v>38961</v>
      </c>
      <c r="C4429" s="209">
        <v>144.360153</v>
      </c>
      <c r="D4429" s="174">
        <v>2.009846950060035E-2</v>
      </c>
      <c r="E4429" s="174">
        <v>2.009846950060035E-2</v>
      </c>
      <c r="G4429" s="174">
        <v>4423</v>
      </c>
      <c r="H4429" s="174">
        <f t="shared" ca="1" si="73"/>
        <v>-5.853230961933526E-3</v>
      </c>
    </row>
    <row r="4430" spans="2:8" x14ac:dyDescent="0.3">
      <c r="B4430" s="210">
        <v>38960</v>
      </c>
      <c r="C4430" s="211">
        <v>141.51589999999999</v>
      </c>
      <c r="D4430" s="174">
        <v>-9.8333491870473098E-3</v>
      </c>
      <c r="E4430" s="174">
        <v>-9.8333491870473098E-3</v>
      </c>
      <c r="G4430" s="174">
        <v>4424</v>
      </c>
      <c r="H4430" s="174">
        <f t="shared" ca="1" si="73"/>
        <v>3.4230563398713686E-2</v>
      </c>
    </row>
    <row r="4431" spans="2:8" x14ac:dyDescent="0.3">
      <c r="B4431" s="208">
        <v>38959</v>
      </c>
      <c r="C4431" s="209">
        <v>142.92129499999999</v>
      </c>
      <c r="D4431" s="174">
        <v>1.0468577366813116E-2</v>
      </c>
      <c r="E4431" s="174">
        <v>1.0468577366813116E-2</v>
      </c>
      <c r="G4431" s="174">
        <v>4425</v>
      </c>
      <c r="H4431" s="174">
        <f t="shared" ca="1" si="73"/>
        <v>6.6379890202358974E-2</v>
      </c>
    </row>
    <row r="4432" spans="2:8" x14ac:dyDescent="0.3">
      <c r="B4432" s="210">
        <v>38958</v>
      </c>
      <c r="C4432" s="211">
        <v>141.44061300000001</v>
      </c>
      <c r="D4432" s="174">
        <v>-7.8629605991498205E-3</v>
      </c>
      <c r="E4432" s="174">
        <v>-7.8629605991498205E-3</v>
      </c>
      <c r="G4432" s="174">
        <v>4426</v>
      </c>
      <c r="H4432" s="174">
        <f t="shared" ca="1" si="73"/>
        <v>3.3604605787826064E-2</v>
      </c>
    </row>
    <row r="4433" spans="2:8" x14ac:dyDescent="0.3">
      <c r="B4433" s="208">
        <v>38957</v>
      </c>
      <c r="C4433" s="209">
        <v>142.56156899999999</v>
      </c>
      <c r="D4433" s="174">
        <v>0</v>
      </c>
      <c r="E4433" s="174">
        <v>0</v>
      </c>
      <c r="G4433" s="174">
        <v>4427</v>
      </c>
      <c r="H4433" s="174">
        <f t="shared" ca="1" si="73"/>
        <v>-3.9322929003923361E-2</v>
      </c>
    </row>
    <row r="4434" spans="2:8" x14ac:dyDescent="0.3">
      <c r="B4434" s="210">
        <v>38954</v>
      </c>
      <c r="C4434" s="211">
        <v>142.56156899999999</v>
      </c>
      <c r="D4434" s="174">
        <v>-9.3013942178195256E-3</v>
      </c>
      <c r="E4434" s="174">
        <v>-9.3013942178195256E-3</v>
      </c>
      <c r="G4434" s="174">
        <v>4428</v>
      </c>
      <c r="H4434" s="174">
        <f t="shared" ca="1" si="73"/>
        <v>-2.7984151793812709E-2</v>
      </c>
    </row>
    <row r="4435" spans="2:8" x14ac:dyDescent="0.3">
      <c r="B4435" s="208">
        <v>38953</v>
      </c>
      <c r="C4435" s="209">
        <v>143.90003999999999</v>
      </c>
      <c r="D4435" s="174">
        <v>1.5106859825011986E-2</v>
      </c>
      <c r="E4435" s="174">
        <v>1.5106859825011986E-2</v>
      </c>
      <c r="G4435" s="174">
        <v>4429</v>
      </c>
      <c r="H4435" s="174">
        <f t="shared" ca="1" si="73"/>
        <v>-2.4258106065121218E-3</v>
      </c>
    </row>
    <row r="4436" spans="2:8" x14ac:dyDescent="0.3">
      <c r="B4436" s="210">
        <v>38952</v>
      </c>
      <c r="C4436" s="211">
        <v>141.75851399999999</v>
      </c>
      <c r="D4436" s="174">
        <v>2.3066374783278932E-3</v>
      </c>
      <c r="E4436" s="174">
        <v>2.3066374783278932E-3</v>
      </c>
      <c r="G4436" s="174">
        <v>4430</v>
      </c>
      <c r="H4436" s="174">
        <f t="shared" ca="1" si="73"/>
        <v>-1.5152254437600172E-2</v>
      </c>
    </row>
    <row r="4437" spans="2:8" x14ac:dyDescent="0.3">
      <c r="B4437" s="208">
        <v>38951</v>
      </c>
      <c r="C4437" s="209">
        <v>141.43228099999999</v>
      </c>
      <c r="D4437" s="174">
        <v>-1.5374721361214079E-2</v>
      </c>
      <c r="E4437" s="174">
        <v>-1.5374721361214079E-2</v>
      </c>
      <c r="G4437" s="174">
        <v>4431</v>
      </c>
      <c r="H4437" s="174">
        <f t="shared" ca="1" si="73"/>
        <v>1.5178983097719111E-2</v>
      </c>
    </row>
    <row r="4438" spans="2:8" x14ac:dyDescent="0.3">
      <c r="B4438" s="210">
        <v>38950</v>
      </c>
      <c r="C4438" s="211">
        <v>143.640717</v>
      </c>
      <c r="D4438" s="174">
        <v>1.0118099403225866E-2</v>
      </c>
      <c r="E4438" s="174">
        <v>1.0118099403225866E-2</v>
      </c>
      <c r="G4438" s="174">
        <v>4432</v>
      </c>
      <c r="H4438" s="174">
        <f t="shared" ca="1" si="73"/>
        <v>-3.8867855054618969E-2</v>
      </c>
    </row>
    <row r="4439" spans="2:8" x14ac:dyDescent="0.3">
      <c r="B4439" s="208">
        <v>38947</v>
      </c>
      <c r="C4439" s="209">
        <v>142.20190400000001</v>
      </c>
      <c r="D4439" s="174">
        <v>1.4865887625504962E-2</v>
      </c>
      <c r="E4439" s="174">
        <v>1.4865887625504962E-2</v>
      </c>
      <c r="G4439" s="174">
        <v>4433</v>
      </c>
      <c r="H4439" s="174">
        <f t="shared" ca="1" si="73"/>
        <v>-3.4001793914434447E-2</v>
      </c>
    </row>
    <row r="4440" spans="2:8" x14ac:dyDescent="0.3">
      <c r="B4440" s="210">
        <v>38946</v>
      </c>
      <c r="C4440" s="211">
        <v>140.11891199999999</v>
      </c>
      <c r="D4440" s="174">
        <v>2.4402027723493598E-2</v>
      </c>
      <c r="E4440" s="174">
        <v>2.4402027723493598E-2</v>
      </c>
      <c r="G4440" s="174">
        <v>4434</v>
      </c>
      <c r="H4440" s="174">
        <f t="shared" ca="1" si="73"/>
        <v>-5.1737275120889589E-2</v>
      </c>
    </row>
    <row r="4441" spans="2:8" x14ac:dyDescent="0.3">
      <c r="B4441" s="208">
        <v>38945</v>
      </c>
      <c r="C4441" s="209">
        <v>136.78117399999999</v>
      </c>
      <c r="D4441" s="174">
        <v>2.1107921700402568E-2</v>
      </c>
      <c r="E4441" s="174">
        <v>2.1107921700402568E-2</v>
      </c>
      <c r="G4441" s="174">
        <v>4435</v>
      </c>
      <c r="H4441" s="174">
        <f t="shared" ca="1" si="73"/>
        <v>1.0987808283689155E-2</v>
      </c>
    </row>
    <row r="4442" spans="2:8" x14ac:dyDescent="0.3">
      <c r="B4442" s="210">
        <v>38943</v>
      </c>
      <c r="C4442" s="211">
        <v>133.95368999999999</v>
      </c>
      <c r="D4442" s="174">
        <v>1.3609414317427631E-2</v>
      </c>
      <c r="E4442" s="174">
        <v>1.3609414317427631E-2</v>
      </c>
      <c r="G4442" s="174">
        <v>4436</v>
      </c>
      <c r="H4442" s="174">
        <f t="shared" ca="1" si="73"/>
        <v>2.2521921254225401E-3</v>
      </c>
    </row>
    <row r="4443" spans="2:8" x14ac:dyDescent="0.3">
      <c r="B4443" s="208">
        <v>38940</v>
      </c>
      <c r="C4443" s="209">
        <v>132.155136</v>
      </c>
      <c r="D4443" s="174">
        <v>5.7012488371232769E-4</v>
      </c>
      <c r="E4443" s="174">
        <v>5.7012488371232769E-4</v>
      </c>
      <c r="G4443" s="174">
        <v>4437</v>
      </c>
      <c r="H4443" s="174">
        <f t="shared" ca="1" si="73"/>
        <v>1.2019873469663926E-2</v>
      </c>
    </row>
    <row r="4444" spans="2:8" x14ac:dyDescent="0.3">
      <c r="B4444" s="210">
        <v>38939</v>
      </c>
      <c r="C4444" s="211">
        <v>132.07983400000001</v>
      </c>
      <c r="D4444" s="174">
        <v>-4.9159983957490026E-3</v>
      </c>
      <c r="E4444" s="174">
        <v>-4.9159983957490026E-3</v>
      </c>
      <c r="G4444" s="174">
        <v>4438</v>
      </c>
      <c r="H4444" s="174">
        <f t="shared" ca="1" si="73"/>
        <v>-2.7908749316592294E-3</v>
      </c>
    </row>
    <row r="4445" spans="2:8" x14ac:dyDescent="0.3">
      <c r="B4445" s="208">
        <v>38938</v>
      </c>
      <c r="C4445" s="209">
        <v>132.73234600000001</v>
      </c>
      <c r="D4445" s="174">
        <v>3.415252301291518E-2</v>
      </c>
      <c r="E4445" s="174">
        <v>3.415252301291518E-2</v>
      </c>
      <c r="G4445" s="174">
        <v>4439</v>
      </c>
      <c r="H4445" s="174">
        <f t="shared" ca="1" si="73"/>
        <v>1.6395606344421134E-3</v>
      </c>
    </row>
    <row r="4446" spans="2:8" x14ac:dyDescent="0.3">
      <c r="B4446" s="210">
        <v>38937</v>
      </c>
      <c r="C4446" s="211">
        <v>128.348907</v>
      </c>
      <c r="D4446" s="174">
        <v>2.3548996690946004E-2</v>
      </c>
      <c r="E4446" s="174">
        <v>2.3548996690946004E-2</v>
      </c>
      <c r="G4446" s="174">
        <v>4440</v>
      </c>
      <c r="H4446" s="174">
        <f t="shared" ca="1" si="73"/>
        <v>-2.2451065799528971E-3</v>
      </c>
    </row>
    <row r="4447" spans="2:8" x14ac:dyDescent="0.3">
      <c r="B4447" s="208">
        <v>38936</v>
      </c>
      <c r="C4447" s="209">
        <v>125.39595799999999</v>
      </c>
      <c r="D4447" s="174">
        <v>-1.2386466955532206E-2</v>
      </c>
      <c r="E4447" s="174">
        <v>-1.2386466955532206E-2</v>
      </c>
      <c r="G4447" s="174">
        <v>4441</v>
      </c>
      <c r="H4447" s="174">
        <f t="shared" ca="1" si="73"/>
        <v>5.8091766872232636E-2</v>
      </c>
    </row>
    <row r="4448" spans="2:8" x14ac:dyDescent="0.3">
      <c r="B4448" s="210">
        <v>38933</v>
      </c>
      <c r="C4448" s="211">
        <v>126.96865099999999</v>
      </c>
      <c r="D4448" s="174">
        <v>-1.3069709173108148E-2</v>
      </c>
      <c r="E4448" s="174">
        <v>-1.3069709173108148E-2</v>
      </c>
      <c r="G4448" s="174">
        <v>4442</v>
      </c>
      <c r="H4448" s="174">
        <f t="shared" ca="1" si="73"/>
        <v>-3.7386567671828306E-3</v>
      </c>
    </row>
    <row r="4449" spans="2:8" x14ac:dyDescent="0.3">
      <c r="B4449" s="208">
        <v>38932</v>
      </c>
      <c r="C4449" s="209">
        <v>128.65007</v>
      </c>
      <c r="D4449" s="174">
        <v>1.3977648666007722E-2</v>
      </c>
      <c r="E4449" s="174">
        <v>1.3977648666007722E-2</v>
      </c>
      <c r="G4449" s="174">
        <v>4443</v>
      </c>
      <c r="H4449" s="174">
        <f t="shared" ca="1" si="73"/>
        <v>1.2071366795877279E-2</v>
      </c>
    </row>
    <row r="4450" spans="2:8" x14ac:dyDescent="0.3">
      <c r="B4450" s="210">
        <v>38931</v>
      </c>
      <c r="C4450" s="211">
        <v>126.876633</v>
      </c>
      <c r="D4450" s="174">
        <v>3.6563772128217299E-2</v>
      </c>
      <c r="E4450" s="174">
        <v>3.6563772128217299E-2</v>
      </c>
      <c r="G4450" s="174">
        <v>4444</v>
      </c>
      <c r="H4450" s="174">
        <f t="shared" ca="1" si="73"/>
        <v>-4.0805601130328413E-3</v>
      </c>
    </row>
    <row r="4451" spans="2:8" x14ac:dyDescent="0.3">
      <c r="B4451" s="208">
        <v>38930</v>
      </c>
      <c r="C4451" s="209">
        <v>122.401184</v>
      </c>
      <c r="D4451" s="174">
        <v>-1.408269369076382E-2</v>
      </c>
      <c r="E4451" s="174">
        <v>-1.408269369076382E-2</v>
      </c>
      <c r="G4451" s="174">
        <v>4445</v>
      </c>
      <c r="H4451" s="174">
        <f t="shared" ca="1" si="73"/>
        <v>-1.0368910195996724E-2</v>
      </c>
    </row>
    <row r="4452" spans="2:8" x14ac:dyDescent="0.3">
      <c r="B4452" s="210">
        <v>38929</v>
      </c>
      <c r="C4452" s="211">
        <v>124.14954400000001</v>
      </c>
      <c r="D4452" s="174">
        <v>1.8460118903584254E-2</v>
      </c>
      <c r="E4452" s="174">
        <v>1.8460118903584254E-2</v>
      </c>
      <c r="G4452" s="174">
        <v>4446</v>
      </c>
      <c r="H4452" s="174">
        <f t="shared" ca="1" si="73"/>
        <v>2.4257571615990944E-2</v>
      </c>
    </row>
    <row r="4453" spans="2:8" x14ac:dyDescent="0.3">
      <c r="B4453" s="208">
        <v>38926</v>
      </c>
      <c r="C4453" s="209">
        <v>121.899269</v>
      </c>
      <c r="D4453" s="174">
        <v>-1.3739492247553524E-2</v>
      </c>
      <c r="E4453" s="174">
        <v>-1.3739492247553524E-2</v>
      </c>
      <c r="G4453" s="174">
        <v>4447</v>
      </c>
      <c r="H4453" s="174">
        <f t="shared" ca="1" si="73"/>
        <v>7.1227419380702123E-2</v>
      </c>
    </row>
    <row r="4454" spans="2:8" x14ac:dyDescent="0.3">
      <c r="B4454" s="210">
        <v>38925</v>
      </c>
      <c r="C4454" s="211">
        <v>123.597435</v>
      </c>
      <c r="D4454" s="174">
        <v>1.3652634306594582E-2</v>
      </c>
      <c r="E4454" s="174">
        <v>1.3652634306594582E-2</v>
      </c>
      <c r="G4454" s="174">
        <v>4448</v>
      </c>
      <c r="H4454" s="174">
        <f t="shared" ca="1" si="73"/>
        <v>5.0943544762059468E-3</v>
      </c>
    </row>
    <row r="4455" spans="2:8" x14ac:dyDescent="0.3">
      <c r="B4455" s="208">
        <v>38924</v>
      </c>
      <c r="C4455" s="209">
        <v>121.932732</v>
      </c>
      <c r="D4455" s="174">
        <v>3.8546590657741311E-2</v>
      </c>
      <c r="E4455" s="174">
        <v>3.8546590657741311E-2</v>
      </c>
      <c r="G4455" s="174">
        <v>4449</v>
      </c>
      <c r="H4455" s="174">
        <f t="shared" ca="1" si="73"/>
        <v>-1.3960604170043466E-3</v>
      </c>
    </row>
    <row r="4456" spans="2:8" x14ac:dyDescent="0.3">
      <c r="B4456" s="210">
        <v>38923</v>
      </c>
      <c r="C4456" s="211">
        <v>117.407089</v>
      </c>
      <c r="D4456" s="174">
        <v>2.520081349226019E-2</v>
      </c>
      <c r="E4456" s="174">
        <v>2.520081349226019E-2</v>
      </c>
      <c r="G4456" s="174">
        <v>4450</v>
      </c>
      <c r="H4456" s="174">
        <f t="shared" ca="1" si="73"/>
        <v>1.9426706181627337E-2</v>
      </c>
    </row>
    <row r="4457" spans="2:8" x14ac:dyDescent="0.3">
      <c r="B4457" s="208">
        <v>38922</v>
      </c>
      <c r="C4457" s="209">
        <v>114.52106499999999</v>
      </c>
      <c r="D4457" s="174">
        <v>1.7919600387609293E-2</v>
      </c>
      <c r="E4457" s="174">
        <v>1.7919600387609293E-2</v>
      </c>
      <c r="G4457" s="174">
        <v>4451</v>
      </c>
      <c r="H4457" s="174">
        <f t="shared" ca="1" si="73"/>
        <v>-2.2824096201553904E-2</v>
      </c>
    </row>
    <row r="4458" spans="2:8" x14ac:dyDescent="0.3">
      <c r="B4458" s="210">
        <v>38919</v>
      </c>
      <c r="C4458" s="211">
        <v>112.50502</v>
      </c>
      <c r="D4458" s="174">
        <v>-2.3453398011801591E-2</v>
      </c>
      <c r="E4458" s="174">
        <v>-2.3453398011801591E-2</v>
      </c>
      <c r="G4458" s="174">
        <v>4452</v>
      </c>
      <c r="H4458" s="174">
        <f t="shared" ca="1" si="73"/>
        <v>2.3543227399026374E-2</v>
      </c>
    </row>
    <row r="4459" spans="2:8" x14ac:dyDescent="0.3">
      <c r="B4459" s="208">
        <v>38918</v>
      </c>
      <c r="C4459" s="209">
        <v>115.207016</v>
      </c>
      <c r="D4459" s="174">
        <v>4.4599440141491753E-2</v>
      </c>
      <c r="E4459" s="174">
        <v>4.4599440141491753E-2</v>
      </c>
      <c r="G4459" s="174">
        <v>4453</v>
      </c>
      <c r="H4459" s="174">
        <f t="shared" ca="1" si="73"/>
        <v>-7.1598388874828736E-3</v>
      </c>
    </row>
    <row r="4460" spans="2:8" x14ac:dyDescent="0.3">
      <c r="B4460" s="210">
        <v>38917</v>
      </c>
      <c r="C4460" s="211">
        <v>110.288223</v>
      </c>
      <c r="D4460" s="174">
        <v>-4.3181509093210141E-2</v>
      </c>
      <c r="E4460" s="174">
        <v>-4.3181509093210141E-2</v>
      </c>
      <c r="G4460" s="174">
        <v>4454</v>
      </c>
      <c r="H4460" s="174">
        <f t="shared" ca="1" si="73"/>
        <v>-1.3715046327659939E-2</v>
      </c>
    </row>
    <row r="4461" spans="2:8" x14ac:dyDescent="0.3">
      <c r="B4461" s="208">
        <v>38916</v>
      </c>
      <c r="C4461" s="209">
        <v>115.265564</v>
      </c>
      <c r="D4461" s="174">
        <v>-9.2041573732824112E-3</v>
      </c>
      <c r="E4461" s="174">
        <v>-9.2041573732824112E-3</v>
      </c>
      <c r="G4461" s="174">
        <v>4455</v>
      </c>
      <c r="H4461" s="174">
        <f t="shared" ca="1" si="73"/>
        <v>1.55079672415808E-2</v>
      </c>
    </row>
    <row r="4462" spans="2:8" x14ac:dyDescent="0.3">
      <c r="B4462" s="210">
        <v>38915</v>
      </c>
      <c r="C4462" s="211">
        <v>116.336342</v>
      </c>
      <c r="D4462" s="174">
        <v>-5.9638708848038506E-2</v>
      </c>
      <c r="E4462" s="174">
        <v>-5.9638708848038506E-2</v>
      </c>
      <c r="G4462" s="174">
        <v>4456</v>
      </c>
      <c r="H4462" s="174">
        <f t="shared" ca="1" si="73"/>
        <v>-2.8595944116294968E-2</v>
      </c>
    </row>
    <row r="4463" spans="2:8" x14ac:dyDescent="0.3">
      <c r="B4463" s="208">
        <v>38912</v>
      </c>
      <c r="C4463" s="209">
        <v>123.714516</v>
      </c>
      <c r="D4463" s="174">
        <v>-3.9675405213503524E-2</v>
      </c>
      <c r="E4463" s="174">
        <v>-3.9675405213503524E-2</v>
      </c>
      <c r="G4463" s="174">
        <v>4457</v>
      </c>
      <c r="H4463" s="174">
        <f t="shared" ca="1" si="73"/>
        <v>-1.3534499294815625E-3</v>
      </c>
    </row>
    <row r="4464" spans="2:8" x14ac:dyDescent="0.3">
      <c r="B4464" s="210">
        <v>38911</v>
      </c>
      <c r="C4464" s="211">
        <v>128.825729</v>
      </c>
      <c r="D4464" s="174">
        <v>-1.3004250989151695E-4</v>
      </c>
      <c r="E4464" s="174">
        <v>-1.3004250989151695E-4</v>
      </c>
      <c r="G4464" s="174">
        <v>4458</v>
      </c>
      <c r="H4464" s="174">
        <f t="shared" ca="1" si="73"/>
        <v>3.8916451794582481E-2</v>
      </c>
    </row>
    <row r="4465" spans="2:8" x14ac:dyDescent="0.3">
      <c r="B4465" s="208">
        <v>38910</v>
      </c>
      <c r="C4465" s="209">
        <v>128.84248400000001</v>
      </c>
      <c r="D4465" s="174">
        <v>1.7977681261736565E-2</v>
      </c>
      <c r="E4465" s="174">
        <v>1.7977681261736565E-2</v>
      </c>
      <c r="G4465" s="174">
        <v>4459</v>
      </c>
      <c r="H4465" s="174">
        <f t="shared" ca="1" si="73"/>
        <v>9.9002785145589321E-3</v>
      </c>
    </row>
    <row r="4466" spans="2:8" x14ac:dyDescent="0.3">
      <c r="B4466" s="210">
        <v>38909</v>
      </c>
      <c r="C4466" s="211">
        <v>126.56710099999999</v>
      </c>
      <c r="D4466" s="174">
        <v>-3.8754753866100888E-2</v>
      </c>
      <c r="E4466" s="174">
        <v>-3.8754753866100888E-2</v>
      </c>
      <c r="G4466" s="174">
        <v>4460</v>
      </c>
      <c r="H4466" s="174">
        <f t="shared" ca="1" si="73"/>
        <v>2.2189419979426285E-2</v>
      </c>
    </row>
    <row r="4467" spans="2:8" x14ac:dyDescent="0.3">
      <c r="B4467" s="208">
        <v>38908</v>
      </c>
      <c r="C4467" s="209">
        <v>131.669937</v>
      </c>
      <c r="D4467" s="174">
        <v>2.1016985979213077E-2</v>
      </c>
      <c r="E4467" s="174">
        <v>2.1016985979213077E-2</v>
      </c>
      <c r="G4467" s="174">
        <v>4461</v>
      </c>
      <c r="H4467" s="174">
        <f t="shared" ca="1" si="73"/>
        <v>-1.8458948095202647E-2</v>
      </c>
    </row>
    <row r="4468" spans="2:8" x14ac:dyDescent="0.3">
      <c r="B4468" s="210">
        <v>38905</v>
      </c>
      <c r="C4468" s="211">
        <v>128.95959500000001</v>
      </c>
      <c r="D4468" s="174">
        <v>-3.4508551592596741E-2</v>
      </c>
      <c r="E4468" s="174">
        <v>-3.4508551592596741E-2</v>
      </c>
      <c r="G4468" s="174">
        <v>4462</v>
      </c>
      <c r="H4468" s="174">
        <f t="shared" ca="1" si="73"/>
        <v>-2.2952473849986874E-2</v>
      </c>
    </row>
    <row r="4469" spans="2:8" x14ac:dyDescent="0.3">
      <c r="B4469" s="208">
        <v>38904</v>
      </c>
      <c r="C4469" s="209">
        <v>133.56886299999999</v>
      </c>
      <c r="D4469" s="174">
        <v>-3.8059605130440805E-3</v>
      </c>
      <c r="E4469" s="174">
        <v>-3.8059605130440805E-3</v>
      </c>
      <c r="G4469" s="174">
        <v>4463</v>
      </c>
      <c r="H4469" s="174">
        <f t="shared" ca="1" si="73"/>
        <v>-2.8686065065348421E-2</v>
      </c>
    </row>
    <row r="4470" spans="2:8" x14ac:dyDescent="0.3">
      <c r="B4470" s="210">
        <v>38903</v>
      </c>
      <c r="C4470" s="211">
        <v>134.07916299999999</v>
      </c>
      <c r="D4470" s="174">
        <v>4.5125882028505442E-3</v>
      </c>
      <c r="E4470" s="174">
        <v>4.5125882028505442E-3</v>
      </c>
      <c r="G4470" s="174">
        <v>4464</v>
      </c>
      <c r="H4470" s="174">
        <f t="shared" ca="1" si="73"/>
        <v>-2.5582287635509682E-2</v>
      </c>
    </row>
    <row r="4471" spans="2:8" x14ac:dyDescent="0.3">
      <c r="B4471" s="208">
        <v>38902</v>
      </c>
      <c r="C4471" s="209">
        <v>133.47683699999999</v>
      </c>
      <c r="D4471" s="174">
        <v>1.2629476049922189E-2</v>
      </c>
      <c r="E4471" s="174">
        <v>1.2629476049922189E-2</v>
      </c>
      <c r="G4471" s="174">
        <v>4465</v>
      </c>
      <c r="H4471" s="174">
        <f t="shared" ca="1" si="73"/>
        <v>3.2747409626648391E-2</v>
      </c>
    </row>
    <row r="4472" spans="2:8" x14ac:dyDescent="0.3">
      <c r="B4472" s="210">
        <v>38901</v>
      </c>
      <c r="C4472" s="211">
        <v>131.812119</v>
      </c>
      <c r="D4472" s="174">
        <v>-8.8070301936467917E-3</v>
      </c>
      <c r="E4472" s="174">
        <v>-8.8070301936467917E-3</v>
      </c>
      <c r="G4472" s="174">
        <v>4466</v>
      </c>
      <c r="H4472" s="174">
        <f t="shared" ca="1" si="73"/>
        <v>2.3227369075329168E-2</v>
      </c>
    </row>
    <row r="4473" spans="2:8" x14ac:dyDescent="0.3">
      <c r="B4473" s="208">
        <v>38898</v>
      </c>
      <c r="C4473" s="209">
        <v>132.983307</v>
      </c>
      <c r="D4473" s="174">
        <v>3.8815803493496372E-2</v>
      </c>
      <c r="E4473" s="174">
        <v>3.8815803493496372E-2</v>
      </c>
      <c r="G4473" s="174">
        <v>4467</v>
      </c>
      <c r="H4473" s="174">
        <f t="shared" ca="1" si="73"/>
        <v>-4.027452340203126E-3</v>
      </c>
    </row>
    <row r="4474" spans="2:8" x14ac:dyDescent="0.3">
      <c r="B4474" s="210">
        <v>38897</v>
      </c>
      <c r="C4474" s="211">
        <v>128.01432800000001</v>
      </c>
      <c r="D4474" s="174">
        <v>3.1894963431398041E-2</v>
      </c>
      <c r="E4474" s="174">
        <v>3.1894963431398041E-2</v>
      </c>
      <c r="G4474" s="174">
        <v>4468</v>
      </c>
      <c r="H4474" s="174">
        <f t="shared" ca="1" si="73"/>
        <v>1.5650711280136252E-2</v>
      </c>
    </row>
    <row r="4475" spans="2:8" x14ac:dyDescent="0.3">
      <c r="B4475" s="208">
        <v>38896</v>
      </c>
      <c r="C4475" s="209">
        <v>124.057518</v>
      </c>
      <c r="D4475" s="174">
        <v>-5.0986306936837344E-3</v>
      </c>
      <c r="E4475" s="174">
        <v>-5.0986306936837344E-3</v>
      </c>
      <c r="G4475" s="174">
        <v>4469</v>
      </c>
      <c r="H4475" s="174">
        <f t="shared" ca="1" si="73"/>
        <v>1.7418721252878196E-2</v>
      </c>
    </row>
    <row r="4476" spans="2:8" x14ac:dyDescent="0.3">
      <c r="B4476" s="210">
        <v>38895</v>
      </c>
      <c r="C4476" s="211">
        <v>124.69328299999999</v>
      </c>
      <c r="D4476" s="174">
        <v>2.019026845269959E-2</v>
      </c>
      <c r="E4476" s="174">
        <v>2.019026845269959E-2</v>
      </c>
      <c r="G4476" s="174">
        <v>4470</v>
      </c>
      <c r="H4476" s="174">
        <f t="shared" ca="1" si="73"/>
        <v>-4.2408895277510274E-2</v>
      </c>
    </row>
    <row r="4477" spans="2:8" x14ac:dyDescent="0.3">
      <c r="B4477" s="208">
        <v>38894</v>
      </c>
      <c r="C4477" s="209">
        <v>122.225517</v>
      </c>
      <c r="D4477" s="174">
        <v>-6.002327225644559E-2</v>
      </c>
      <c r="E4477" s="174">
        <v>-6.002327225644559E-2</v>
      </c>
      <c r="G4477" s="174">
        <v>4471</v>
      </c>
      <c r="H4477" s="174">
        <f t="shared" ca="1" si="73"/>
        <v>4.6472119475149232E-2</v>
      </c>
    </row>
    <row r="4478" spans="2:8" x14ac:dyDescent="0.3">
      <c r="B4478" s="210">
        <v>38891</v>
      </c>
      <c r="C4478" s="211">
        <v>130.03036499999999</v>
      </c>
      <c r="D4478" s="174">
        <v>1.2902588505299186E-2</v>
      </c>
      <c r="E4478" s="174">
        <v>1.2902588505299186E-2</v>
      </c>
      <c r="G4478" s="174">
        <v>4472</v>
      </c>
      <c r="H4478" s="174">
        <f t="shared" ca="1" si="73"/>
        <v>-3.3322965394782404E-2</v>
      </c>
    </row>
    <row r="4479" spans="2:8" x14ac:dyDescent="0.3">
      <c r="B4479" s="208">
        <v>38890</v>
      </c>
      <c r="C4479" s="209">
        <v>128.374008</v>
      </c>
      <c r="D4479" s="174">
        <v>2.3747113250073563E-2</v>
      </c>
      <c r="E4479" s="174">
        <v>2.3747113250073563E-2</v>
      </c>
      <c r="G4479" s="174">
        <v>4473</v>
      </c>
      <c r="H4479" s="174">
        <f t="shared" ca="1" si="73"/>
        <v>-2.7619899598948734E-2</v>
      </c>
    </row>
    <row r="4480" spans="2:8" x14ac:dyDescent="0.3">
      <c r="B4480" s="210">
        <v>38889</v>
      </c>
      <c r="C4480" s="211">
        <v>125.39621</v>
      </c>
      <c r="D4480" s="174">
        <v>5.275394178270971E-3</v>
      </c>
      <c r="E4480" s="174">
        <v>5.275394178270971E-3</v>
      </c>
      <c r="G4480" s="174">
        <v>4474</v>
      </c>
      <c r="H4480" s="174">
        <f t="shared" ca="1" si="73"/>
        <v>1.2819300258985894E-3</v>
      </c>
    </row>
    <row r="4481" spans="2:8" x14ac:dyDescent="0.3">
      <c r="B4481" s="208">
        <v>38888</v>
      </c>
      <c r="C4481" s="209">
        <v>124.738167</v>
      </c>
      <c r="D4481" s="174">
        <v>-1.282465193346872E-2</v>
      </c>
      <c r="E4481" s="174">
        <v>-1.282465193346872E-2</v>
      </c>
      <c r="G4481" s="174">
        <v>4475</v>
      </c>
      <c r="H4481" s="174">
        <f t="shared" ca="1" si="73"/>
        <v>-2.3122833155093492E-2</v>
      </c>
    </row>
    <row r="4482" spans="2:8" x14ac:dyDescent="0.3">
      <c r="B4482" s="210">
        <v>38887</v>
      </c>
      <c r="C4482" s="211">
        <v>126.358673</v>
      </c>
      <c r="D4482" s="174">
        <v>5.9964283962279992E-2</v>
      </c>
      <c r="E4482" s="174">
        <v>5.9964283962279992E-2</v>
      </c>
      <c r="G4482" s="174">
        <v>4476</v>
      </c>
      <c r="H4482" s="174">
        <f t="shared" ca="1" si="73"/>
        <v>2.2101857942391567E-2</v>
      </c>
    </row>
    <row r="4483" spans="2:8" x14ac:dyDescent="0.3">
      <c r="B4483" s="208">
        <v>38884</v>
      </c>
      <c r="C4483" s="209">
        <v>119.210312</v>
      </c>
      <c r="D4483" s="174">
        <v>4.2365018870639738E-2</v>
      </c>
      <c r="E4483" s="174">
        <v>4.2365018870639738E-2</v>
      </c>
      <c r="G4483" s="174">
        <v>4477</v>
      </c>
      <c r="H4483" s="174">
        <f t="shared" ca="1" si="73"/>
        <v>3.8620931543158175E-2</v>
      </c>
    </row>
    <row r="4484" spans="2:8" x14ac:dyDescent="0.3">
      <c r="B4484" s="210">
        <v>38883</v>
      </c>
      <c r="C4484" s="211">
        <v>114.365227</v>
      </c>
      <c r="D4484" s="174">
        <v>5.2539862043879143E-2</v>
      </c>
      <c r="E4484" s="174">
        <v>5.2539862043879143E-2</v>
      </c>
      <c r="G4484" s="174">
        <v>4478</v>
      </c>
      <c r="H4484" s="174">
        <f t="shared" ca="1" si="73"/>
        <v>-7.6986704110414611E-2</v>
      </c>
    </row>
    <row r="4485" spans="2:8" x14ac:dyDescent="0.3">
      <c r="B4485" s="208">
        <v>38882</v>
      </c>
      <c r="C4485" s="209">
        <v>108.65643300000001</v>
      </c>
      <c r="D4485" s="174">
        <v>-4.8822574217472763E-2</v>
      </c>
      <c r="E4485" s="174">
        <v>-4.8822574217472763E-2</v>
      </c>
      <c r="G4485" s="174">
        <v>4479</v>
      </c>
      <c r="H4485" s="174">
        <f t="shared" ca="1" si="73"/>
        <v>3.2931028179157086E-2</v>
      </c>
    </row>
    <row r="4486" spans="2:8" x14ac:dyDescent="0.3">
      <c r="B4486" s="210">
        <v>38881</v>
      </c>
      <c r="C4486" s="211">
        <v>114.23361199999999</v>
      </c>
      <c r="D4486" s="174">
        <v>-4.6091640029599285E-2</v>
      </c>
      <c r="E4486" s="174">
        <v>-4.6091640029599285E-2</v>
      </c>
      <c r="G4486" s="174">
        <v>4480</v>
      </c>
      <c r="H4486" s="174">
        <f t="shared" ca="1" si="73"/>
        <v>1.2804628679936017E-2</v>
      </c>
    </row>
    <row r="4487" spans="2:8" x14ac:dyDescent="0.3">
      <c r="B4487" s="208">
        <v>38880</v>
      </c>
      <c r="C4487" s="209">
        <v>119.753235</v>
      </c>
      <c r="D4487" s="174">
        <v>-3.8631626748933674E-2</v>
      </c>
      <c r="E4487" s="174">
        <v>-3.8631626748933674E-2</v>
      </c>
      <c r="G4487" s="174">
        <v>4481</v>
      </c>
      <c r="H4487" s="174">
        <f t="shared" ca="1" si="73"/>
        <v>1.7669282311225026E-2</v>
      </c>
    </row>
    <row r="4488" spans="2:8" x14ac:dyDescent="0.3">
      <c r="B4488" s="210">
        <v>38877</v>
      </c>
      <c r="C4488" s="211">
        <v>124.565399</v>
      </c>
      <c r="D4488" s="174">
        <v>5.1597329565081548E-2</v>
      </c>
      <c r="E4488" s="174">
        <v>5.1597329565081548E-2</v>
      </c>
      <c r="G4488" s="174">
        <v>4482</v>
      </c>
      <c r="H4488" s="174">
        <f t="shared" ref="H4488:H4551" ca="1" si="74">_xlfn.NORM.INV(RAND(),N$9,N$10)</f>
        <v>2.8076702710933682E-2</v>
      </c>
    </row>
    <row r="4489" spans="2:8" x14ac:dyDescent="0.3">
      <c r="B4489" s="208">
        <v>38876</v>
      </c>
      <c r="C4489" s="209">
        <v>118.453514</v>
      </c>
      <c r="D4489" s="174">
        <v>-3.3946228489528184E-2</v>
      </c>
      <c r="E4489" s="174">
        <v>-3.3946228489528184E-2</v>
      </c>
      <c r="G4489" s="174">
        <v>4483</v>
      </c>
      <c r="H4489" s="174">
        <f t="shared" ca="1" si="74"/>
        <v>-1.3396032537077711E-4</v>
      </c>
    </row>
    <row r="4490" spans="2:8" x14ac:dyDescent="0.3">
      <c r="B4490" s="210">
        <v>38875</v>
      </c>
      <c r="C4490" s="211">
        <v>122.61586</v>
      </c>
      <c r="D4490" s="174">
        <v>-2.8165325327846418E-2</v>
      </c>
      <c r="E4490" s="174">
        <v>-2.8165325327846418E-2</v>
      </c>
      <c r="G4490" s="174">
        <v>4484</v>
      </c>
      <c r="H4490" s="174">
        <f t="shared" ca="1" si="74"/>
        <v>4.6663846491172195E-2</v>
      </c>
    </row>
    <row r="4491" spans="2:8" x14ac:dyDescent="0.3">
      <c r="B4491" s="208">
        <v>38874</v>
      </c>
      <c r="C4491" s="209">
        <v>126.169464</v>
      </c>
      <c r="D4491" s="174">
        <v>-2.4052153909106498E-2</v>
      </c>
      <c r="E4491" s="174">
        <v>-2.4052153909106498E-2</v>
      </c>
      <c r="G4491" s="174">
        <v>4485</v>
      </c>
      <c r="H4491" s="174">
        <f t="shared" ca="1" si="74"/>
        <v>-5.6926722106287991E-2</v>
      </c>
    </row>
    <row r="4492" spans="2:8" x14ac:dyDescent="0.3">
      <c r="B4492" s="210">
        <v>38873</v>
      </c>
      <c r="C4492" s="211">
        <v>129.27889999999999</v>
      </c>
      <c r="D4492" s="174">
        <v>-5.1273546709218951E-3</v>
      </c>
      <c r="E4492" s="174">
        <v>-5.1273546709218951E-3</v>
      </c>
      <c r="G4492" s="174">
        <v>4486</v>
      </c>
      <c r="H4492" s="174">
        <f t="shared" ca="1" si="74"/>
        <v>7.1266170815766526E-3</v>
      </c>
    </row>
    <row r="4493" spans="2:8" x14ac:dyDescent="0.3">
      <c r="B4493" s="208">
        <v>38870</v>
      </c>
      <c r="C4493" s="209">
        <v>129.94517500000001</v>
      </c>
      <c r="D4493" s="174">
        <v>6.3771085317240558E-2</v>
      </c>
      <c r="E4493" s="174">
        <v>6.3771085317240558E-2</v>
      </c>
      <c r="G4493" s="174">
        <v>4487</v>
      </c>
      <c r="H4493" s="174">
        <f t="shared" ca="1" si="74"/>
        <v>1.6321790049100462E-2</v>
      </c>
    </row>
    <row r="4494" spans="2:8" x14ac:dyDescent="0.3">
      <c r="B4494" s="210">
        <v>38869</v>
      </c>
      <c r="C4494" s="211">
        <v>122.155205</v>
      </c>
      <c r="D4494" s="174">
        <v>-5.7800987478134037E-2</v>
      </c>
      <c r="E4494" s="174">
        <v>-5.7800987478134037E-2</v>
      </c>
      <c r="G4494" s="174">
        <v>4488</v>
      </c>
      <c r="H4494" s="174">
        <f t="shared" ca="1" si="74"/>
        <v>-2.7864652431531124E-2</v>
      </c>
    </row>
    <row r="4495" spans="2:8" x14ac:dyDescent="0.3">
      <c r="B4495" s="208">
        <v>38868</v>
      </c>
      <c r="C4495" s="209">
        <v>129.64904799999999</v>
      </c>
      <c r="D4495" s="174">
        <v>-6.9742813624457632E-4</v>
      </c>
      <c r="E4495" s="174">
        <v>-6.9742813624457632E-4</v>
      </c>
      <c r="G4495" s="174">
        <v>4489</v>
      </c>
      <c r="H4495" s="174">
        <f t="shared" ca="1" si="74"/>
        <v>1.4019159103377593E-2</v>
      </c>
    </row>
    <row r="4496" spans="2:8" x14ac:dyDescent="0.3">
      <c r="B4496" s="210">
        <v>38867</v>
      </c>
      <c r="C4496" s="211">
        <v>129.739532</v>
      </c>
      <c r="D4496" s="174">
        <v>-4.2554509795586837E-2</v>
      </c>
      <c r="E4496" s="174">
        <v>-4.2554509795586837E-2</v>
      </c>
      <c r="G4496" s="174">
        <v>4490</v>
      </c>
      <c r="H4496" s="174">
        <f t="shared" ca="1" si="74"/>
        <v>1.3714219660063498E-2</v>
      </c>
    </row>
    <row r="4497" spans="2:8" x14ac:dyDescent="0.3">
      <c r="B4497" s="208">
        <v>38866</v>
      </c>
      <c r="C4497" s="209">
        <v>135.50592</v>
      </c>
      <c r="D4497" s="174">
        <v>1.2165911887807725E-2</v>
      </c>
      <c r="E4497" s="174">
        <v>1.2165911887807725E-2</v>
      </c>
      <c r="G4497" s="174">
        <v>4491</v>
      </c>
      <c r="H4497" s="174">
        <f t="shared" ca="1" si="74"/>
        <v>-6.296742862867738E-2</v>
      </c>
    </row>
    <row r="4498" spans="2:8" x14ac:dyDescent="0.3">
      <c r="B4498" s="210">
        <v>38863</v>
      </c>
      <c r="C4498" s="211">
        <v>133.877182</v>
      </c>
      <c r="D4498" s="174">
        <v>7.7400627478176193E-3</v>
      </c>
      <c r="E4498" s="174">
        <v>7.7400627478176193E-3</v>
      </c>
      <c r="G4498" s="174">
        <v>4492</v>
      </c>
      <c r="H4498" s="174">
        <f t="shared" ca="1" si="74"/>
        <v>3.6294004758511279E-2</v>
      </c>
    </row>
    <row r="4499" spans="2:8" x14ac:dyDescent="0.3">
      <c r="B4499" s="208">
        <v>38862</v>
      </c>
      <c r="C4499" s="209">
        <v>132.84892300000001</v>
      </c>
      <c r="D4499" s="174">
        <v>3.1883012396732267E-2</v>
      </c>
      <c r="E4499" s="174">
        <v>3.1883012396732267E-2</v>
      </c>
      <c r="G4499" s="174">
        <v>4493</v>
      </c>
      <c r="H4499" s="174">
        <f t="shared" ca="1" si="74"/>
        <v>-9.0676434929010171E-3</v>
      </c>
    </row>
    <row r="4500" spans="2:8" x14ac:dyDescent="0.3">
      <c r="B4500" s="210">
        <v>38861</v>
      </c>
      <c r="C4500" s="211">
        <v>128.74417099999999</v>
      </c>
      <c r="D4500" s="174">
        <v>4.5569154893974513E-3</v>
      </c>
      <c r="E4500" s="174">
        <v>4.5569154893974513E-3</v>
      </c>
      <c r="G4500" s="174">
        <v>4494</v>
      </c>
      <c r="H4500" s="174">
        <f t="shared" ca="1" si="74"/>
        <v>2.2595389608420835E-2</v>
      </c>
    </row>
    <row r="4501" spans="2:8" x14ac:dyDescent="0.3">
      <c r="B4501" s="208">
        <v>38860</v>
      </c>
      <c r="C4501" s="209">
        <v>128.160156</v>
      </c>
      <c r="D4501" s="174">
        <v>2.2578197515190662E-2</v>
      </c>
      <c r="E4501" s="174">
        <v>2.2578197515190662E-2</v>
      </c>
      <c r="G4501" s="174">
        <v>4495</v>
      </c>
      <c r="H4501" s="174">
        <f t="shared" ca="1" si="74"/>
        <v>-6.5500203740483133E-3</v>
      </c>
    </row>
    <row r="4502" spans="2:8" x14ac:dyDescent="0.3">
      <c r="B4502" s="210">
        <v>38859</v>
      </c>
      <c r="C4502" s="211">
        <v>125.330421</v>
      </c>
      <c r="D4502" s="174">
        <v>-9.82479548327998E-2</v>
      </c>
      <c r="E4502" s="174">
        <v>-9.82479548327998E-2</v>
      </c>
      <c r="G4502" s="174">
        <v>4496</v>
      </c>
      <c r="H4502" s="174">
        <f t="shared" ca="1" si="74"/>
        <v>-1.0736620035989639E-2</v>
      </c>
    </row>
    <row r="4503" spans="2:8" x14ac:dyDescent="0.3">
      <c r="B4503" s="208">
        <v>38856</v>
      </c>
      <c r="C4503" s="209">
        <v>138.98545799999999</v>
      </c>
      <c r="D4503" s="174">
        <v>-3.786808191373852E-2</v>
      </c>
      <c r="E4503" s="174">
        <v>-3.786808191373852E-2</v>
      </c>
      <c r="G4503" s="174">
        <v>4497</v>
      </c>
      <c r="H4503" s="174">
        <f t="shared" ca="1" si="74"/>
        <v>1.8160277315284391E-2</v>
      </c>
    </row>
    <row r="4504" spans="2:8" x14ac:dyDescent="0.3">
      <c r="B4504" s="210">
        <v>38855</v>
      </c>
      <c r="C4504" s="211">
        <v>144.45571899999999</v>
      </c>
      <c r="D4504" s="174">
        <v>-8.7455993288894737E-2</v>
      </c>
      <c r="E4504" s="174">
        <v>-8.7455993288894737E-2</v>
      </c>
      <c r="G4504" s="174">
        <v>4498</v>
      </c>
      <c r="H4504" s="174">
        <f t="shared" ca="1" si="74"/>
        <v>-4.6869900329958927E-3</v>
      </c>
    </row>
    <row r="4505" spans="2:8" x14ac:dyDescent="0.3">
      <c r="B4505" s="208">
        <v>38854</v>
      </c>
      <c r="C4505" s="209">
        <v>158.300003</v>
      </c>
      <c r="D4505" s="174">
        <v>3.3956873979653412E-2</v>
      </c>
      <c r="E4505" s="174">
        <v>3.3956873979653412E-2</v>
      </c>
      <c r="G4505" s="174">
        <v>4499</v>
      </c>
      <c r="H4505" s="174">
        <f t="shared" ca="1" si="74"/>
        <v>-5.945917321204415E-2</v>
      </c>
    </row>
    <row r="4506" spans="2:8" x14ac:dyDescent="0.3">
      <c r="B4506" s="210">
        <v>38853</v>
      </c>
      <c r="C4506" s="211">
        <v>153.10116600000001</v>
      </c>
      <c r="D4506" s="174">
        <v>1.416721859200383E-2</v>
      </c>
      <c r="E4506" s="174">
        <v>1.416721859200383E-2</v>
      </c>
      <c r="G4506" s="174">
        <v>4500</v>
      </c>
      <c r="H4506" s="174">
        <f t="shared" ca="1" si="74"/>
        <v>1.2418633704063882E-2</v>
      </c>
    </row>
    <row r="4507" spans="2:8" x14ac:dyDescent="0.3">
      <c r="B4507" s="208">
        <v>38852</v>
      </c>
      <c r="C4507" s="209">
        <v>150.96244799999999</v>
      </c>
      <c r="D4507" s="174">
        <v>-4.7292766249649114E-2</v>
      </c>
      <c r="E4507" s="174">
        <v>-4.7292766249649114E-2</v>
      </c>
      <c r="G4507" s="174">
        <v>4501</v>
      </c>
      <c r="H4507" s="174">
        <f t="shared" ca="1" si="74"/>
        <v>-2.7992508681180087E-2</v>
      </c>
    </row>
    <row r="4508" spans="2:8" x14ac:dyDescent="0.3">
      <c r="B4508" s="210">
        <v>38849</v>
      </c>
      <c r="C4508" s="211">
        <v>158.45628400000001</v>
      </c>
      <c r="D4508" s="174">
        <v>6.4788434182949505E-3</v>
      </c>
      <c r="E4508" s="174">
        <v>6.4788434182949505E-3</v>
      </c>
      <c r="G4508" s="174">
        <v>4502</v>
      </c>
      <c r="H4508" s="174">
        <f t="shared" ca="1" si="74"/>
        <v>-3.1997668173276712E-2</v>
      </c>
    </row>
    <row r="4509" spans="2:8" x14ac:dyDescent="0.3">
      <c r="B4509" s="208">
        <v>38848</v>
      </c>
      <c r="C4509" s="209">
        <v>157.43627900000001</v>
      </c>
      <c r="D4509" s="174">
        <v>-1.9166838792085757E-2</v>
      </c>
      <c r="E4509" s="174">
        <v>-1.9166838792085757E-2</v>
      </c>
      <c r="G4509" s="174">
        <v>4503</v>
      </c>
      <c r="H4509" s="174">
        <f t="shared" ca="1" si="74"/>
        <v>-7.3086078964278486E-3</v>
      </c>
    </row>
    <row r="4510" spans="2:8" x14ac:dyDescent="0.3">
      <c r="B4510" s="210">
        <v>38847</v>
      </c>
      <c r="C4510" s="211">
        <v>160.51280199999999</v>
      </c>
      <c r="D4510" s="174">
        <v>-1.0747668248586199E-2</v>
      </c>
      <c r="E4510" s="174">
        <v>-1.0747668248586199E-2</v>
      </c>
      <c r="G4510" s="174">
        <v>4504</v>
      </c>
      <c r="H4510" s="174">
        <f t="shared" ca="1" si="74"/>
        <v>4.7306401196039374E-3</v>
      </c>
    </row>
    <row r="4511" spans="2:8" x14ac:dyDescent="0.3">
      <c r="B4511" s="208">
        <v>38846</v>
      </c>
      <c r="C4511" s="209">
        <v>162.25668300000001</v>
      </c>
      <c r="D4511" s="174">
        <v>2.3505686631463966E-2</v>
      </c>
      <c r="E4511" s="174">
        <v>2.3505686631463966E-2</v>
      </c>
      <c r="G4511" s="174">
        <v>4505</v>
      </c>
      <c r="H4511" s="174">
        <f t="shared" ca="1" si="74"/>
        <v>4.040638082955051E-2</v>
      </c>
    </row>
    <row r="4512" spans="2:8" x14ac:dyDescent="0.3">
      <c r="B4512" s="210">
        <v>38845</v>
      </c>
      <c r="C4512" s="211">
        <v>158.53031899999999</v>
      </c>
      <c r="D4512" s="174">
        <v>-5.0078888411837531E-3</v>
      </c>
      <c r="E4512" s="174">
        <v>-5.0078888411837531E-3</v>
      </c>
      <c r="G4512" s="174">
        <v>4506</v>
      </c>
      <c r="H4512" s="174">
        <f t="shared" ca="1" si="74"/>
        <v>5.9772441384386768E-2</v>
      </c>
    </row>
    <row r="4513" spans="2:8" x14ac:dyDescent="0.3">
      <c r="B4513" s="208">
        <v>38842</v>
      </c>
      <c r="C4513" s="209">
        <v>159.328217</v>
      </c>
      <c r="D4513" s="174">
        <v>-1.855149362430662E-3</v>
      </c>
      <c r="E4513" s="174">
        <v>-1.855149362430662E-3</v>
      </c>
      <c r="G4513" s="174">
        <v>4507</v>
      </c>
      <c r="H4513" s="174">
        <f t="shared" ca="1" si="74"/>
        <v>1.5432754881454622E-3</v>
      </c>
    </row>
    <row r="4514" spans="2:8" x14ac:dyDescent="0.3">
      <c r="B4514" s="210">
        <v>38841</v>
      </c>
      <c r="C4514" s="211">
        <v>159.62434400000001</v>
      </c>
      <c r="D4514" s="174">
        <v>1.0413956129756883E-2</v>
      </c>
      <c r="E4514" s="174">
        <v>1.0413956129756883E-2</v>
      </c>
      <c r="G4514" s="174">
        <v>4508</v>
      </c>
      <c r="H4514" s="174">
        <f t="shared" ca="1" si="74"/>
        <v>-9.5154477290961721E-3</v>
      </c>
    </row>
    <row r="4515" spans="2:8" x14ac:dyDescent="0.3">
      <c r="B4515" s="208">
        <v>38840</v>
      </c>
      <c r="C4515" s="209">
        <v>157.97915599999999</v>
      </c>
      <c r="D4515" s="174">
        <v>2.9243991891771555E-3</v>
      </c>
      <c r="E4515" s="174">
        <v>2.9243991891771555E-3</v>
      </c>
      <c r="G4515" s="174">
        <v>4509</v>
      </c>
      <c r="H4515" s="174">
        <f t="shared" ca="1" si="74"/>
        <v>-4.1441966044058136E-2</v>
      </c>
    </row>
    <row r="4516" spans="2:8" x14ac:dyDescent="0.3">
      <c r="B4516" s="210">
        <v>38839</v>
      </c>
      <c r="C4516" s="211">
        <v>157.51850899999999</v>
      </c>
      <c r="D4516" s="174">
        <v>3.2346645623513227E-2</v>
      </c>
      <c r="E4516" s="174">
        <v>3.2346645623513227E-2</v>
      </c>
      <c r="G4516" s="174">
        <v>4510</v>
      </c>
      <c r="H4516" s="174">
        <f t="shared" ca="1" si="74"/>
        <v>1.5554778927709172E-2</v>
      </c>
    </row>
    <row r="4517" spans="2:8" x14ac:dyDescent="0.3">
      <c r="B4517" s="208">
        <v>38835</v>
      </c>
      <c r="C4517" s="209">
        <v>152.58296200000001</v>
      </c>
      <c r="D4517" s="174">
        <v>-1.2195139399134469E-2</v>
      </c>
      <c r="E4517" s="174">
        <v>-1.2195139399134469E-2</v>
      </c>
      <c r="G4517" s="174">
        <v>4511</v>
      </c>
      <c r="H4517" s="174">
        <f t="shared" ca="1" si="74"/>
        <v>-2.3504525840619146E-3</v>
      </c>
    </row>
    <row r="4518" spans="2:8" x14ac:dyDescent="0.3">
      <c r="B4518" s="210">
        <v>38834</v>
      </c>
      <c r="C4518" s="211">
        <v>154.46670499999999</v>
      </c>
      <c r="D4518" s="174">
        <v>-2.0805986985957075E-2</v>
      </c>
      <c r="E4518" s="174">
        <v>-2.0805986985957075E-2</v>
      </c>
      <c r="G4518" s="174">
        <v>4512</v>
      </c>
      <c r="H4518" s="174">
        <f t="shared" ca="1" si="74"/>
        <v>-7.9230370542738378E-4</v>
      </c>
    </row>
    <row r="4519" spans="2:8" x14ac:dyDescent="0.3">
      <c r="B4519" s="208">
        <v>38833</v>
      </c>
      <c r="C4519" s="209">
        <v>157.74882500000001</v>
      </c>
      <c r="D4519" s="174">
        <v>4.5238906288316776E-2</v>
      </c>
      <c r="E4519" s="174">
        <v>4.5238906288316776E-2</v>
      </c>
      <c r="G4519" s="174">
        <v>4513</v>
      </c>
      <c r="H4519" s="174">
        <f t="shared" ca="1" si="74"/>
        <v>9.4563769881897929E-3</v>
      </c>
    </row>
    <row r="4520" spans="2:8" x14ac:dyDescent="0.3">
      <c r="B4520" s="210">
        <v>38832</v>
      </c>
      <c r="C4520" s="211">
        <v>150.92131000000001</v>
      </c>
      <c r="D4520" s="174">
        <v>-4.3929203001861289E-2</v>
      </c>
      <c r="E4520" s="174">
        <v>-4.3929203001861289E-2</v>
      </c>
      <c r="G4520" s="174">
        <v>4514</v>
      </c>
      <c r="H4520" s="174">
        <f t="shared" ca="1" si="74"/>
        <v>2.2182440695836674E-2</v>
      </c>
    </row>
    <row r="4521" spans="2:8" x14ac:dyDescent="0.3">
      <c r="B4521" s="208">
        <v>38831</v>
      </c>
      <c r="C4521" s="209">
        <v>157.85578899999999</v>
      </c>
      <c r="D4521" s="174">
        <v>-1.9818079691300946E-2</v>
      </c>
      <c r="E4521" s="174">
        <v>-1.9818079691300946E-2</v>
      </c>
      <c r="G4521" s="174">
        <v>4515</v>
      </c>
      <c r="H4521" s="174">
        <f t="shared" ca="1" si="74"/>
        <v>-8.0223065102675293E-4</v>
      </c>
    </row>
    <row r="4522" spans="2:8" x14ac:dyDescent="0.3">
      <c r="B4522" s="210">
        <v>38828</v>
      </c>
      <c r="C4522" s="211">
        <v>161.04743999999999</v>
      </c>
      <c r="D4522" s="174">
        <v>2.8040251559479826E-2</v>
      </c>
      <c r="E4522" s="174">
        <v>2.8040251559479826E-2</v>
      </c>
      <c r="G4522" s="174">
        <v>4516</v>
      </c>
      <c r="H4522" s="174">
        <f t="shared" ca="1" si="74"/>
        <v>-3.7298894110458954E-2</v>
      </c>
    </row>
    <row r="4523" spans="2:8" x14ac:dyDescent="0.3">
      <c r="B4523" s="208">
        <v>38827</v>
      </c>
      <c r="C4523" s="209">
        <v>156.65479999999999</v>
      </c>
      <c r="D4523" s="174">
        <v>3.0854141148489295E-2</v>
      </c>
      <c r="E4523" s="174">
        <v>3.0854141148489295E-2</v>
      </c>
      <c r="G4523" s="174">
        <v>4517</v>
      </c>
      <c r="H4523" s="174">
        <f t="shared" ca="1" si="74"/>
        <v>-1.7917132588351994E-2</v>
      </c>
    </row>
    <row r="4524" spans="2:8" x14ac:dyDescent="0.3">
      <c r="B4524" s="210">
        <v>38826</v>
      </c>
      <c r="C4524" s="211">
        <v>151.96601899999999</v>
      </c>
      <c r="D4524" s="174">
        <v>-9.3308007122600706E-3</v>
      </c>
      <c r="E4524" s="174">
        <v>-9.3308007122600706E-3</v>
      </c>
      <c r="G4524" s="174">
        <v>4518</v>
      </c>
      <c r="H4524" s="174">
        <f t="shared" ca="1" si="74"/>
        <v>3.683494846034098E-2</v>
      </c>
    </row>
    <row r="4525" spans="2:8" x14ac:dyDescent="0.3">
      <c r="B4525" s="208">
        <v>38825</v>
      </c>
      <c r="C4525" s="209">
        <v>153.39733899999999</v>
      </c>
      <c r="D4525" s="174">
        <v>2.9581764219782708E-3</v>
      </c>
      <c r="E4525" s="174">
        <v>2.9581764219782708E-3</v>
      </c>
      <c r="G4525" s="174">
        <v>4519</v>
      </c>
      <c r="H4525" s="174">
        <f t="shared" ca="1" si="74"/>
        <v>-1.2858567293643848E-2</v>
      </c>
    </row>
    <row r="4526" spans="2:8" x14ac:dyDescent="0.3">
      <c r="B4526" s="210">
        <v>38824</v>
      </c>
      <c r="C4526" s="211">
        <v>152.94490099999999</v>
      </c>
      <c r="D4526" s="174">
        <v>2.4802975143427729E-2</v>
      </c>
      <c r="E4526" s="174">
        <v>2.4802975143427729E-2</v>
      </c>
      <c r="G4526" s="174">
        <v>4520</v>
      </c>
      <c r="H4526" s="174">
        <f t="shared" ca="1" si="74"/>
        <v>-7.7538734709241611E-4</v>
      </c>
    </row>
    <row r="4527" spans="2:8" x14ac:dyDescent="0.3">
      <c r="B4527" s="208">
        <v>38820</v>
      </c>
      <c r="C4527" s="209">
        <v>149.243225</v>
      </c>
      <c r="D4527" s="174">
        <v>4.3178002809161481E-3</v>
      </c>
      <c r="E4527" s="174">
        <v>4.3178002809161481E-3</v>
      </c>
      <c r="G4527" s="174">
        <v>4521</v>
      </c>
      <c r="H4527" s="174">
        <f t="shared" ca="1" si="74"/>
        <v>-1.3524705158454211E-2</v>
      </c>
    </row>
    <row r="4528" spans="2:8" x14ac:dyDescent="0.3">
      <c r="B4528" s="210">
        <v>38819</v>
      </c>
      <c r="C4528" s="211">
        <v>148.60159300000001</v>
      </c>
      <c r="D4528" s="174">
        <v>-5.0559678846756419E-2</v>
      </c>
      <c r="E4528" s="174">
        <v>-5.0559678846756419E-2</v>
      </c>
      <c r="G4528" s="174">
        <v>4522</v>
      </c>
      <c r="H4528" s="174">
        <f t="shared" ca="1" si="74"/>
        <v>-2.0018446494262042E-3</v>
      </c>
    </row>
    <row r="4529" spans="2:8" x14ac:dyDescent="0.3">
      <c r="B4529" s="208">
        <v>38817</v>
      </c>
      <c r="C4529" s="209">
        <v>156.514938</v>
      </c>
      <c r="D4529" s="174">
        <v>2.5603480391687548E-2</v>
      </c>
      <c r="E4529" s="174">
        <v>2.5603480391687548E-2</v>
      </c>
      <c r="G4529" s="174">
        <v>4523</v>
      </c>
      <c r="H4529" s="174">
        <f t="shared" ca="1" si="74"/>
        <v>4.6983936218708909E-2</v>
      </c>
    </row>
    <row r="4530" spans="2:8" x14ac:dyDescent="0.3">
      <c r="B4530" s="210">
        <v>38814</v>
      </c>
      <c r="C4530" s="211">
        <v>152.607651</v>
      </c>
      <c r="D4530" s="174">
        <v>-3.8357819563369651E-2</v>
      </c>
      <c r="E4530" s="174">
        <v>-3.8357819563369651E-2</v>
      </c>
      <c r="G4530" s="174">
        <v>4524</v>
      </c>
      <c r="H4530" s="174">
        <f t="shared" ca="1" si="74"/>
        <v>3.2305328494734852E-2</v>
      </c>
    </row>
    <row r="4531" spans="2:8" x14ac:dyDescent="0.3">
      <c r="B4531" s="208">
        <v>38812</v>
      </c>
      <c r="C4531" s="209">
        <v>158.694839</v>
      </c>
      <c r="D4531" s="174">
        <v>2.1298635955861928E-3</v>
      </c>
      <c r="E4531" s="174">
        <v>2.1298635955861928E-3</v>
      </c>
      <c r="G4531" s="174">
        <v>4525</v>
      </c>
      <c r="H4531" s="174">
        <f t="shared" ca="1" si="74"/>
        <v>-5.4627599030074754E-2</v>
      </c>
    </row>
    <row r="4532" spans="2:8" x14ac:dyDescent="0.3">
      <c r="B4532" s="210">
        <v>38811</v>
      </c>
      <c r="C4532" s="211">
        <v>158.35755900000001</v>
      </c>
      <c r="D4532" s="174">
        <v>-1.0027811420569169E-2</v>
      </c>
      <c r="E4532" s="174">
        <v>-1.0027811420569169E-2</v>
      </c>
      <c r="G4532" s="174">
        <v>4526</v>
      </c>
      <c r="H4532" s="174">
        <f t="shared" ca="1" si="74"/>
        <v>-3.4028995916208553E-2</v>
      </c>
    </row>
    <row r="4533" spans="2:8" x14ac:dyDescent="0.3">
      <c r="B4533" s="208">
        <v>38810</v>
      </c>
      <c r="C4533" s="209">
        <v>159.961624</v>
      </c>
      <c r="D4533" s="174">
        <v>4.3408483203172629E-2</v>
      </c>
      <c r="E4533" s="174">
        <v>4.3408483203172629E-2</v>
      </c>
      <c r="G4533" s="174">
        <v>4527</v>
      </c>
      <c r="H4533" s="174">
        <f t="shared" ca="1" si="74"/>
        <v>5.593965606255874E-2</v>
      </c>
    </row>
    <row r="4534" spans="2:8" x14ac:dyDescent="0.3">
      <c r="B4534" s="210">
        <v>38807</v>
      </c>
      <c r="C4534" s="211">
        <v>153.30680799999999</v>
      </c>
      <c r="D4534" s="174">
        <v>2.299904001175284E-2</v>
      </c>
      <c r="E4534" s="174">
        <v>2.299904001175284E-2</v>
      </c>
      <c r="G4534" s="174">
        <v>4528</v>
      </c>
      <c r="H4534" s="174">
        <f t="shared" ca="1" si="74"/>
        <v>-4.6861645233432843E-2</v>
      </c>
    </row>
    <row r="4535" spans="2:8" x14ac:dyDescent="0.3">
      <c r="B4535" s="208">
        <v>38806</v>
      </c>
      <c r="C4535" s="209">
        <v>149.86016799999999</v>
      </c>
      <c r="D4535" s="174">
        <v>7.7441819044933762E-3</v>
      </c>
      <c r="E4535" s="174">
        <v>7.7441819044933762E-3</v>
      </c>
      <c r="G4535" s="174">
        <v>4529</v>
      </c>
      <c r="H4535" s="174">
        <f t="shared" ca="1" si="74"/>
        <v>-9.5001605493581498E-3</v>
      </c>
    </row>
    <row r="4536" spans="2:8" x14ac:dyDescent="0.3">
      <c r="B4536" s="210">
        <v>38805</v>
      </c>
      <c r="C4536" s="211">
        <v>148.70854199999999</v>
      </c>
      <c r="D4536" s="174">
        <v>-1.6568456244248028E-3</v>
      </c>
      <c r="E4536" s="174">
        <v>-1.6568456244248028E-3</v>
      </c>
      <c r="G4536" s="174">
        <v>4530</v>
      </c>
      <c r="H4536" s="174">
        <f t="shared" ca="1" si="74"/>
        <v>-5.413507257937566E-3</v>
      </c>
    </row>
    <row r="4537" spans="2:8" x14ac:dyDescent="0.3">
      <c r="B4537" s="208">
        <v>38804</v>
      </c>
      <c r="C4537" s="209">
        <v>148.95533800000001</v>
      </c>
      <c r="D4537" s="174">
        <v>4.1034643712065605E-3</v>
      </c>
      <c r="E4537" s="174">
        <v>4.1034643712065605E-3</v>
      </c>
      <c r="G4537" s="174">
        <v>4531</v>
      </c>
      <c r="H4537" s="174">
        <f t="shared" ca="1" si="74"/>
        <v>-5.2611917616717224E-3</v>
      </c>
    </row>
    <row r="4538" spans="2:8" x14ac:dyDescent="0.3">
      <c r="B4538" s="210">
        <v>38803</v>
      </c>
      <c r="C4538" s="211">
        <v>148.34660299999999</v>
      </c>
      <c r="D4538" s="174">
        <v>-8.1944536428967766E-3</v>
      </c>
      <c r="E4538" s="174">
        <v>-8.1944536428967766E-3</v>
      </c>
      <c r="G4538" s="174">
        <v>4532</v>
      </c>
      <c r="H4538" s="174">
        <f t="shared" ca="1" si="74"/>
        <v>3.2597933714018902E-2</v>
      </c>
    </row>
    <row r="4539" spans="2:8" x14ac:dyDescent="0.3">
      <c r="B4539" s="208">
        <v>38800</v>
      </c>
      <c r="C4539" s="209">
        <v>149.57226600000001</v>
      </c>
      <c r="D4539" s="174">
        <v>3.8646626770190325E-3</v>
      </c>
      <c r="E4539" s="174">
        <v>3.8646626770190325E-3</v>
      </c>
      <c r="G4539" s="174">
        <v>4533</v>
      </c>
      <c r="H4539" s="174">
        <f t="shared" ca="1" si="74"/>
        <v>3.8856860138175547E-2</v>
      </c>
    </row>
    <row r="4540" spans="2:8" x14ac:dyDescent="0.3">
      <c r="B4540" s="210">
        <v>38799</v>
      </c>
      <c r="C4540" s="211">
        <v>148.99644499999999</v>
      </c>
      <c r="D4540" s="174">
        <v>-1.2538953616774444E-2</v>
      </c>
      <c r="E4540" s="174">
        <v>-1.2538953616774444E-2</v>
      </c>
      <c r="G4540" s="174">
        <v>4534</v>
      </c>
      <c r="H4540" s="174">
        <f t="shared" ca="1" si="74"/>
        <v>4.7074845092325381E-2</v>
      </c>
    </row>
    <row r="4541" spans="2:8" x14ac:dyDescent="0.3">
      <c r="B4541" s="208">
        <v>38798</v>
      </c>
      <c r="C4541" s="209">
        <v>150.888428</v>
      </c>
      <c r="D4541" s="174">
        <v>1.1525633123667318E-2</v>
      </c>
      <c r="E4541" s="174">
        <v>1.1525633123667318E-2</v>
      </c>
      <c r="G4541" s="174">
        <v>4535</v>
      </c>
      <c r="H4541" s="174">
        <f t="shared" ca="1" si="74"/>
        <v>-3.3537560647806321E-3</v>
      </c>
    </row>
    <row r="4542" spans="2:8" x14ac:dyDescent="0.3">
      <c r="B4542" s="210">
        <v>38797</v>
      </c>
      <c r="C4542" s="211">
        <v>149.16915900000001</v>
      </c>
      <c r="D4542" s="174">
        <v>-3.680894405260586E-2</v>
      </c>
      <c r="E4542" s="174">
        <v>-3.680894405260586E-2</v>
      </c>
      <c r="G4542" s="174">
        <v>4536</v>
      </c>
      <c r="H4542" s="174">
        <f t="shared" ca="1" si="74"/>
        <v>-1.6688348310369666E-2</v>
      </c>
    </row>
    <row r="4543" spans="2:8" x14ac:dyDescent="0.3">
      <c r="B4543" s="208">
        <v>38796</v>
      </c>
      <c r="C4543" s="209">
        <v>154.86975100000001</v>
      </c>
      <c r="D4543" s="174">
        <v>3.6784709844137229E-3</v>
      </c>
      <c r="E4543" s="174">
        <v>3.6784709844137229E-3</v>
      </c>
      <c r="G4543" s="174">
        <v>4537</v>
      </c>
      <c r="H4543" s="174">
        <f t="shared" ca="1" si="74"/>
        <v>-1.8860930871570963E-2</v>
      </c>
    </row>
    <row r="4544" spans="2:8" x14ac:dyDescent="0.3">
      <c r="B4544" s="210">
        <v>38793</v>
      </c>
      <c r="C4544" s="211">
        <v>154.302155</v>
      </c>
      <c r="D4544" s="174">
        <v>2.0510121744958698E-2</v>
      </c>
      <c r="E4544" s="174">
        <v>2.0510121744958698E-2</v>
      </c>
      <c r="G4544" s="174">
        <v>4538</v>
      </c>
      <c r="H4544" s="174">
        <f t="shared" ca="1" si="74"/>
        <v>3.0081168605180821E-2</v>
      </c>
    </row>
    <row r="4545" spans="2:8" x14ac:dyDescent="0.3">
      <c r="B4545" s="208">
        <v>38792</v>
      </c>
      <c r="C4545" s="209">
        <v>151.20100400000001</v>
      </c>
      <c r="D4545" s="174">
        <v>2.8480147094539429E-2</v>
      </c>
      <c r="E4545" s="174">
        <v>2.8480147094539429E-2</v>
      </c>
      <c r="G4545" s="174">
        <v>4539</v>
      </c>
      <c r="H4545" s="174">
        <f t="shared" ca="1" si="74"/>
        <v>-1.4595772307861512E-2</v>
      </c>
    </row>
    <row r="4546" spans="2:8" x14ac:dyDescent="0.3">
      <c r="B4546" s="210">
        <v>38790</v>
      </c>
      <c r="C4546" s="211">
        <v>147.01402300000001</v>
      </c>
      <c r="D4546" s="174">
        <v>5.5139519194046249E-3</v>
      </c>
      <c r="E4546" s="174">
        <v>5.5139519194046249E-3</v>
      </c>
      <c r="G4546" s="174">
        <v>4540</v>
      </c>
      <c r="H4546" s="174">
        <f t="shared" ca="1" si="74"/>
        <v>8.0595158965682534E-3</v>
      </c>
    </row>
    <row r="4547" spans="2:8" x14ac:dyDescent="0.3">
      <c r="B4547" s="208">
        <v>38789</v>
      </c>
      <c r="C4547" s="209">
        <v>146.20784</v>
      </c>
      <c r="D4547" s="174">
        <v>-8.1474351701719024E-3</v>
      </c>
      <c r="E4547" s="174">
        <v>-8.1474351701719024E-3</v>
      </c>
      <c r="G4547" s="174">
        <v>4541</v>
      </c>
      <c r="H4547" s="174">
        <f t="shared" ca="1" si="74"/>
        <v>1.8758816541809442E-2</v>
      </c>
    </row>
    <row r="4548" spans="2:8" x14ac:dyDescent="0.3">
      <c r="B4548" s="210">
        <v>38786</v>
      </c>
      <c r="C4548" s="211">
        <v>147.40884399999999</v>
      </c>
      <c r="D4548" s="174">
        <v>2.2481046235837299E-2</v>
      </c>
      <c r="E4548" s="174">
        <v>2.2481046235837299E-2</v>
      </c>
      <c r="G4548" s="174">
        <v>4542</v>
      </c>
      <c r="H4548" s="174">
        <f t="shared" ca="1" si="74"/>
        <v>-3.6202348965038386E-3</v>
      </c>
    </row>
    <row r="4549" spans="2:8" x14ac:dyDescent="0.3">
      <c r="B4549" s="208">
        <v>38785</v>
      </c>
      <c r="C4549" s="209">
        <v>144.167801</v>
      </c>
      <c r="D4549" s="174">
        <v>-3.5818864361837049E-3</v>
      </c>
      <c r="E4549" s="174">
        <v>-3.5818864361837049E-3</v>
      </c>
      <c r="G4549" s="174">
        <v>4543</v>
      </c>
      <c r="H4549" s="174">
        <f t="shared" ca="1" si="74"/>
        <v>-3.9261235541556659E-2</v>
      </c>
    </row>
    <row r="4550" spans="2:8" x14ac:dyDescent="0.3">
      <c r="B4550" s="210">
        <v>38784</v>
      </c>
      <c r="C4550" s="211">
        <v>144.68604999999999</v>
      </c>
      <c r="D4550" s="174">
        <v>-3.5056077917470792E-2</v>
      </c>
      <c r="E4550" s="174">
        <v>-3.5056077917470792E-2</v>
      </c>
      <c r="G4550" s="174">
        <v>4544</v>
      </c>
      <c r="H4550" s="174">
        <f t="shared" ca="1" si="74"/>
        <v>-2.8704389069960937E-2</v>
      </c>
    </row>
    <row r="4551" spans="2:8" x14ac:dyDescent="0.3">
      <c r="B4551" s="208">
        <v>38783</v>
      </c>
      <c r="C4551" s="209">
        <v>149.94244399999999</v>
      </c>
      <c r="D4551" s="174">
        <v>-1.7040441315294596E-2</v>
      </c>
      <c r="E4551" s="174">
        <v>-1.7040441315294596E-2</v>
      </c>
      <c r="G4551" s="174">
        <v>4545</v>
      </c>
      <c r="H4551" s="174">
        <f t="shared" ca="1" si="74"/>
        <v>2.5700799389233912E-2</v>
      </c>
    </row>
    <row r="4552" spans="2:8" x14ac:dyDescent="0.3">
      <c r="B4552" s="210">
        <v>38782</v>
      </c>
      <c r="C4552" s="211">
        <v>152.54182399999999</v>
      </c>
      <c r="D4552" s="174">
        <v>2.4587061726521621E-2</v>
      </c>
      <c r="E4552" s="174">
        <v>2.4587061726521621E-2</v>
      </c>
      <c r="G4552" s="174">
        <v>4546</v>
      </c>
      <c r="H4552" s="174">
        <f t="shared" ref="H4552:H4615" ca="1" si="75">_xlfn.NORM.INV(RAND(),N$9,N$10)</f>
        <v>3.4700916666932966E-2</v>
      </c>
    </row>
    <row r="4553" spans="2:8" x14ac:dyDescent="0.3">
      <c r="B4553" s="208">
        <v>38779</v>
      </c>
      <c r="C4553" s="209">
        <v>148.881271</v>
      </c>
      <c r="D4553" s="174">
        <v>4.7395611628544283E-2</v>
      </c>
      <c r="E4553" s="174">
        <v>4.7395611628544283E-2</v>
      </c>
      <c r="G4553" s="174">
        <v>4547</v>
      </c>
      <c r="H4553" s="174">
        <f t="shared" ca="1" si="75"/>
        <v>2.1326641326610399E-2</v>
      </c>
    </row>
    <row r="4554" spans="2:8" x14ac:dyDescent="0.3">
      <c r="B4554" s="210">
        <v>38778</v>
      </c>
      <c r="C4554" s="211">
        <v>142.14425700000001</v>
      </c>
      <c r="D4554" s="174">
        <v>2.1155995865383283E-2</v>
      </c>
      <c r="E4554" s="174">
        <v>2.1155995865383283E-2</v>
      </c>
      <c r="G4554" s="174">
        <v>4548</v>
      </c>
      <c r="H4554" s="174">
        <f t="shared" ca="1" si="75"/>
        <v>2.8605353499830476E-2</v>
      </c>
    </row>
    <row r="4555" spans="2:8" x14ac:dyDescent="0.3">
      <c r="B4555" s="208">
        <v>38777</v>
      </c>
      <c r="C4555" s="209">
        <v>139.19935599999999</v>
      </c>
      <c r="D4555" s="174">
        <v>3.6633300920519744E-2</v>
      </c>
      <c r="E4555" s="174">
        <v>3.6633300920519744E-2</v>
      </c>
      <c r="G4555" s="174">
        <v>4549</v>
      </c>
      <c r="H4555" s="174">
        <f t="shared" ca="1" si="75"/>
        <v>5.8812355924853389E-3</v>
      </c>
    </row>
    <row r="4556" spans="2:8" x14ac:dyDescent="0.3">
      <c r="B4556" s="210">
        <v>38776</v>
      </c>
      <c r="C4556" s="211">
        <v>134.28022799999999</v>
      </c>
      <c r="D4556" s="174">
        <v>3.7828145642841385E-2</v>
      </c>
      <c r="E4556" s="174">
        <v>3.7828145642841385E-2</v>
      </c>
      <c r="G4556" s="174">
        <v>4550</v>
      </c>
      <c r="H4556" s="174">
        <f t="shared" ca="1" si="75"/>
        <v>-1.8126514673259177E-2</v>
      </c>
    </row>
    <row r="4557" spans="2:8" x14ac:dyDescent="0.3">
      <c r="B4557" s="208">
        <v>38775</v>
      </c>
      <c r="C4557" s="209">
        <v>129.38580300000001</v>
      </c>
      <c r="D4557" s="174">
        <v>3.3169622736398123E-3</v>
      </c>
      <c r="E4557" s="174">
        <v>3.3169622736398123E-3</v>
      </c>
      <c r="G4557" s="174">
        <v>4551</v>
      </c>
      <c r="H4557" s="174">
        <f t="shared" ca="1" si="75"/>
        <v>5.8552599125758574E-2</v>
      </c>
    </row>
    <row r="4558" spans="2:8" x14ac:dyDescent="0.3">
      <c r="B4558" s="210">
        <v>38772</v>
      </c>
      <c r="C4558" s="211">
        <v>128.958054</v>
      </c>
      <c r="D4558" s="174">
        <v>-1.7829079603402945E-3</v>
      </c>
      <c r="E4558" s="174">
        <v>-1.7829079603402945E-3</v>
      </c>
      <c r="G4558" s="174">
        <v>4552</v>
      </c>
      <c r="H4558" s="174">
        <f t="shared" ca="1" si="75"/>
        <v>1.8234172650130796E-2</v>
      </c>
    </row>
    <row r="4559" spans="2:8" x14ac:dyDescent="0.3">
      <c r="B4559" s="208">
        <v>38771</v>
      </c>
      <c r="C4559" s="209">
        <v>129.18838500000001</v>
      </c>
      <c r="D4559" s="174">
        <v>-7.708394825867688E-3</v>
      </c>
      <c r="E4559" s="174">
        <v>-7.708394825867688E-3</v>
      </c>
      <c r="G4559" s="174">
        <v>4553</v>
      </c>
      <c r="H4559" s="174">
        <f t="shared" ca="1" si="75"/>
        <v>-1.8357895449172348E-2</v>
      </c>
    </row>
    <row r="4560" spans="2:8" x14ac:dyDescent="0.3">
      <c r="B4560" s="210">
        <v>38770</v>
      </c>
      <c r="C4560" s="211">
        <v>130.191956</v>
      </c>
      <c r="D4560" s="174">
        <v>-2.9605248219315454E-3</v>
      </c>
      <c r="E4560" s="174">
        <v>-2.9605248219315454E-3</v>
      </c>
      <c r="G4560" s="174">
        <v>4554</v>
      </c>
      <c r="H4560" s="174">
        <f t="shared" ca="1" si="75"/>
        <v>-1.9004685015779399E-2</v>
      </c>
    </row>
    <row r="4561" spans="2:8" x14ac:dyDescent="0.3">
      <c r="B4561" s="208">
        <v>38769</v>
      </c>
      <c r="C4561" s="209">
        <v>130.57853700000001</v>
      </c>
      <c r="D4561" s="174">
        <v>1.4766873000246612E-2</v>
      </c>
      <c r="E4561" s="174">
        <v>1.4766873000246612E-2</v>
      </c>
      <c r="G4561" s="174">
        <v>4555</v>
      </c>
      <c r="H4561" s="174">
        <f t="shared" ca="1" si="75"/>
        <v>1.0165299647117222E-2</v>
      </c>
    </row>
    <row r="4562" spans="2:8" x14ac:dyDescent="0.3">
      <c r="B4562" s="210">
        <v>38768</v>
      </c>
      <c r="C4562" s="211">
        <v>128.67836</v>
      </c>
      <c r="D4562" s="174">
        <v>1.137872948007009E-2</v>
      </c>
      <c r="E4562" s="174">
        <v>1.137872948007009E-2</v>
      </c>
      <c r="G4562" s="174">
        <v>4556</v>
      </c>
      <c r="H4562" s="174">
        <f t="shared" ca="1" si="75"/>
        <v>1.37039606002432E-3</v>
      </c>
    </row>
    <row r="4563" spans="2:8" x14ac:dyDescent="0.3">
      <c r="B4563" s="208">
        <v>38765</v>
      </c>
      <c r="C4563" s="209">
        <v>127.230637</v>
      </c>
      <c r="D4563" s="174">
        <v>-3.3916212609686552E-2</v>
      </c>
      <c r="E4563" s="174">
        <v>-3.3916212609686552E-2</v>
      </c>
      <c r="G4563" s="174">
        <v>4557</v>
      </c>
      <c r="H4563" s="174">
        <f t="shared" ca="1" si="75"/>
        <v>-6.1654105949823625E-3</v>
      </c>
    </row>
    <row r="4564" spans="2:8" x14ac:dyDescent="0.3">
      <c r="B4564" s="210">
        <v>38764</v>
      </c>
      <c r="C4564" s="211">
        <v>131.69731100000001</v>
      </c>
      <c r="D4564" s="174">
        <v>3.9205560129977141E-2</v>
      </c>
      <c r="E4564" s="174">
        <v>3.9205560129977141E-2</v>
      </c>
      <c r="G4564" s="174">
        <v>4558</v>
      </c>
      <c r="H4564" s="174">
        <f t="shared" ca="1" si="75"/>
        <v>-2.780116428676815E-3</v>
      </c>
    </row>
    <row r="4565" spans="2:8" x14ac:dyDescent="0.3">
      <c r="B4565" s="208">
        <v>38763</v>
      </c>
      <c r="C4565" s="209">
        <v>126.728836</v>
      </c>
      <c r="D4565" s="174">
        <v>4.6954026197033481E-3</v>
      </c>
      <c r="E4565" s="174">
        <v>4.6954026197033481E-3</v>
      </c>
      <c r="G4565" s="174">
        <v>4559</v>
      </c>
      <c r="H4565" s="174">
        <f t="shared" ca="1" si="75"/>
        <v>-1.8886706095922232E-2</v>
      </c>
    </row>
    <row r="4566" spans="2:8" x14ac:dyDescent="0.3">
      <c r="B4566" s="210">
        <v>38762</v>
      </c>
      <c r="C4566" s="211">
        <v>126.136574</v>
      </c>
      <c r="D4566" s="174">
        <v>-3.127175646551885E-2</v>
      </c>
      <c r="E4566" s="174">
        <v>-3.127175646551885E-2</v>
      </c>
      <c r="G4566" s="174">
        <v>4560</v>
      </c>
      <c r="H4566" s="174">
        <f t="shared" ca="1" si="75"/>
        <v>-1.3883477911701308E-2</v>
      </c>
    </row>
    <row r="4567" spans="2:8" x14ac:dyDescent="0.3">
      <c r="B4567" s="208">
        <v>38761</v>
      </c>
      <c r="C4567" s="209">
        <v>130.20841999999999</v>
      </c>
      <c r="D4567" s="174">
        <v>4.9459775139654057E-2</v>
      </c>
      <c r="E4567" s="174">
        <v>4.9459775139654057E-2</v>
      </c>
      <c r="G4567" s="174">
        <v>4561</v>
      </c>
      <c r="H4567" s="174">
        <f t="shared" ca="1" si="75"/>
        <v>1.6704407110805779E-2</v>
      </c>
    </row>
    <row r="4568" spans="2:8" x14ac:dyDescent="0.3">
      <c r="B4568" s="210">
        <v>38758</v>
      </c>
      <c r="C4568" s="211">
        <v>124.071854</v>
      </c>
      <c r="D4568" s="174">
        <v>3.5932258251132427E-3</v>
      </c>
      <c r="E4568" s="174">
        <v>3.5932258251132427E-3</v>
      </c>
      <c r="G4568" s="174">
        <v>4562</v>
      </c>
      <c r="H4568" s="174">
        <f t="shared" ca="1" si="75"/>
        <v>-3.4826952850185645E-2</v>
      </c>
    </row>
    <row r="4569" spans="2:8" x14ac:dyDescent="0.3">
      <c r="B4569" s="208">
        <v>38756</v>
      </c>
      <c r="C4569" s="209">
        <v>123.62763200000001</v>
      </c>
      <c r="D4569" s="174">
        <v>-1.7262848375784817E-2</v>
      </c>
      <c r="E4569" s="174">
        <v>-1.7262848375784817E-2</v>
      </c>
      <c r="G4569" s="174">
        <v>4563</v>
      </c>
      <c r="H4569" s="174">
        <f t="shared" ca="1" si="75"/>
        <v>-7.4836056846244534E-3</v>
      </c>
    </row>
    <row r="4570" spans="2:8" x14ac:dyDescent="0.3">
      <c r="B4570" s="210">
        <v>38755</v>
      </c>
      <c r="C4570" s="211">
        <v>125.799286</v>
      </c>
      <c r="D4570" s="174">
        <v>4.2254418713640052E-2</v>
      </c>
      <c r="E4570" s="174">
        <v>4.2254418713640052E-2</v>
      </c>
      <c r="G4570" s="174">
        <v>4564</v>
      </c>
      <c r="H4570" s="174">
        <f t="shared" ca="1" si="75"/>
        <v>3.4470625777738755E-3</v>
      </c>
    </row>
    <row r="4571" spans="2:8" x14ac:dyDescent="0.3">
      <c r="B4571" s="208">
        <v>38754</v>
      </c>
      <c r="C4571" s="209">
        <v>120.69921100000001</v>
      </c>
      <c r="D4571" s="174">
        <v>2.1298986911320698E-2</v>
      </c>
      <c r="E4571" s="174">
        <v>2.1298986911320698E-2</v>
      </c>
      <c r="G4571" s="174">
        <v>4565</v>
      </c>
      <c r="H4571" s="174">
        <f t="shared" ca="1" si="75"/>
        <v>3.4775675053422147E-3</v>
      </c>
    </row>
    <row r="4572" spans="2:8" x14ac:dyDescent="0.3">
      <c r="B4572" s="210">
        <v>38751</v>
      </c>
      <c r="C4572" s="211">
        <v>118.182053</v>
      </c>
      <c r="D4572" s="174">
        <v>1.6341127829757402E-2</v>
      </c>
      <c r="E4572" s="174">
        <v>1.6341127829757402E-2</v>
      </c>
      <c r="G4572" s="174">
        <v>4566</v>
      </c>
      <c r="H4572" s="174">
        <f t="shared" ca="1" si="75"/>
        <v>6.2031031615996839E-3</v>
      </c>
    </row>
    <row r="4573" spans="2:8" x14ac:dyDescent="0.3">
      <c r="B4573" s="208">
        <v>38750</v>
      </c>
      <c r="C4573" s="209">
        <v>116.281876</v>
      </c>
      <c r="D4573" s="174">
        <v>-1.4156693896060036E-4</v>
      </c>
      <c r="E4573" s="174">
        <v>-1.4156693896060036E-4</v>
      </c>
      <c r="G4573" s="174">
        <v>4567</v>
      </c>
      <c r="H4573" s="174">
        <f t="shared" ca="1" si="75"/>
        <v>-2.5542739218047294E-2</v>
      </c>
    </row>
    <row r="4574" spans="2:8" x14ac:dyDescent="0.3">
      <c r="B4574" s="210">
        <v>38749</v>
      </c>
      <c r="C4574" s="211">
        <v>116.29834</v>
      </c>
      <c r="D4574" s="174">
        <v>-2.1878138075103163E-3</v>
      </c>
      <c r="E4574" s="174">
        <v>-2.1878138075103163E-3</v>
      </c>
      <c r="G4574" s="174">
        <v>4568</v>
      </c>
      <c r="H4574" s="174">
        <f t="shared" ca="1" si="75"/>
        <v>1.567592638456615E-2</v>
      </c>
    </row>
    <row r="4575" spans="2:8" x14ac:dyDescent="0.3">
      <c r="B4575" s="208">
        <v>38748</v>
      </c>
      <c r="C4575" s="209">
        <v>116.553337</v>
      </c>
      <c r="D4575" s="174">
        <v>2.9499569331719374E-2</v>
      </c>
      <c r="E4575" s="174">
        <v>2.9499569331719374E-2</v>
      </c>
      <c r="G4575" s="174">
        <v>4569</v>
      </c>
      <c r="H4575" s="174">
        <f t="shared" ca="1" si="75"/>
        <v>-2.4795153030627806E-2</v>
      </c>
    </row>
    <row r="4576" spans="2:8" x14ac:dyDescent="0.3">
      <c r="B4576" s="210">
        <v>38747</v>
      </c>
      <c r="C4576" s="211">
        <v>113.21358499999999</v>
      </c>
      <c r="D4576" s="174">
        <v>-3.8363273522642647E-3</v>
      </c>
      <c r="E4576" s="174">
        <v>-3.8363273522642647E-3</v>
      </c>
      <c r="G4576" s="174">
        <v>4570</v>
      </c>
      <c r="H4576" s="174">
        <f t="shared" ca="1" si="75"/>
        <v>-3.1639733427531819E-2</v>
      </c>
    </row>
    <row r="4577" spans="2:8" x14ac:dyDescent="0.3">
      <c r="B4577" s="208">
        <v>38744</v>
      </c>
      <c r="C4577" s="209">
        <v>113.649582</v>
      </c>
      <c r="D4577" s="174">
        <v>2.2120440496407854E-2</v>
      </c>
      <c r="E4577" s="174">
        <v>2.2120440496407854E-2</v>
      </c>
      <c r="G4577" s="174">
        <v>4571</v>
      </c>
      <c r="H4577" s="174">
        <f t="shared" ca="1" si="75"/>
        <v>1.5786688581181468E-2</v>
      </c>
    </row>
    <row r="4578" spans="2:8" x14ac:dyDescent="0.3">
      <c r="B4578" s="210">
        <v>38742</v>
      </c>
      <c r="C4578" s="211">
        <v>111.19001</v>
      </c>
      <c r="D4578" s="174">
        <v>1.8536454940721724E-2</v>
      </c>
      <c r="E4578" s="174">
        <v>1.8536454940721724E-2</v>
      </c>
      <c r="G4578" s="174">
        <v>4572</v>
      </c>
      <c r="H4578" s="174">
        <f t="shared" ca="1" si="75"/>
        <v>-4.3527433658245511E-2</v>
      </c>
    </row>
    <row r="4579" spans="2:8" x14ac:dyDescent="0.3">
      <c r="B4579" s="208">
        <v>38741</v>
      </c>
      <c r="C4579" s="209">
        <v>109.166451</v>
      </c>
      <c r="D4579" s="174">
        <v>2.9078837128184518E-2</v>
      </c>
      <c r="E4579" s="174">
        <v>2.9078837128184518E-2</v>
      </c>
      <c r="G4579" s="174">
        <v>4573</v>
      </c>
      <c r="H4579" s="174">
        <f t="shared" ca="1" si="75"/>
        <v>1.1380872067902875E-3</v>
      </c>
    </row>
    <row r="4580" spans="2:8" x14ac:dyDescent="0.3">
      <c r="B4580" s="210">
        <v>38740</v>
      </c>
      <c r="C4580" s="211">
        <v>106.081718</v>
      </c>
      <c r="D4580" s="174">
        <v>-2.4360768916343204E-2</v>
      </c>
      <c r="E4580" s="174">
        <v>-2.4360768916343204E-2</v>
      </c>
      <c r="G4580" s="174">
        <v>4574</v>
      </c>
      <c r="H4580" s="174">
        <f t="shared" ca="1" si="75"/>
        <v>-2.7097542426782549E-2</v>
      </c>
    </row>
    <row r="4581" spans="2:8" x14ac:dyDescent="0.3">
      <c r="B4581" s="208">
        <v>38737</v>
      </c>
      <c r="C4581" s="209">
        <v>108.730476</v>
      </c>
      <c r="D4581" s="174">
        <v>3.0964772382834172E-2</v>
      </c>
      <c r="E4581" s="174">
        <v>3.0964772382834172E-2</v>
      </c>
      <c r="G4581" s="174">
        <v>4575</v>
      </c>
      <c r="H4581" s="174">
        <f t="shared" ca="1" si="75"/>
        <v>4.253146339178609E-3</v>
      </c>
    </row>
    <row r="4582" spans="2:8" x14ac:dyDescent="0.3">
      <c r="B4582" s="210">
        <v>38736</v>
      </c>
      <c r="C4582" s="211">
        <v>105.464783</v>
      </c>
      <c r="D4582" s="174">
        <v>3.8642504797446971E-2</v>
      </c>
      <c r="E4582" s="174">
        <v>3.8642504797446971E-2</v>
      </c>
      <c r="G4582" s="174">
        <v>4576</v>
      </c>
      <c r="H4582" s="174">
        <f t="shared" ca="1" si="75"/>
        <v>4.0966693261998048E-3</v>
      </c>
    </row>
    <row r="4583" spans="2:8" x14ac:dyDescent="0.3">
      <c r="B4583" s="208">
        <v>38735</v>
      </c>
      <c r="C4583" s="209">
        <v>101.54098500000001</v>
      </c>
      <c r="D4583" s="174">
        <v>-1.9383653548688946E-2</v>
      </c>
      <c r="E4583" s="174">
        <v>-1.9383653548688946E-2</v>
      </c>
      <c r="G4583" s="174">
        <v>4577</v>
      </c>
      <c r="H4583" s="174">
        <f t="shared" ca="1" si="75"/>
        <v>-6.6944950922833008E-2</v>
      </c>
    </row>
    <row r="4584" spans="2:8" x14ac:dyDescent="0.3">
      <c r="B4584" s="210">
        <v>38734</v>
      </c>
      <c r="C4584" s="211">
        <v>103.548126</v>
      </c>
      <c r="D4584" s="174">
        <v>-1.8020200718975834E-2</v>
      </c>
      <c r="E4584" s="174">
        <v>-1.8020200718975834E-2</v>
      </c>
      <c r="G4584" s="174">
        <v>4578</v>
      </c>
      <c r="H4584" s="174">
        <f t="shared" ca="1" si="75"/>
        <v>4.8442785361103337E-2</v>
      </c>
    </row>
    <row r="4585" spans="2:8" x14ac:dyDescent="0.3">
      <c r="B4585" s="208">
        <v>38733</v>
      </c>
      <c r="C4585" s="209">
        <v>105.44832599999999</v>
      </c>
      <c r="D4585" s="174">
        <v>-4.2722168643233045E-3</v>
      </c>
      <c r="E4585" s="174">
        <v>-4.2722168643233045E-3</v>
      </c>
      <c r="G4585" s="174">
        <v>4579</v>
      </c>
      <c r="H4585" s="174">
        <f t="shared" ca="1" si="75"/>
        <v>-2.6435039228032014E-2</v>
      </c>
    </row>
    <row r="4586" spans="2:8" x14ac:dyDescent="0.3">
      <c r="B4586" s="210">
        <v>38730</v>
      </c>
      <c r="C4586" s="211">
        <v>105.900757</v>
      </c>
      <c r="D4586" s="174">
        <v>2.7261647610855796E-3</v>
      </c>
      <c r="E4586" s="174">
        <v>2.7261647610855796E-3</v>
      </c>
      <c r="G4586" s="174">
        <v>4580</v>
      </c>
      <c r="H4586" s="174">
        <f t="shared" ca="1" si="75"/>
        <v>4.2185808532910749E-2</v>
      </c>
    </row>
    <row r="4587" spans="2:8" x14ac:dyDescent="0.3">
      <c r="B4587" s="208">
        <v>38729</v>
      </c>
      <c r="C4587" s="209">
        <v>105.61283899999999</v>
      </c>
      <c r="D4587" s="174">
        <v>8.6417675703924102E-3</v>
      </c>
      <c r="E4587" s="174">
        <v>8.6417675703924102E-3</v>
      </c>
      <c r="G4587" s="174">
        <v>4581</v>
      </c>
      <c r="H4587" s="174">
        <f t="shared" ca="1" si="75"/>
        <v>2.398525274123527E-2</v>
      </c>
    </row>
    <row r="4588" spans="2:8" x14ac:dyDescent="0.3">
      <c r="B4588" s="210">
        <v>38727</v>
      </c>
      <c r="C4588" s="211">
        <v>104.707977</v>
      </c>
      <c r="D4588" s="174">
        <v>-1.3943955055015387E-2</v>
      </c>
      <c r="E4588" s="174">
        <v>-1.3943955055015387E-2</v>
      </c>
      <c r="G4588" s="174">
        <v>4582</v>
      </c>
      <c r="H4588" s="174">
        <f t="shared" ca="1" si="75"/>
        <v>5.8155150987437974E-2</v>
      </c>
    </row>
    <row r="4589" spans="2:8" x14ac:dyDescent="0.3">
      <c r="B4589" s="208">
        <v>38726</v>
      </c>
      <c r="C4589" s="209">
        <v>106.188667</v>
      </c>
      <c r="D4589" s="174">
        <v>-2.549818631147391E-3</v>
      </c>
      <c r="E4589" s="174">
        <v>-2.549818631147391E-3</v>
      </c>
      <c r="G4589" s="174">
        <v>4583</v>
      </c>
      <c r="H4589" s="174">
        <f t="shared" ca="1" si="75"/>
        <v>1.67765222072533E-2</v>
      </c>
    </row>
    <row r="4590" spans="2:8" x14ac:dyDescent="0.3">
      <c r="B4590" s="210">
        <v>38723</v>
      </c>
      <c r="C4590" s="211">
        <v>106.460121</v>
      </c>
      <c r="D4590" s="174">
        <v>7.7471628165016887E-5</v>
      </c>
      <c r="E4590" s="174">
        <v>7.7471628165016887E-5</v>
      </c>
      <c r="G4590" s="174">
        <v>4584</v>
      </c>
      <c r="H4590" s="174">
        <f t="shared" ca="1" si="75"/>
        <v>-1.4017543236024733E-2</v>
      </c>
    </row>
    <row r="4591" spans="2:8" x14ac:dyDescent="0.3">
      <c r="B4591" s="208">
        <v>38722</v>
      </c>
      <c r="C4591" s="209">
        <v>106.451874</v>
      </c>
      <c r="D4591" s="174">
        <v>-1.8431548539203764E-2</v>
      </c>
      <c r="E4591" s="174">
        <v>-1.8431548539203764E-2</v>
      </c>
      <c r="G4591" s="174">
        <v>4585</v>
      </c>
      <c r="H4591" s="174">
        <f t="shared" ca="1" si="75"/>
        <v>2.775847206774374E-2</v>
      </c>
    </row>
    <row r="4592" spans="2:8" x14ac:dyDescent="0.3">
      <c r="B4592" s="210">
        <v>38721</v>
      </c>
      <c r="C4592" s="211">
        <v>108.45079</v>
      </c>
      <c r="D4592" s="174">
        <v>2.1302866529061926E-2</v>
      </c>
      <c r="E4592" s="174">
        <v>2.1302866529061926E-2</v>
      </c>
      <c r="G4592" s="174">
        <v>4586</v>
      </c>
      <c r="H4592" s="174">
        <f t="shared" ca="1" si="75"/>
        <v>-3.3429725646887759E-2</v>
      </c>
    </row>
    <row r="4593" spans="2:8" x14ac:dyDescent="0.3">
      <c r="B4593" s="208">
        <v>38720</v>
      </c>
      <c r="C4593" s="209">
        <v>106.188667</v>
      </c>
      <c r="D4593" s="174">
        <v>9.2253421099688631E-3</v>
      </c>
      <c r="E4593" s="174">
        <v>9.2253421099688631E-3</v>
      </c>
      <c r="G4593" s="174">
        <v>4587</v>
      </c>
      <c r="H4593" s="174">
        <f t="shared" ca="1" si="75"/>
        <v>1.6231489809142696E-3</v>
      </c>
    </row>
    <row r="4594" spans="2:8" x14ac:dyDescent="0.3">
      <c r="B4594" s="210">
        <v>38719</v>
      </c>
      <c r="C4594" s="211">
        <v>105.217995</v>
      </c>
      <c r="D4594" s="174">
        <v>-2.11969686817155E-2</v>
      </c>
      <c r="E4594" s="174">
        <v>-2.11969686817155E-2</v>
      </c>
      <c r="G4594" s="174">
        <v>4588</v>
      </c>
      <c r="H4594" s="174">
        <f t="shared" ca="1" si="75"/>
        <v>-3.8870903381637461E-4</v>
      </c>
    </row>
    <row r="4595" spans="2:8" x14ac:dyDescent="0.3">
      <c r="B4595" s="208">
        <v>38716</v>
      </c>
      <c r="C4595" s="209">
        <v>107.49659699999999</v>
      </c>
      <c r="D4595" s="174">
        <v>-4.0391798003932295E-3</v>
      </c>
      <c r="E4595" s="174">
        <v>-4.0391798003932295E-3</v>
      </c>
      <c r="G4595" s="174">
        <v>4589</v>
      </c>
      <c r="H4595" s="174">
        <f t="shared" ca="1" si="75"/>
        <v>-1.2157455888936585E-2</v>
      </c>
    </row>
    <row r="4596" spans="2:8" x14ac:dyDescent="0.3">
      <c r="B4596" s="210">
        <v>38715</v>
      </c>
      <c r="C4596" s="211">
        <v>107.93255600000001</v>
      </c>
      <c r="D4596" s="174">
        <v>2.1964346588581068E-2</v>
      </c>
      <c r="E4596" s="174">
        <v>2.1964346588581068E-2</v>
      </c>
      <c r="G4596" s="174">
        <v>4590</v>
      </c>
      <c r="H4596" s="174">
        <f t="shared" ca="1" si="75"/>
        <v>7.3053841797715985E-3</v>
      </c>
    </row>
    <row r="4597" spans="2:8" x14ac:dyDescent="0.3">
      <c r="B4597" s="208">
        <v>38714</v>
      </c>
      <c r="C4597" s="209">
        <v>105.61283899999999</v>
      </c>
      <c r="D4597" s="174">
        <v>-2.6684854142448752E-2</v>
      </c>
      <c r="E4597" s="174">
        <v>-2.6684854142448752E-2</v>
      </c>
      <c r="G4597" s="174">
        <v>4591</v>
      </c>
      <c r="H4597" s="174">
        <f t="shared" ca="1" si="75"/>
        <v>1.5457357223428407E-2</v>
      </c>
    </row>
    <row r="4598" spans="2:8" x14ac:dyDescent="0.3">
      <c r="B4598" s="210">
        <v>38713</v>
      </c>
      <c r="C4598" s="211">
        <v>108.508369</v>
      </c>
      <c r="D4598" s="174">
        <v>3.5237758026943622E-2</v>
      </c>
      <c r="E4598" s="174">
        <v>3.5237758026943622E-2</v>
      </c>
      <c r="G4598" s="174">
        <v>4592</v>
      </c>
      <c r="H4598" s="174">
        <f t="shared" ca="1" si="75"/>
        <v>6.5076150427591586E-3</v>
      </c>
    </row>
    <row r="4599" spans="2:8" x14ac:dyDescent="0.3">
      <c r="B4599" s="208">
        <v>38712</v>
      </c>
      <c r="C4599" s="209">
        <v>104.814926</v>
      </c>
      <c r="D4599" s="174">
        <v>-3.5192342884847951E-3</v>
      </c>
      <c r="E4599" s="174">
        <v>-3.5192342884847951E-3</v>
      </c>
      <c r="G4599" s="174">
        <v>4593</v>
      </c>
      <c r="H4599" s="174">
        <f t="shared" ca="1" si="75"/>
        <v>-4.0342130159043949E-2</v>
      </c>
    </row>
    <row r="4600" spans="2:8" x14ac:dyDescent="0.3">
      <c r="B4600" s="210">
        <v>38709</v>
      </c>
      <c r="C4600" s="211">
        <v>105.185097</v>
      </c>
      <c r="D4600" s="174">
        <v>5.9791169888125315E-3</v>
      </c>
      <c r="E4600" s="174">
        <v>5.9791169888125315E-3</v>
      </c>
      <c r="G4600" s="174">
        <v>4594</v>
      </c>
      <c r="H4600" s="174">
        <f t="shared" ca="1" si="75"/>
        <v>3.0969813553221034E-2</v>
      </c>
    </row>
    <row r="4601" spans="2:8" x14ac:dyDescent="0.3">
      <c r="B4601" s="208">
        <v>38708</v>
      </c>
      <c r="C4601" s="209">
        <v>104.559921</v>
      </c>
      <c r="D4601" s="174">
        <v>1.2828633159798144E-2</v>
      </c>
      <c r="E4601" s="174">
        <v>1.2828633159798144E-2</v>
      </c>
      <c r="G4601" s="174">
        <v>4595</v>
      </c>
      <c r="H4601" s="174">
        <f t="shared" ca="1" si="75"/>
        <v>5.9559066694050714E-2</v>
      </c>
    </row>
    <row r="4602" spans="2:8" x14ac:dyDescent="0.3">
      <c r="B4602" s="210">
        <v>38707</v>
      </c>
      <c r="C4602" s="211">
        <v>103.23555</v>
      </c>
      <c r="D4602" s="174">
        <v>-8.1401728596814434E-3</v>
      </c>
      <c r="E4602" s="174">
        <v>-8.1401728596814434E-3</v>
      </c>
      <c r="G4602" s="174">
        <v>4596</v>
      </c>
      <c r="H4602" s="174">
        <f t="shared" ca="1" si="75"/>
        <v>3.6235484161702518E-3</v>
      </c>
    </row>
    <row r="4603" spans="2:8" x14ac:dyDescent="0.3">
      <c r="B4603" s="208">
        <v>38706</v>
      </c>
      <c r="C4603" s="209">
        <v>104.082802</v>
      </c>
      <c r="D4603" s="174">
        <v>1.5244963684607905E-2</v>
      </c>
      <c r="E4603" s="174">
        <v>1.5244963684607905E-2</v>
      </c>
      <c r="G4603" s="174">
        <v>4597</v>
      </c>
      <c r="H4603" s="174">
        <f t="shared" ca="1" si="75"/>
        <v>-4.1087072471231001E-2</v>
      </c>
    </row>
    <row r="4604" spans="2:8" x14ac:dyDescent="0.3">
      <c r="B4604" s="210">
        <v>38705</v>
      </c>
      <c r="C4604" s="211">
        <v>102.51989</v>
      </c>
      <c r="D4604" s="174">
        <v>6.5418022010890241E-3</v>
      </c>
      <c r="E4604" s="174">
        <v>6.5418022010890241E-3</v>
      </c>
      <c r="G4604" s="174">
        <v>4598</v>
      </c>
      <c r="H4604" s="174">
        <f t="shared" ca="1" si="75"/>
        <v>3.6283218002677599E-3</v>
      </c>
    </row>
    <row r="4605" spans="2:8" x14ac:dyDescent="0.3">
      <c r="B4605" s="208">
        <v>38702</v>
      </c>
      <c r="C4605" s="209">
        <v>101.853584</v>
      </c>
      <c r="D4605" s="174">
        <v>1.2925307497290938E-2</v>
      </c>
      <c r="E4605" s="174">
        <v>1.2925307497290938E-2</v>
      </c>
      <c r="G4605" s="174">
        <v>4599</v>
      </c>
      <c r="H4605" s="174">
        <f t="shared" ca="1" si="75"/>
        <v>-1.4253443899715666E-2</v>
      </c>
    </row>
    <row r="4606" spans="2:8" x14ac:dyDescent="0.3">
      <c r="B4606" s="210">
        <v>38701</v>
      </c>
      <c r="C4606" s="211">
        <v>100.553894</v>
      </c>
      <c r="D4606" s="174">
        <v>-8.9987021884413536E-3</v>
      </c>
      <c r="E4606" s="174">
        <v>-8.9987021884413536E-3</v>
      </c>
      <c r="G4606" s="174">
        <v>4600</v>
      </c>
      <c r="H4606" s="174">
        <f t="shared" ca="1" si="75"/>
        <v>1.5672951756717363E-2</v>
      </c>
    </row>
    <row r="4607" spans="2:8" x14ac:dyDescent="0.3">
      <c r="B4607" s="208">
        <v>38700</v>
      </c>
      <c r="C4607" s="209">
        <v>101.466965</v>
      </c>
      <c r="D4607" s="174">
        <v>-1.4067578628154729E-2</v>
      </c>
      <c r="E4607" s="174">
        <v>-1.4067578628154729E-2</v>
      </c>
      <c r="G4607" s="174">
        <v>4601</v>
      </c>
      <c r="H4607" s="174">
        <f t="shared" ca="1" si="75"/>
        <v>3.4740903724390466E-3</v>
      </c>
    </row>
    <row r="4608" spans="2:8" x14ac:dyDescent="0.3">
      <c r="B4608" s="210">
        <v>38699</v>
      </c>
      <c r="C4608" s="211">
        <v>102.914726</v>
      </c>
      <c r="D4608" s="174">
        <v>5.6939993901435421E-2</v>
      </c>
      <c r="E4608" s="174">
        <v>5.6939993901435421E-2</v>
      </c>
      <c r="G4608" s="174">
        <v>4602</v>
      </c>
      <c r="H4608" s="174">
        <f t="shared" ca="1" si="75"/>
        <v>-3.5190476670390908E-2</v>
      </c>
    </row>
    <row r="4609" spans="2:8" x14ac:dyDescent="0.3">
      <c r="B4609" s="208">
        <v>38698</v>
      </c>
      <c r="C4609" s="209">
        <v>97.370452999999998</v>
      </c>
      <c r="D4609" s="174">
        <v>2.7249867719908196E-2</v>
      </c>
      <c r="E4609" s="174">
        <v>2.7249867719908196E-2</v>
      </c>
      <c r="G4609" s="174">
        <v>4603</v>
      </c>
      <c r="H4609" s="174">
        <f t="shared" ca="1" si="75"/>
        <v>1.3254956568188673E-2</v>
      </c>
    </row>
    <row r="4610" spans="2:8" x14ac:dyDescent="0.3">
      <c r="B4610" s="210">
        <v>38695</v>
      </c>
      <c r="C4610" s="211">
        <v>94.787505999999993</v>
      </c>
      <c r="D4610" s="174">
        <v>1.9193403805438592E-2</v>
      </c>
      <c r="E4610" s="174">
        <v>1.9193403805438592E-2</v>
      </c>
      <c r="G4610" s="174">
        <v>4604</v>
      </c>
      <c r="H4610" s="174">
        <f t="shared" ca="1" si="75"/>
        <v>2.7835952810638779E-2</v>
      </c>
    </row>
    <row r="4611" spans="2:8" x14ac:dyDescent="0.3">
      <c r="B4611" s="208">
        <v>38694</v>
      </c>
      <c r="C4611" s="209">
        <v>93.002471999999997</v>
      </c>
      <c r="D4611" s="174">
        <v>8.563681799849239E-3</v>
      </c>
      <c r="E4611" s="174">
        <v>8.563681799849239E-3</v>
      </c>
      <c r="G4611" s="174">
        <v>4605</v>
      </c>
      <c r="H4611" s="174">
        <f t="shared" ca="1" si="75"/>
        <v>1.4478145758785952E-2</v>
      </c>
    </row>
    <row r="4612" spans="2:8" x14ac:dyDescent="0.3">
      <c r="B4612" s="210">
        <v>38693</v>
      </c>
      <c r="C4612" s="211">
        <v>92.212790999999996</v>
      </c>
      <c r="D4612" s="174">
        <v>2.1412312274784507E-2</v>
      </c>
      <c r="E4612" s="174">
        <v>2.1412312274784507E-2</v>
      </c>
      <c r="G4612" s="174">
        <v>4606</v>
      </c>
      <c r="H4612" s="174">
        <f t="shared" ca="1" si="75"/>
        <v>-1.4563342806635711E-2</v>
      </c>
    </row>
    <row r="4613" spans="2:8" x14ac:dyDescent="0.3">
      <c r="B4613" s="208">
        <v>38692</v>
      </c>
      <c r="C4613" s="209">
        <v>90.279694000000006</v>
      </c>
      <c r="D4613" s="174">
        <v>-1.268442347574056E-2</v>
      </c>
      <c r="E4613" s="174">
        <v>-1.268442347574056E-2</v>
      </c>
      <c r="G4613" s="174">
        <v>4607</v>
      </c>
      <c r="H4613" s="174">
        <f t="shared" ca="1" si="75"/>
        <v>-1.1827778877467771E-2</v>
      </c>
    </row>
    <row r="4614" spans="2:8" x14ac:dyDescent="0.3">
      <c r="B4614" s="210">
        <v>38691</v>
      </c>
      <c r="C4614" s="211">
        <v>91.439552000000006</v>
      </c>
      <c r="D4614" s="174">
        <v>-2.0616697894480469E-2</v>
      </c>
      <c r="E4614" s="174">
        <v>-2.0616697894480469E-2</v>
      </c>
      <c r="G4614" s="174">
        <v>4608</v>
      </c>
      <c r="H4614" s="174">
        <f t="shared" ca="1" si="75"/>
        <v>2.5964408614423416E-2</v>
      </c>
    </row>
    <row r="4615" spans="2:8" x14ac:dyDescent="0.3">
      <c r="B4615" s="208">
        <v>38688</v>
      </c>
      <c r="C4615" s="209">
        <v>93.364418000000001</v>
      </c>
      <c r="D4615" s="174">
        <v>-9.2527761522553115E-3</v>
      </c>
      <c r="E4615" s="174">
        <v>-9.2527761522553115E-3</v>
      </c>
      <c r="G4615" s="174">
        <v>4609</v>
      </c>
      <c r="H4615" s="174">
        <f t="shared" ca="1" si="75"/>
        <v>-6.3954185033253758E-2</v>
      </c>
    </row>
    <row r="4616" spans="2:8" x14ac:dyDescent="0.3">
      <c r="B4616" s="210">
        <v>38687</v>
      </c>
      <c r="C4616" s="211">
        <v>94.236366000000004</v>
      </c>
      <c r="D4616" s="174">
        <v>3.0586479688789348E-2</v>
      </c>
      <c r="E4616" s="174">
        <v>3.0586479688789348E-2</v>
      </c>
      <c r="G4616" s="174">
        <v>4610</v>
      </c>
      <c r="H4616" s="174">
        <f t="shared" ref="H4616:H4679" ca="1" si="76">_xlfn.NORM.INV(RAND(),N$9,N$10)</f>
        <v>9.9857105471536783E-3</v>
      </c>
    </row>
    <row r="4617" spans="2:8" x14ac:dyDescent="0.3">
      <c r="B4617" s="208">
        <v>38686</v>
      </c>
      <c r="C4617" s="209">
        <v>91.439552000000006</v>
      </c>
      <c r="D4617" s="174">
        <v>-3.5989785574359799E-2</v>
      </c>
      <c r="E4617" s="174">
        <v>-3.5989785574359799E-2</v>
      </c>
      <c r="G4617" s="174">
        <v>4611</v>
      </c>
      <c r="H4617" s="174">
        <f t="shared" ca="1" si="76"/>
        <v>1.4825403772403418E-2</v>
      </c>
    </row>
    <row r="4618" spans="2:8" x14ac:dyDescent="0.3">
      <c r="B4618" s="210">
        <v>38685</v>
      </c>
      <c r="C4618" s="211">
        <v>94.853301999999999</v>
      </c>
      <c r="D4618" s="174">
        <v>-1.7048836899404788E-2</v>
      </c>
      <c r="E4618" s="174">
        <v>-1.7048836899404788E-2</v>
      </c>
      <c r="G4618" s="174">
        <v>4612</v>
      </c>
      <c r="H4618" s="174">
        <f t="shared" ca="1" si="76"/>
        <v>2.6484999366279301E-2</v>
      </c>
    </row>
    <row r="4619" spans="2:8" x14ac:dyDescent="0.3">
      <c r="B4619" s="208">
        <v>38684</v>
      </c>
      <c r="C4619" s="209">
        <v>96.498489000000006</v>
      </c>
      <c r="D4619" s="174">
        <v>2.2398387106856626E-2</v>
      </c>
      <c r="E4619" s="174">
        <v>2.2398387106856626E-2</v>
      </c>
      <c r="G4619" s="174">
        <v>4613</v>
      </c>
      <c r="H4619" s="174">
        <f t="shared" ca="1" si="76"/>
        <v>5.9877997708830408E-3</v>
      </c>
    </row>
    <row r="4620" spans="2:8" x14ac:dyDescent="0.3">
      <c r="B4620" s="210">
        <v>38681</v>
      </c>
      <c r="C4620" s="211">
        <v>94.384429999999995</v>
      </c>
      <c r="D4620" s="174">
        <v>3.1278065374693978E-2</v>
      </c>
      <c r="E4620" s="174">
        <v>3.1278065374693978E-2</v>
      </c>
      <c r="G4620" s="174">
        <v>4614</v>
      </c>
      <c r="H4620" s="174">
        <f t="shared" ca="1" si="76"/>
        <v>2.5661621491428707E-3</v>
      </c>
    </row>
    <row r="4621" spans="2:8" x14ac:dyDescent="0.3">
      <c r="B4621" s="208">
        <v>38680</v>
      </c>
      <c r="C4621" s="209">
        <v>91.521805000000001</v>
      </c>
      <c r="D4621" s="174">
        <v>1.0994916249582496E-2</v>
      </c>
      <c r="E4621" s="174">
        <v>1.0994916249582496E-2</v>
      </c>
      <c r="G4621" s="174">
        <v>4615</v>
      </c>
      <c r="H4621" s="174">
        <f t="shared" ca="1" si="76"/>
        <v>-3.6367859120065946E-2</v>
      </c>
    </row>
    <row r="4622" spans="2:8" x14ac:dyDescent="0.3">
      <c r="B4622" s="210">
        <v>38679</v>
      </c>
      <c r="C4622" s="211">
        <v>90.526473999999993</v>
      </c>
      <c r="D4622" s="174">
        <v>2.4292658090477207E-2</v>
      </c>
      <c r="E4622" s="174">
        <v>2.4292658090477207E-2</v>
      </c>
      <c r="G4622" s="174">
        <v>4616</v>
      </c>
      <c r="H4622" s="174">
        <f t="shared" ca="1" si="76"/>
        <v>8.6951038443347145E-2</v>
      </c>
    </row>
    <row r="4623" spans="2:8" x14ac:dyDescent="0.3">
      <c r="B4623" s="208">
        <v>38678</v>
      </c>
      <c r="C4623" s="209">
        <v>88.379501000000005</v>
      </c>
      <c r="D4623" s="174">
        <v>-1.4583125946397884E-2</v>
      </c>
      <c r="E4623" s="174">
        <v>-1.4583125946397884E-2</v>
      </c>
      <c r="G4623" s="174">
        <v>4617</v>
      </c>
      <c r="H4623" s="174">
        <f t="shared" ca="1" si="76"/>
        <v>2.2419461255563558E-2</v>
      </c>
    </row>
    <row r="4624" spans="2:8" x14ac:dyDescent="0.3">
      <c r="B4624" s="210">
        <v>38677</v>
      </c>
      <c r="C4624" s="211">
        <v>89.687423999999993</v>
      </c>
      <c r="D4624" s="174">
        <v>-1.4654130260970176E-3</v>
      </c>
      <c r="E4624" s="174">
        <v>-1.4654130260970176E-3</v>
      </c>
      <c r="G4624" s="174">
        <v>4618</v>
      </c>
      <c r="H4624" s="174">
        <f t="shared" ca="1" si="76"/>
        <v>1.8701829324919962E-2</v>
      </c>
    </row>
    <row r="4625" spans="2:8" x14ac:dyDescent="0.3">
      <c r="B4625" s="208">
        <v>38674</v>
      </c>
      <c r="C4625" s="209">
        <v>89.819046</v>
      </c>
      <c r="D4625" s="174">
        <v>2.8251327854389045E-2</v>
      </c>
      <c r="E4625" s="174">
        <v>2.8251327854389045E-2</v>
      </c>
      <c r="G4625" s="174">
        <v>4619</v>
      </c>
      <c r="H4625" s="174">
        <f t="shared" ca="1" si="76"/>
        <v>4.7884498772309356E-3</v>
      </c>
    </row>
    <row r="4626" spans="2:8" x14ac:dyDescent="0.3">
      <c r="B4626" s="210">
        <v>38673</v>
      </c>
      <c r="C4626" s="211">
        <v>87.351257000000004</v>
      </c>
      <c r="D4626" s="174">
        <v>2.2630995828416309E-2</v>
      </c>
      <c r="E4626" s="174">
        <v>2.2630995828416309E-2</v>
      </c>
      <c r="G4626" s="174">
        <v>4620</v>
      </c>
      <c r="H4626" s="174">
        <f t="shared" ca="1" si="76"/>
        <v>7.7441675181450448E-3</v>
      </c>
    </row>
    <row r="4627" spans="2:8" x14ac:dyDescent="0.3">
      <c r="B4627" s="208">
        <v>38672</v>
      </c>
      <c r="C4627" s="209">
        <v>85.418159000000003</v>
      </c>
      <c r="D4627" s="174">
        <v>1.0805090828037255E-2</v>
      </c>
      <c r="E4627" s="174">
        <v>1.0805090828037255E-2</v>
      </c>
      <c r="G4627" s="174">
        <v>4621</v>
      </c>
      <c r="H4627" s="174">
        <f t="shared" ca="1" si="76"/>
        <v>-5.6712633314041277E-2</v>
      </c>
    </row>
    <row r="4628" spans="2:8" x14ac:dyDescent="0.3">
      <c r="B4628" s="210">
        <v>38670</v>
      </c>
      <c r="C4628" s="211">
        <v>84.505073999999993</v>
      </c>
      <c r="D4628" s="174">
        <v>0</v>
      </c>
      <c r="E4628" s="174">
        <v>0</v>
      </c>
      <c r="G4628" s="174">
        <v>4622</v>
      </c>
      <c r="H4628" s="174">
        <f t="shared" ca="1" si="76"/>
        <v>-3.8038464734638441E-2</v>
      </c>
    </row>
    <row r="4629" spans="2:8" x14ac:dyDescent="0.3">
      <c r="B4629" s="208">
        <v>38667</v>
      </c>
      <c r="C4629" s="209">
        <v>84.505073999999993</v>
      </c>
      <c r="D4629" s="174">
        <v>3.018439461636737E-2</v>
      </c>
      <c r="E4629" s="174">
        <v>3.018439461636737E-2</v>
      </c>
      <c r="G4629" s="174">
        <v>4623</v>
      </c>
      <c r="H4629" s="174">
        <f t="shared" ca="1" si="76"/>
        <v>3.9439038460224334E-2</v>
      </c>
    </row>
    <row r="4630" spans="2:8" x14ac:dyDescent="0.3">
      <c r="B4630" s="210">
        <v>38666</v>
      </c>
      <c r="C4630" s="211">
        <v>82.029076000000003</v>
      </c>
      <c r="D4630" s="174">
        <v>5.0394542158939829E-3</v>
      </c>
      <c r="E4630" s="174">
        <v>5.0394542158939829E-3</v>
      </c>
      <c r="G4630" s="174">
        <v>4624</v>
      </c>
      <c r="H4630" s="174">
        <f t="shared" ca="1" si="76"/>
        <v>-4.4947758730818403E-2</v>
      </c>
    </row>
    <row r="4631" spans="2:8" x14ac:dyDescent="0.3">
      <c r="B4631" s="208">
        <v>38665</v>
      </c>
      <c r="C4631" s="209">
        <v>81.617767000000001</v>
      </c>
      <c r="D4631" s="174">
        <v>-1.0274257572003211E-2</v>
      </c>
      <c r="E4631" s="174">
        <v>-1.0274257572003211E-2</v>
      </c>
      <c r="G4631" s="174">
        <v>4625</v>
      </c>
      <c r="H4631" s="174">
        <f t="shared" ca="1" si="76"/>
        <v>-2.8550223463055274E-2</v>
      </c>
    </row>
    <row r="4632" spans="2:8" x14ac:dyDescent="0.3">
      <c r="B4632" s="210">
        <v>38664</v>
      </c>
      <c r="C4632" s="211">
        <v>82.465034000000003</v>
      </c>
      <c r="D4632" s="174">
        <v>1.6527887318290701E-2</v>
      </c>
      <c r="E4632" s="174">
        <v>1.6527887318290701E-2</v>
      </c>
      <c r="G4632" s="174">
        <v>4626</v>
      </c>
      <c r="H4632" s="174">
        <f t="shared" ca="1" si="76"/>
        <v>-4.437259761709958E-3</v>
      </c>
    </row>
    <row r="4633" spans="2:8" x14ac:dyDescent="0.3">
      <c r="B4633" s="208">
        <v>38663</v>
      </c>
      <c r="C4633" s="209">
        <v>81.124222000000003</v>
      </c>
      <c r="D4633" s="174">
        <v>2.5689219191730246E-2</v>
      </c>
      <c r="E4633" s="174">
        <v>2.5689219191730246E-2</v>
      </c>
      <c r="G4633" s="174">
        <v>4627</v>
      </c>
      <c r="H4633" s="174">
        <f t="shared" ca="1" si="76"/>
        <v>1.2907898720534538E-3</v>
      </c>
    </row>
    <row r="4634" spans="2:8" x14ac:dyDescent="0.3">
      <c r="B4634" s="210">
        <v>38660</v>
      </c>
      <c r="C4634" s="211">
        <v>79.092399999999998</v>
      </c>
      <c r="D4634" s="174">
        <v>0</v>
      </c>
      <c r="E4634" s="174">
        <v>0</v>
      </c>
      <c r="G4634" s="174">
        <v>4628</v>
      </c>
      <c r="H4634" s="174">
        <f t="shared" ca="1" si="76"/>
        <v>-1.8658513419033802E-2</v>
      </c>
    </row>
    <row r="4635" spans="2:8" x14ac:dyDescent="0.3">
      <c r="B4635" s="208">
        <v>38658</v>
      </c>
      <c r="C4635" s="209">
        <v>79.092399999999998</v>
      </c>
      <c r="D4635" s="174">
        <v>1.8537909180906299E-2</v>
      </c>
      <c r="E4635" s="174">
        <v>1.8537909180906299E-2</v>
      </c>
      <c r="G4635" s="174">
        <v>4629</v>
      </c>
      <c r="H4635" s="174">
        <f t="shared" ca="1" si="76"/>
        <v>7.1494182842214843E-2</v>
      </c>
    </row>
    <row r="4636" spans="2:8" x14ac:dyDescent="0.3">
      <c r="B4636" s="210">
        <v>38656</v>
      </c>
      <c r="C4636" s="211">
        <v>77.652878000000001</v>
      </c>
      <c r="D4636" s="174">
        <v>2.2530469093519283E-2</v>
      </c>
      <c r="E4636" s="174">
        <v>2.2530469093519283E-2</v>
      </c>
      <c r="G4636" s="174">
        <v>4630</v>
      </c>
      <c r="H4636" s="174">
        <f t="shared" ca="1" si="76"/>
        <v>-5.4233723153871488E-3</v>
      </c>
    </row>
    <row r="4637" spans="2:8" x14ac:dyDescent="0.3">
      <c r="B4637" s="208">
        <v>38653</v>
      </c>
      <c r="C4637" s="209">
        <v>75.941872000000004</v>
      </c>
      <c r="D4637" s="174">
        <v>-4.67735221349697E-2</v>
      </c>
      <c r="E4637" s="174">
        <v>-4.67735221349697E-2</v>
      </c>
      <c r="G4637" s="174">
        <v>4631</v>
      </c>
      <c r="H4637" s="174">
        <f t="shared" ca="1" si="76"/>
        <v>-1.8639577043191257E-2</v>
      </c>
    </row>
    <row r="4638" spans="2:8" x14ac:dyDescent="0.3">
      <c r="B4638" s="210">
        <v>38652</v>
      </c>
      <c r="C4638" s="211">
        <v>79.668235999999993</v>
      </c>
      <c r="D4638" s="174">
        <v>-2.8390587339125944E-2</v>
      </c>
      <c r="E4638" s="174">
        <v>-2.8390587339125944E-2</v>
      </c>
      <c r="G4638" s="174">
        <v>4632</v>
      </c>
      <c r="H4638" s="174">
        <f t="shared" ca="1" si="76"/>
        <v>-6.3283375207786215E-3</v>
      </c>
    </row>
    <row r="4639" spans="2:8" x14ac:dyDescent="0.3">
      <c r="B4639" s="208">
        <v>38651</v>
      </c>
      <c r="C4639" s="209">
        <v>81.996155000000002</v>
      </c>
      <c r="D4639" s="174">
        <v>-4.1814970281783201E-2</v>
      </c>
      <c r="E4639" s="174">
        <v>-4.1814970281783201E-2</v>
      </c>
      <c r="G4639" s="174">
        <v>4633</v>
      </c>
      <c r="H4639" s="174">
        <f t="shared" ca="1" si="76"/>
        <v>4.1485563144060801E-2</v>
      </c>
    </row>
    <row r="4640" spans="2:8" x14ac:dyDescent="0.3">
      <c r="B4640" s="210">
        <v>38650</v>
      </c>
      <c r="C4640" s="211">
        <v>85.574448000000004</v>
      </c>
      <c r="D4640" s="174">
        <v>4.4413790966389881E-3</v>
      </c>
      <c r="E4640" s="174">
        <v>4.4413790966389881E-3</v>
      </c>
      <c r="G4640" s="174">
        <v>4634</v>
      </c>
      <c r="H4640" s="174">
        <f t="shared" ca="1" si="76"/>
        <v>3.4977832803819969E-2</v>
      </c>
    </row>
    <row r="4641" spans="2:8" x14ac:dyDescent="0.3">
      <c r="B4641" s="208">
        <v>38649</v>
      </c>
      <c r="C4641" s="209">
        <v>85.196060000000003</v>
      </c>
      <c r="D4641" s="174">
        <v>9.7494394742537824E-3</v>
      </c>
      <c r="E4641" s="174">
        <v>9.7494394742537824E-3</v>
      </c>
      <c r="G4641" s="174">
        <v>4635</v>
      </c>
      <c r="H4641" s="174">
        <f t="shared" ca="1" si="76"/>
        <v>-3.6738714975260607E-2</v>
      </c>
    </row>
    <row r="4642" spans="2:8" x14ac:dyDescent="0.3">
      <c r="B4642" s="210">
        <v>38646</v>
      </c>
      <c r="C4642" s="211">
        <v>84.373465999999993</v>
      </c>
      <c r="D4642" s="174">
        <v>2.1817208298369736E-2</v>
      </c>
      <c r="E4642" s="174">
        <v>2.1817208298369736E-2</v>
      </c>
      <c r="G4642" s="174">
        <v>4636</v>
      </c>
      <c r="H4642" s="174">
        <f t="shared" ca="1" si="76"/>
        <v>-3.7958324837494227E-3</v>
      </c>
    </row>
    <row r="4643" spans="2:8" x14ac:dyDescent="0.3">
      <c r="B4643" s="208">
        <v>38645</v>
      </c>
      <c r="C4643" s="209">
        <v>82.571976000000006</v>
      </c>
      <c r="D4643" s="174">
        <v>-3.7714978933051373E-3</v>
      </c>
      <c r="E4643" s="174">
        <v>-3.7714978933051373E-3</v>
      </c>
      <c r="G4643" s="174">
        <v>4637</v>
      </c>
      <c r="H4643" s="174">
        <f t="shared" ca="1" si="76"/>
        <v>-4.0414851088623272E-3</v>
      </c>
    </row>
    <row r="4644" spans="2:8" x14ac:dyDescent="0.3">
      <c r="B4644" s="210">
        <v>38644</v>
      </c>
      <c r="C4644" s="211">
        <v>82.884574999999998</v>
      </c>
      <c r="D4644" s="174">
        <v>-3.0407993096155991E-2</v>
      </c>
      <c r="E4644" s="174">
        <v>-3.0407993096155991E-2</v>
      </c>
      <c r="G4644" s="174">
        <v>4638</v>
      </c>
      <c r="H4644" s="174">
        <f t="shared" ca="1" si="76"/>
        <v>-1.4089811925677912E-2</v>
      </c>
    </row>
    <row r="4645" spans="2:8" x14ac:dyDescent="0.3">
      <c r="B4645" s="208">
        <v>38643</v>
      </c>
      <c r="C4645" s="209">
        <v>85.483970999999997</v>
      </c>
      <c r="D4645" s="174">
        <v>-1.366729628799942E-2</v>
      </c>
      <c r="E4645" s="174">
        <v>-1.366729628799942E-2</v>
      </c>
      <c r="G4645" s="174">
        <v>4639</v>
      </c>
      <c r="H4645" s="174">
        <f t="shared" ca="1" si="76"/>
        <v>-1.5910241360984928E-2</v>
      </c>
    </row>
    <row r="4646" spans="2:8" x14ac:dyDescent="0.3">
      <c r="B4646" s="210">
        <v>38642</v>
      </c>
      <c r="C4646" s="211">
        <v>86.668494999999993</v>
      </c>
      <c r="D4646" s="174">
        <v>-1.4313940922726918E-2</v>
      </c>
      <c r="E4646" s="174">
        <v>-1.4313940922726918E-2</v>
      </c>
      <c r="G4646" s="174">
        <v>4640</v>
      </c>
      <c r="H4646" s="174">
        <f t="shared" ca="1" si="76"/>
        <v>7.8782469123371418E-3</v>
      </c>
    </row>
    <row r="4647" spans="2:8" x14ac:dyDescent="0.3">
      <c r="B4647" s="208">
        <v>38639</v>
      </c>
      <c r="C4647" s="209">
        <v>87.927077999999995</v>
      </c>
      <c r="D4647" s="174">
        <v>-1.1650313205306663E-2</v>
      </c>
      <c r="E4647" s="174">
        <v>-1.1650313205306663E-2</v>
      </c>
      <c r="G4647" s="174">
        <v>4641</v>
      </c>
      <c r="H4647" s="174">
        <f t="shared" ca="1" si="76"/>
        <v>2.161457697260194E-2</v>
      </c>
    </row>
    <row r="4648" spans="2:8" x14ac:dyDescent="0.3">
      <c r="B4648" s="210">
        <v>38638</v>
      </c>
      <c r="C4648" s="211">
        <v>88.963531000000003</v>
      </c>
      <c r="D4648" s="174">
        <v>-3.230139160544767E-2</v>
      </c>
      <c r="E4648" s="174">
        <v>-3.230139160544767E-2</v>
      </c>
      <c r="G4648" s="174">
        <v>4642</v>
      </c>
      <c r="H4648" s="174">
        <f t="shared" ca="1" si="76"/>
        <v>-4.7065530846203312E-3</v>
      </c>
    </row>
    <row r="4649" spans="2:8" x14ac:dyDescent="0.3">
      <c r="B4649" s="208">
        <v>38636</v>
      </c>
      <c r="C4649" s="209">
        <v>91.933098000000001</v>
      </c>
      <c r="D4649" s="174">
        <v>3.6446279517740626E-2</v>
      </c>
      <c r="E4649" s="174">
        <v>3.6446279517740626E-2</v>
      </c>
      <c r="G4649" s="174">
        <v>4643</v>
      </c>
      <c r="H4649" s="174">
        <f t="shared" ca="1" si="76"/>
        <v>-3.690294119318626E-2</v>
      </c>
    </row>
    <row r="4650" spans="2:8" x14ac:dyDescent="0.3">
      <c r="B4650" s="210">
        <v>38635</v>
      </c>
      <c r="C4650" s="211">
        <v>88.700301999999994</v>
      </c>
      <c r="D4650" s="174">
        <v>-1.3088032581558271E-2</v>
      </c>
      <c r="E4650" s="174">
        <v>-1.3088032581558271E-2</v>
      </c>
      <c r="G4650" s="174">
        <v>4644</v>
      </c>
      <c r="H4650" s="174">
        <f t="shared" ca="1" si="76"/>
        <v>-2.4835757863882084E-2</v>
      </c>
    </row>
    <row r="4651" spans="2:8" x14ac:dyDescent="0.3">
      <c r="B4651" s="208">
        <v>38632</v>
      </c>
      <c r="C4651" s="209">
        <v>89.876609999999999</v>
      </c>
      <c r="D4651" s="174">
        <v>-1.6561647727104827E-2</v>
      </c>
      <c r="E4651" s="174">
        <v>-1.6561647727104827E-2</v>
      </c>
      <c r="G4651" s="174">
        <v>4645</v>
      </c>
      <c r="H4651" s="174">
        <f t="shared" ca="1" si="76"/>
        <v>-1.6658235699499039E-2</v>
      </c>
    </row>
    <row r="4652" spans="2:8" x14ac:dyDescent="0.3">
      <c r="B4652" s="210">
        <v>38631</v>
      </c>
      <c r="C4652" s="211">
        <v>91.390181999999996</v>
      </c>
      <c r="D4652" s="174">
        <v>-2.7486099564814979E-2</v>
      </c>
      <c r="E4652" s="174">
        <v>-2.7486099564814979E-2</v>
      </c>
      <c r="G4652" s="174">
        <v>4646</v>
      </c>
      <c r="H4652" s="174">
        <f t="shared" ca="1" si="76"/>
        <v>-3.305583535379647E-2</v>
      </c>
    </row>
    <row r="4653" spans="2:8" x14ac:dyDescent="0.3">
      <c r="B4653" s="208">
        <v>38630</v>
      </c>
      <c r="C4653" s="209">
        <v>93.973136999999994</v>
      </c>
      <c r="D4653" s="174">
        <v>4.2195583039046384E-3</v>
      </c>
      <c r="E4653" s="174">
        <v>4.2195583039046384E-3</v>
      </c>
      <c r="G4653" s="174">
        <v>4647</v>
      </c>
      <c r="H4653" s="174">
        <f t="shared" ca="1" si="76"/>
        <v>3.9579466872557048E-2</v>
      </c>
    </row>
    <row r="4654" spans="2:8" x14ac:dyDescent="0.3">
      <c r="B4654" s="210">
        <v>38629</v>
      </c>
      <c r="C4654" s="211">
        <v>93.578277999999997</v>
      </c>
      <c r="D4654" s="174">
        <v>2.7827666572105114E-2</v>
      </c>
      <c r="E4654" s="174">
        <v>2.7827666572105114E-2</v>
      </c>
      <c r="G4654" s="174">
        <v>4648</v>
      </c>
      <c r="H4654" s="174">
        <f t="shared" ca="1" si="76"/>
        <v>-2.4855497830020591E-2</v>
      </c>
    </row>
    <row r="4655" spans="2:8" x14ac:dyDescent="0.3">
      <c r="B4655" s="208">
        <v>38628</v>
      </c>
      <c r="C4655" s="209">
        <v>91.044715999999994</v>
      </c>
      <c r="D4655" s="174">
        <v>3.58449197026827E-2</v>
      </c>
      <c r="E4655" s="174">
        <v>3.58449197026827E-2</v>
      </c>
      <c r="G4655" s="174">
        <v>4649</v>
      </c>
      <c r="H4655" s="174">
        <f t="shared" ca="1" si="76"/>
        <v>6.8574537085213397E-2</v>
      </c>
    </row>
    <row r="4656" spans="2:8" x14ac:dyDescent="0.3">
      <c r="B4656" s="210">
        <v>38625</v>
      </c>
      <c r="C4656" s="211">
        <v>87.894157000000007</v>
      </c>
      <c r="D4656" s="174">
        <v>-3.1721646661737484E-3</v>
      </c>
      <c r="E4656" s="174">
        <v>-3.1721646661737484E-3</v>
      </c>
      <c r="G4656" s="174">
        <v>4650</v>
      </c>
      <c r="H4656" s="174">
        <f t="shared" ca="1" si="76"/>
        <v>-2.067325639570004E-2</v>
      </c>
    </row>
    <row r="4657" spans="2:8" x14ac:dyDescent="0.3">
      <c r="B4657" s="208">
        <v>38624</v>
      </c>
      <c r="C4657" s="209">
        <v>88.173858999999993</v>
      </c>
      <c r="D4657" s="174">
        <v>-1.7692715280342706E-3</v>
      </c>
      <c r="E4657" s="174">
        <v>-1.7692715280342706E-3</v>
      </c>
      <c r="G4657" s="174">
        <v>4651</v>
      </c>
      <c r="H4657" s="174">
        <f t="shared" ca="1" si="76"/>
        <v>3.3273205796918892E-2</v>
      </c>
    </row>
    <row r="4658" spans="2:8" x14ac:dyDescent="0.3">
      <c r="B4658" s="210">
        <v>38623</v>
      </c>
      <c r="C4658" s="211">
        <v>88.330139000000003</v>
      </c>
      <c r="D4658" s="174">
        <v>-1.6846809291142441E-2</v>
      </c>
      <c r="E4658" s="174">
        <v>-1.6846809291142441E-2</v>
      </c>
      <c r="G4658" s="174">
        <v>4652</v>
      </c>
      <c r="H4658" s="174">
        <f t="shared" ca="1" si="76"/>
        <v>-3.2881388713425101E-2</v>
      </c>
    </row>
    <row r="4659" spans="2:8" x14ac:dyDescent="0.3">
      <c r="B4659" s="208">
        <v>38622</v>
      </c>
      <c r="C4659" s="209">
        <v>89.843718999999993</v>
      </c>
      <c r="D4659" s="174">
        <v>4.9486091999627994E-2</v>
      </c>
      <c r="E4659" s="174">
        <v>4.9486091999627994E-2</v>
      </c>
      <c r="G4659" s="174">
        <v>4653</v>
      </c>
      <c r="H4659" s="174">
        <f t="shared" ca="1" si="76"/>
        <v>-7.8644620357744071E-4</v>
      </c>
    </row>
    <row r="4660" spans="2:8" x14ac:dyDescent="0.3">
      <c r="B4660" s="210">
        <v>38621</v>
      </c>
      <c r="C4660" s="211">
        <v>85.607346000000007</v>
      </c>
      <c r="D4660" s="174">
        <v>1.551520702579426E-2</v>
      </c>
      <c r="E4660" s="174">
        <v>1.551520702579426E-2</v>
      </c>
      <c r="G4660" s="174">
        <v>4654</v>
      </c>
      <c r="H4660" s="174">
        <f t="shared" ca="1" si="76"/>
        <v>-5.2367909727384372E-2</v>
      </c>
    </row>
    <row r="4661" spans="2:8" x14ac:dyDescent="0.3">
      <c r="B4661" s="208">
        <v>38618</v>
      </c>
      <c r="C4661" s="209">
        <v>84.299423000000004</v>
      </c>
      <c r="D4661" s="174">
        <v>2.4492589228051434E-2</v>
      </c>
      <c r="E4661" s="174">
        <v>2.4492589228051434E-2</v>
      </c>
      <c r="G4661" s="174">
        <v>4655</v>
      </c>
      <c r="H4661" s="174">
        <f t="shared" ca="1" si="76"/>
        <v>-1.5837719689552059E-3</v>
      </c>
    </row>
    <row r="4662" spans="2:8" x14ac:dyDescent="0.3">
      <c r="B4662" s="210">
        <v>38617</v>
      </c>
      <c r="C4662" s="211">
        <v>82.284073000000006</v>
      </c>
      <c r="D4662" s="174">
        <v>-3.3806662047689479E-2</v>
      </c>
      <c r="E4662" s="174">
        <v>-3.3806662047689479E-2</v>
      </c>
      <c r="G4662" s="174">
        <v>4656</v>
      </c>
      <c r="H4662" s="174">
        <f t="shared" ca="1" si="76"/>
        <v>7.9066667068117304E-3</v>
      </c>
    </row>
    <row r="4663" spans="2:8" x14ac:dyDescent="0.3">
      <c r="B4663" s="208">
        <v>38616</v>
      </c>
      <c r="C4663" s="209">
        <v>85.163155000000003</v>
      </c>
      <c r="D4663" s="174">
        <v>-8.9978059819452484E-3</v>
      </c>
      <c r="E4663" s="174">
        <v>-8.9978059819452484E-3</v>
      </c>
      <c r="G4663" s="174">
        <v>4657</v>
      </c>
      <c r="H4663" s="174">
        <f t="shared" ca="1" si="76"/>
        <v>-1.2019316405190671E-2</v>
      </c>
    </row>
    <row r="4664" spans="2:8" x14ac:dyDescent="0.3">
      <c r="B4664" s="210">
        <v>38615</v>
      </c>
      <c r="C4664" s="211">
        <v>85.936394000000007</v>
      </c>
      <c r="D4664" s="174">
        <v>-1.0513339678104187E-2</v>
      </c>
      <c r="E4664" s="174">
        <v>-1.0513339678104187E-2</v>
      </c>
      <c r="G4664" s="174">
        <v>4658</v>
      </c>
      <c r="H4664" s="174">
        <f t="shared" ca="1" si="76"/>
        <v>-2.7165184891500264E-2</v>
      </c>
    </row>
    <row r="4665" spans="2:8" x14ac:dyDescent="0.3">
      <c r="B4665" s="208">
        <v>38614</v>
      </c>
      <c r="C4665" s="209">
        <v>86.849472000000006</v>
      </c>
      <c r="D4665" s="174">
        <v>7.8275429836710125E-3</v>
      </c>
      <c r="E4665" s="174">
        <v>7.8275429836710125E-3</v>
      </c>
      <c r="G4665" s="174">
        <v>4659</v>
      </c>
      <c r="H4665" s="174">
        <f t="shared" ca="1" si="76"/>
        <v>1.4386824778000129E-2</v>
      </c>
    </row>
    <row r="4666" spans="2:8" x14ac:dyDescent="0.3">
      <c r="B4666" s="210">
        <v>38611</v>
      </c>
      <c r="C4666" s="211">
        <v>86.174933999999993</v>
      </c>
      <c r="D4666" s="174">
        <v>6.5333437333097719E-3</v>
      </c>
      <c r="E4666" s="174">
        <v>6.5333437333097719E-3</v>
      </c>
      <c r="G4666" s="174">
        <v>4660</v>
      </c>
      <c r="H4666" s="174">
        <f t="shared" ca="1" si="76"/>
        <v>-4.6135033428487453E-2</v>
      </c>
    </row>
    <row r="4667" spans="2:8" x14ac:dyDescent="0.3">
      <c r="B4667" s="208">
        <v>38610</v>
      </c>
      <c r="C4667" s="209">
        <v>85.615577999999999</v>
      </c>
      <c r="D4667" s="174">
        <v>-5.6366542700094112E-3</v>
      </c>
      <c r="E4667" s="174">
        <v>-5.6366542700094112E-3</v>
      </c>
      <c r="G4667" s="174">
        <v>4661</v>
      </c>
      <c r="H4667" s="174">
        <f t="shared" ca="1" si="76"/>
        <v>2.86028318882873E-2</v>
      </c>
    </row>
    <row r="4668" spans="2:8" x14ac:dyDescent="0.3">
      <c r="B4668" s="210">
        <v>38609</v>
      </c>
      <c r="C4668" s="211">
        <v>86.100898999999998</v>
      </c>
      <c r="D4668" s="174">
        <v>1.5621822713089215E-2</v>
      </c>
      <c r="E4668" s="174">
        <v>1.5621822713089215E-2</v>
      </c>
      <c r="G4668" s="174">
        <v>4662</v>
      </c>
      <c r="H4668" s="174">
        <f t="shared" ca="1" si="76"/>
        <v>1.551412523262021E-2</v>
      </c>
    </row>
    <row r="4669" spans="2:8" x14ac:dyDescent="0.3">
      <c r="B4669" s="208">
        <v>38608</v>
      </c>
      <c r="C4669" s="209">
        <v>84.776534999999996</v>
      </c>
      <c r="D4669" s="174">
        <v>9.7981582544170876E-3</v>
      </c>
      <c r="E4669" s="174">
        <v>9.7981582544170876E-3</v>
      </c>
      <c r="G4669" s="174">
        <v>4663</v>
      </c>
      <c r="H4669" s="174">
        <f t="shared" ca="1" si="76"/>
        <v>1.2177929711527157E-2</v>
      </c>
    </row>
    <row r="4670" spans="2:8" x14ac:dyDescent="0.3">
      <c r="B4670" s="210">
        <v>38607</v>
      </c>
      <c r="C4670" s="211">
        <v>83.953941</v>
      </c>
      <c r="D4670" s="174">
        <v>-3.6121310931375552E-3</v>
      </c>
      <c r="E4670" s="174">
        <v>-3.6121310931375552E-3</v>
      </c>
      <c r="G4670" s="174">
        <v>4664</v>
      </c>
      <c r="H4670" s="174">
        <f t="shared" ca="1" si="76"/>
        <v>-1.0723296909234794E-2</v>
      </c>
    </row>
    <row r="4671" spans="2:8" x14ac:dyDescent="0.3">
      <c r="B4671" s="208">
        <v>38604</v>
      </c>
      <c r="C4671" s="209">
        <v>84.258292999999995</v>
      </c>
      <c r="D4671" s="174">
        <v>1.7602613579604687E-3</v>
      </c>
      <c r="E4671" s="174">
        <v>1.7602613579604687E-3</v>
      </c>
      <c r="G4671" s="174">
        <v>4665</v>
      </c>
      <c r="H4671" s="174">
        <f t="shared" ca="1" si="76"/>
        <v>-3.3798730694250455E-2</v>
      </c>
    </row>
    <row r="4672" spans="2:8" x14ac:dyDescent="0.3">
      <c r="B4672" s="210">
        <v>38603</v>
      </c>
      <c r="C4672" s="211">
        <v>84.110236999999998</v>
      </c>
      <c r="D4672" s="174">
        <v>3.1994411369088697E-2</v>
      </c>
      <c r="E4672" s="174">
        <v>3.1994411369088697E-2</v>
      </c>
      <c r="G4672" s="174">
        <v>4666</v>
      </c>
      <c r="H4672" s="174">
        <f t="shared" ca="1" si="76"/>
        <v>-3.2557617209901485E-3</v>
      </c>
    </row>
    <row r="4673" spans="2:8" x14ac:dyDescent="0.3">
      <c r="B4673" s="208">
        <v>38601</v>
      </c>
      <c r="C4673" s="209">
        <v>81.502609000000007</v>
      </c>
      <c r="D4673" s="174">
        <v>-1.0090683159978377E-4</v>
      </c>
      <c r="E4673" s="174">
        <v>-1.0090683159978377E-4</v>
      </c>
      <c r="G4673" s="174">
        <v>4667</v>
      </c>
      <c r="H4673" s="174">
        <f t="shared" ca="1" si="76"/>
        <v>2.6514337477545488E-2</v>
      </c>
    </row>
    <row r="4674" spans="2:8" x14ac:dyDescent="0.3">
      <c r="B4674" s="210">
        <v>38600</v>
      </c>
      <c r="C4674" s="211">
        <v>81.510834000000003</v>
      </c>
      <c r="D4674" s="174">
        <v>5.5814442254486828E-3</v>
      </c>
      <c r="E4674" s="174">
        <v>5.5814442254486828E-3</v>
      </c>
      <c r="G4674" s="174">
        <v>4668</v>
      </c>
      <c r="H4674" s="174">
        <f t="shared" ca="1" si="76"/>
        <v>-4.4957303904193197E-2</v>
      </c>
    </row>
    <row r="4675" spans="2:8" x14ac:dyDescent="0.3">
      <c r="B4675" s="208">
        <v>38597</v>
      </c>
      <c r="C4675" s="209">
        <v>81.058411000000007</v>
      </c>
      <c r="D4675" s="174">
        <v>4.9861389287595544E-2</v>
      </c>
      <c r="E4675" s="174">
        <v>4.9861389287595544E-2</v>
      </c>
      <c r="G4675" s="174">
        <v>4669</v>
      </c>
      <c r="H4675" s="174">
        <f t="shared" ca="1" si="76"/>
        <v>-3.1836365302585871E-2</v>
      </c>
    </row>
    <row r="4676" spans="2:8" x14ac:dyDescent="0.3">
      <c r="B4676" s="210">
        <v>38596</v>
      </c>
      <c r="C4676" s="211">
        <v>77.208679000000004</v>
      </c>
      <c r="D4676" s="174">
        <v>1.7011799079868498E-2</v>
      </c>
      <c r="E4676" s="174">
        <v>1.7011799079868498E-2</v>
      </c>
      <c r="G4676" s="174">
        <v>4670</v>
      </c>
      <c r="H4676" s="174">
        <f t="shared" ca="1" si="76"/>
        <v>2.2211022212892947E-2</v>
      </c>
    </row>
    <row r="4677" spans="2:8" x14ac:dyDescent="0.3">
      <c r="B4677" s="208">
        <v>38595</v>
      </c>
      <c r="C4677" s="209">
        <v>75.917191000000003</v>
      </c>
      <c r="D4677" s="174">
        <v>-1.1461172392354743E-2</v>
      </c>
      <c r="E4677" s="174">
        <v>-1.1461172392354743E-2</v>
      </c>
      <c r="G4677" s="174">
        <v>4671</v>
      </c>
      <c r="H4677" s="174">
        <f t="shared" ca="1" si="76"/>
        <v>-2.0833617693492009E-2</v>
      </c>
    </row>
    <row r="4678" spans="2:8" x14ac:dyDescent="0.3">
      <c r="B4678" s="210">
        <v>38594</v>
      </c>
      <c r="C4678" s="211">
        <v>76.797379000000006</v>
      </c>
      <c r="D4678" s="174">
        <v>4.1949583952930487E-3</v>
      </c>
      <c r="E4678" s="174">
        <v>4.1949583952930487E-3</v>
      </c>
      <c r="G4678" s="174">
        <v>4672</v>
      </c>
      <c r="H4678" s="174">
        <f t="shared" ca="1" si="76"/>
        <v>-1.7398033231378146E-2</v>
      </c>
    </row>
    <row r="4679" spans="2:8" x14ac:dyDescent="0.3">
      <c r="B4679" s="208">
        <v>38593</v>
      </c>
      <c r="C4679" s="209">
        <v>76.476562999999999</v>
      </c>
      <c r="D4679" s="174">
        <v>-1.6502715007884992E-2</v>
      </c>
      <c r="E4679" s="174">
        <v>-1.6502715007884992E-2</v>
      </c>
      <c r="G4679" s="174">
        <v>4673</v>
      </c>
      <c r="H4679" s="174">
        <f t="shared" ca="1" si="76"/>
        <v>4.2300501299370803E-2</v>
      </c>
    </row>
    <row r="4680" spans="2:8" x14ac:dyDescent="0.3">
      <c r="B4680" s="210">
        <v>38590</v>
      </c>
      <c r="C4680" s="211">
        <v>77.759810999999999</v>
      </c>
      <c r="D4680" s="174">
        <v>7.2457100923998133E-3</v>
      </c>
      <c r="E4680" s="174">
        <v>7.2457100923998133E-3</v>
      </c>
      <c r="G4680" s="174">
        <v>4674</v>
      </c>
      <c r="H4680" s="174">
        <f t="shared" ref="H4680:H4743" ca="1" si="77">_xlfn.NORM.INV(RAND(),N$9,N$10)</f>
        <v>-9.4691195972087146E-3</v>
      </c>
    </row>
    <row r="4681" spans="2:8" x14ac:dyDescent="0.3">
      <c r="B4681" s="208">
        <v>38589</v>
      </c>
      <c r="C4681" s="209">
        <v>77.200439000000003</v>
      </c>
      <c r="D4681" s="174">
        <v>-8.6617048926207613E-3</v>
      </c>
      <c r="E4681" s="174">
        <v>-8.6617048926207613E-3</v>
      </c>
      <c r="G4681" s="174">
        <v>4675</v>
      </c>
      <c r="H4681" s="174">
        <f t="shared" ca="1" si="77"/>
        <v>-2.7317000298062024E-2</v>
      </c>
    </row>
    <row r="4682" spans="2:8" x14ac:dyDescent="0.3">
      <c r="B4682" s="210">
        <v>38588</v>
      </c>
      <c r="C4682" s="211">
        <v>77.874968999999993</v>
      </c>
      <c r="D4682" s="174">
        <v>-9.4170733570358069E-3</v>
      </c>
      <c r="E4682" s="174">
        <v>-9.4170733570358069E-3</v>
      </c>
      <c r="G4682" s="174">
        <v>4676</v>
      </c>
      <c r="H4682" s="174">
        <f t="shared" ca="1" si="77"/>
        <v>9.9933054400312971E-3</v>
      </c>
    </row>
    <row r="4683" spans="2:8" x14ac:dyDescent="0.3">
      <c r="B4683" s="208">
        <v>38587</v>
      </c>
      <c r="C4683" s="209">
        <v>78.615295000000003</v>
      </c>
      <c r="D4683" s="174">
        <v>1.7820350413032449E-3</v>
      </c>
      <c r="E4683" s="174">
        <v>1.7820350413032449E-3</v>
      </c>
      <c r="G4683" s="174">
        <v>4677</v>
      </c>
      <c r="H4683" s="174">
        <f t="shared" ca="1" si="77"/>
        <v>-3.5925764700894564E-2</v>
      </c>
    </row>
    <row r="4684" spans="2:8" x14ac:dyDescent="0.3">
      <c r="B4684" s="210">
        <v>38586</v>
      </c>
      <c r="C4684" s="211">
        <v>78.475448999999998</v>
      </c>
      <c r="D4684" s="174">
        <v>-2.7820514407171607E-2</v>
      </c>
      <c r="E4684" s="174">
        <v>-2.7820514407171607E-2</v>
      </c>
      <c r="G4684" s="174">
        <v>4678</v>
      </c>
      <c r="H4684" s="174">
        <f t="shared" ca="1" si="77"/>
        <v>-5.7159052905973754E-3</v>
      </c>
    </row>
    <row r="4685" spans="2:8" x14ac:dyDescent="0.3">
      <c r="B4685" s="208">
        <v>38583</v>
      </c>
      <c r="C4685" s="209">
        <v>80.721153000000001</v>
      </c>
      <c r="D4685" s="174">
        <v>-4.6656248933023186E-3</v>
      </c>
      <c r="E4685" s="174">
        <v>-4.6656248933023186E-3</v>
      </c>
      <c r="G4685" s="174">
        <v>4679</v>
      </c>
      <c r="H4685" s="174">
        <f t="shared" ca="1" si="77"/>
        <v>-1.3658497178627155E-2</v>
      </c>
    </row>
    <row r="4686" spans="2:8" x14ac:dyDescent="0.3">
      <c r="B4686" s="210">
        <v>38582</v>
      </c>
      <c r="C4686" s="211">
        <v>81.099532999999994</v>
      </c>
      <c r="D4686" s="174">
        <v>-2.8322555006844836E-3</v>
      </c>
      <c r="E4686" s="174">
        <v>-2.8322555006844836E-3</v>
      </c>
      <c r="G4686" s="174">
        <v>4680</v>
      </c>
      <c r="H4686" s="174">
        <f t="shared" ca="1" si="77"/>
        <v>1.1604418036657705E-2</v>
      </c>
    </row>
    <row r="4687" spans="2:8" x14ac:dyDescent="0.3">
      <c r="B4687" s="208">
        <v>38581</v>
      </c>
      <c r="C4687" s="209">
        <v>81.329880000000003</v>
      </c>
      <c r="D4687" s="174">
        <v>3.0437421447857527E-3</v>
      </c>
      <c r="E4687" s="174">
        <v>3.0437421447857527E-3</v>
      </c>
      <c r="G4687" s="174">
        <v>4681</v>
      </c>
      <c r="H4687" s="174">
        <f t="shared" ca="1" si="77"/>
        <v>2.0641451497776651E-2</v>
      </c>
    </row>
    <row r="4688" spans="2:8" x14ac:dyDescent="0.3">
      <c r="B4688" s="210">
        <v>38580</v>
      </c>
      <c r="C4688" s="211">
        <v>81.083083999999999</v>
      </c>
      <c r="D4688" s="174">
        <v>-1.3017124877056361E-2</v>
      </c>
      <c r="E4688" s="174">
        <v>-1.3017124877056361E-2</v>
      </c>
      <c r="G4688" s="174">
        <v>4682</v>
      </c>
      <c r="H4688" s="174">
        <f t="shared" ca="1" si="77"/>
        <v>-1.9998618402028163E-2</v>
      </c>
    </row>
    <row r="4689" spans="2:8" x14ac:dyDescent="0.3">
      <c r="B4689" s="208">
        <v>38576</v>
      </c>
      <c r="C4689" s="209">
        <v>82.152473000000001</v>
      </c>
      <c r="D4689" s="174">
        <v>4.1224617046372661E-3</v>
      </c>
      <c r="E4689" s="174">
        <v>4.1224617046372661E-3</v>
      </c>
      <c r="G4689" s="174">
        <v>4683</v>
      </c>
      <c r="H4689" s="174">
        <f t="shared" ca="1" si="77"/>
        <v>5.0928444336167181E-3</v>
      </c>
    </row>
    <row r="4690" spans="2:8" x14ac:dyDescent="0.3">
      <c r="B4690" s="210">
        <v>38575</v>
      </c>
      <c r="C4690" s="211">
        <v>81.815192999999994</v>
      </c>
      <c r="D4690" s="174">
        <v>3.3887730811273976E-2</v>
      </c>
      <c r="E4690" s="174">
        <v>3.3887730811273976E-2</v>
      </c>
      <c r="G4690" s="174">
        <v>4684</v>
      </c>
      <c r="H4690" s="174">
        <f t="shared" ca="1" si="77"/>
        <v>1.3047967306150708E-2</v>
      </c>
    </row>
    <row r="4691" spans="2:8" x14ac:dyDescent="0.3">
      <c r="B4691" s="208">
        <v>38574</v>
      </c>
      <c r="C4691" s="209">
        <v>79.133537000000004</v>
      </c>
      <c r="D4691" s="174">
        <v>2.0256609950085862E-2</v>
      </c>
      <c r="E4691" s="174">
        <v>2.0256609950085862E-2</v>
      </c>
      <c r="G4691" s="174">
        <v>4685</v>
      </c>
      <c r="H4691" s="174">
        <f t="shared" ca="1" si="77"/>
        <v>2.9466531331528521E-3</v>
      </c>
    </row>
    <row r="4692" spans="2:8" x14ac:dyDescent="0.3">
      <c r="B4692" s="210">
        <v>38573</v>
      </c>
      <c r="C4692" s="211">
        <v>77.562386000000004</v>
      </c>
      <c r="D4692" s="174">
        <v>-1.4836567227156004E-2</v>
      </c>
      <c r="E4692" s="174">
        <v>-1.4836567227156004E-2</v>
      </c>
      <c r="G4692" s="174">
        <v>4686</v>
      </c>
      <c r="H4692" s="174">
        <f t="shared" ca="1" si="77"/>
        <v>1.0819336015578742E-2</v>
      </c>
    </row>
    <row r="4693" spans="2:8" x14ac:dyDescent="0.3">
      <c r="B4693" s="208">
        <v>38572</v>
      </c>
      <c r="C4693" s="209">
        <v>78.730475999999996</v>
      </c>
      <c r="D4693" s="174">
        <v>-4.8135069941337948E-2</v>
      </c>
      <c r="E4693" s="174">
        <v>-4.8135069941337948E-2</v>
      </c>
      <c r="G4693" s="174">
        <v>4687</v>
      </c>
      <c r="H4693" s="174">
        <f t="shared" ca="1" si="77"/>
        <v>5.3170713831784296E-3</v>
      </c>
    </row>
    <row r="4694" spans="2:8" x14ac:dyDescent="0.3">
      <c r="B4694" s="210">
        <v>38569</v>
      </c>
      <c r="C4694" s="211">
        <v>82.711815000000001</v>
      </c>
      <c r="D4694" s="174">
        <v>2.1925616406691774E-3</v>
      </c>
      <c r="E4694" s="174">
        <v>2.1925616406691774E-3</v>
      </c>
      <c r="G4694" s="174">
        <v>4688</v>
      </c>
      <c r="H4694" s="174">
        <f t="shared" ca="1" si="77"/>
        <v>3.3239698489521914E-2</v>
      </c>
    </row>
    <row r="4695" spans="2:8" x14ac:dyDescent="0.3">
      <c r="B4695" s="208">
        <v>38568</v>
      </c>
      <c r="C4695" s="209">
        <v>82.530861000000002</v>
      </c>
      <c r="D4695" s="174">
        <v>-1.7528300318120901E-2</v>
      </c>
      <c r="E4695" s="174">
        <v>-1.7528300318120901E-2</v>
      </c>
      <c r="G4695" s="174">
        <v>4689</v>
      </c>
      <c r="H4695" s="174">
        <f t="shared" ca="1" si="77"/>
        <v>-1.9390185171509883E-2</v>
      </c>
    </row>
    <row r="4696" spans="2:8" x14ac:dyDescent="0.3">
      <c r="B4696" s="210">
        <v>38567</v>
      </c>
      <c r="C4696" s="211">
        <v>84.003296000000006</v>
      </c>
      <c r="D4696" s="174">
        <v>-3.0935568234317548E-2</v>
      </c>
      <c r="E4696" s="174">
        <v>-3.0935568234317548E-2</v>
      </c>
      <c r="G4696" s="174">
        <v>4690</v>
      </c>
      <c r="H4696" s="174">
        <f t="shared" ca="1" si="77"/>
        <v>-5.2028419572140695E-2</v>
      </c>
    </row>
    <row r="4697" spans="2:8" x14ac:dyDescent="0.3">
      <c r="B4697" s="208">
        <v>38566</v>
      </c>
      <c r="C4697" s="209">
        <v>86.684944000000002</v>
      </c>
      <c r="D4697" s="174">
        <v>5.1591422725443335E-2</v>
      </c>
      <c r="E4697" s="174">
        <v>5.1591422725443335E-2</v>
      </c>
      <c r="G4697" s="174">
        <v>4691</v>
      </c>
      <c r="H4697" s="174">
        <f t="shared" ca="1" si="77"/>
        <v>-3.1455466102614728E-3</v>
      </c>
    </row>
    <row r="4698" spans="2:8" x14ac:dyDescent="0.3">
      <c r="B4698" s="210">
        <v>38565</v>
      </c>
      <c r="C4698" s="211">
        <v>82.432152000000002</v>
      </c>
      <c r="D4698" s="174">
        <v>4.1900825436165967E-2</v>
      </c>
      <c r="E4698" s="174">
        <v>4.1900825436165967E-2</v>
      </c>
      <c r="G4698" s="174">
        <v>4692</v>
      </c>
      <c r="H4698" s="174">
        <f t="shared" ca="1" si="77"/>
        <v>4.5867823808838368E-3</v>
      </c>
    </row>
    <row r="4699" spans="2:8" x14ac:dyDescent="0.3">
      <c r="B4699" s="208">
        <v>38562</v>
      </c>
      <c r="C4699" s="209">
        <v>79.117080999999999</v>
      </c>
      <c r="D4699" s="174">
        <v>1.3534210991911636E-3</v>
      </c>
      <c r="E4699" s="174">
        <v>1.3534210991911636E-3</v>
      </c>
      <c r="G4699" s="174">
        <v>4693</v>
      </c>
      <c r="H4699" s="174">
        <f t="shared" ca="1" si="77"/>
        <v>-5.4947808800031844E-3</v>
      </c>
    </row>
    <row r="4700" spans="2:8" x14ac:dyDescent="0.3">
      <c r="B4700" s="210">
        <v>38561</v>
      </c>
      <c r="C4700" s="211">
        <v>79.010147000000003</v>
      </c>
      <c r="D4700" s="174">
        <v>0</v>
      </c>
      <c r="E4700" s="174">
        <v>0</v>
      </c>
      <c r="G4700" s="174">
        <v>4694</v>
      </c>
      <c r="H4700" s="174">
        <f t="shared" ca="1" si="77"/>
        <v>-4.8270808842566463E-3</v>
      </c>
    </row>
    <row r="4701" spans="2:8" x14ac:dyDescent="0.3">
      <c r="B4701" s="208">
        <v>38560</v>
      </c>
      <c r="C4701" s="209">
        <v>79.010147000000003</v>
      </c>
      <c r="D4701" s="174">
        <v>4.601986550005344E-3</v>
      </c>
      <c r="E4701" s="174">
        <v>4.601986550005344E-3</v>
      </c>
      <c r="G4701" s="174">
        <v>4695</v>
      </c>
      <c r="H4701" s="174">
        <f t="shared" ca="1" si="77"/>
        <v>-5.1693502168040119E-3</v>
      </c>
    </row>
    <row r="4702" spans="2:8" x14ac:dyDescent="0.3">
      <c r="B4702" s="210">
        <v>38559</v>
      </c>
      <c r="C4702" s="211">
        <v>78.648208999999994</v>
      </c>
      <c r="D4702" s="174">
        <v>9.5025814011657338E-3</v>
      </c>
      <c r="E4702" s="174">
        <v>9.5025814011657338E-3</v>
      </c>
      <c r="G4702" s="174">
        <v>4696</v>
      </c>
      <c r="H4702" s="174">
        <f t="shared" ca="1" si="77"/>
        <v>1.3686189892177746E-2</v>
      </c>
    </row>
    <row r="4703" spans="2:8" x14ac:dyDescent="0.3">
      <c r="B4703" s="208">
        <v>38558</v>
      </c>
      <c r="C4703" s="209">
        <v>77.907882999999998</v>
      </c>
      <c r="D4703" s="174">
        <v>4.2414661163705314E-3</v>
      </c>
      <c r="E4703" s="174">
        <v>4.2414661163705314E-3</v>
      </c>
      <c r="G4703" s="174">
        <v>4697</v>
      </c>
      <c r="H4703" s="174">
        <f t="shared" ca="1" si="77"/>
        <v>1.8064855799904536E-2</v>
      </c>
    </row>
    <row r="4704" spans="2:8" x14ac:dyDescent="0.3">
      <c r="B4704" s="210">
        <v>38555</v>
      </c>
      <c r="C4704" s="211">
        <v>77.578834999999998</v>
      </c>
      <c r="D4704" s="174">
        <v>2.2330602724334514E-2</v>
      </c>
      <c r="E4704" s="174">
        <v>2.2330602724334514E-2</v>
      </c>
      <c r="G4704" s="174">
        <v>4698</v>
      </c>
      <c r="H4704" s="174">
        <f t="shared" ca="1" si="77"/>
        <v>-1.9782683926013223E-2</v>
      </c>
    </row>
    <row r="4705" spans="2:8" x14ac:dyDescent="0.3">
      <c r="B4705" s="208">
        <v>38554</v>
      </c>
      <c r="C4705" s="209">
        <v>75.884293</v>
      </c>
      <c r="D4705" s="174">
        <v>-1.8825714347371257E-2</v>
      </c>
      <c r="E4705" s="174">
        <v>-1.8825714347371257E-2</v>
      </c>
      <c r="G4705" s="174">
        <v>4699</v>
      </c>
      <c r="H4705" s="174">
        <f t="shared" ca="1" si="77"/>
        <v>9.7413424940224827E-3</v>
      </c>
    </row>
    <row r="4706" spans="2:8" x14ac:dyDescent="0.3">
      <c r="B4706" s="210">
        <v>38553</v>
      </c>
      <c r="C4706" s="211">
        <v>77.340278999999995</v>
      </c>
      <c r="D4706" s="174">
        <v>-1.3948674568971434E-2</v>
      </c>
      <c r="E4706" s="174">
        <v>-1.3948674568971434E-2</v>
      </c>
      <c r="G4706" s="174">
        <v>4700</v>
      </c>
      <c r="H4706" s="174">
        <f t="shared" ca="1" si="77"/>
        <v>3.4782629580817352E-3</v>
      </c>
    </row>
    <row r="4707" spans="2:8" x14ac:dyDescent="0.3">
      <c r="B4707" s="208">
        <v>38552</v>
      </c>
      <c r="C4707" s="209">
        <v>78.434334000000007</v>
      </c>
      <c r="D4707" s="174">
        <v>1.750078591527755E-2</v>
      </c>
      <c r="E4707" s="174">
        <v>1.750078591527755E-2</v>
      </c>
      <c r="G4707" s="174">
        <v>4701</v>
      </c>
      <c r="H4707" s="174">
        <f t="shared" ca="1" si="77"/>
        <v>5.5680752359074676E-3</v>
      </c>
    </row>
    <row r="4708" spans="2:8" x14ac:dyDescent="0.3">
      <c r="B4708" s="210">
        <v>38551</v>
      </c>
      <c r="C4708" s="211">
        <v>77.085280999999995</v>
      </c>
      <c r="D4708" s="174">
        <v>1.0241373876080151E-2</v>
      </c>
      <c r="E4708" s="174">
        <v>1.0241373876080151E-2</v>
      </c>
      <c r="G4708" s="174">
        <v>4702</v>
      </c>
      <c r="H4708" s="174">
        <f t="shared" ca="1" si="77"/>
        <v>2.342961190424377E-2</v>
      </c>
    </row>
    <row r="4709" spans="2:8" x14ac:dyDescent="0.3">
      <c r="B4709" s="208">
        <v>38548</v>
      </c>
      <c r="C4709" s="209">
        <v>76.303825000000003</v>
      </c>
      <c r="D4709" s="174">
        <v>1.8221868337061083E-2</v>
      </c>
      <c r="E4709" s="174">
        <v>1.8221868337061083E-2</v>
      </c>
      <c r="G4709" s="174">
        <v>4703</v>
      </c>
      <c r="H4709" s="174">
        <f t="shared" ca="1" si="77"/>
        <v>8.8058123410928672E-3</v>
      </c>
    </row>
    <row r="4710" spans="2:8" x14ac:dyDescent="0.3">
      <c r="B4710" s="210">
        <v>38547</v>
      </c>
      <c r="C4710" s="211">
        <v>74.938309000000004</v>
      </c>
      <c r="D4710" s="174">
        <v>-1.1930594192122501E-2</v>
      </c>
      <c r="E4710" s="174">
        <v>-1.1930594192122501E-2</v>
      </c>
      <c r="G4710" s="174">
        <v>4704</v>
      </c>
      <c r="H4710" s="174">
        <f t="shared" ca="1" si="77"/>
        <v>2.0692333847537672E-2</v>
      </c>
    </row>
    <row r="4711" spans="2:8" x14ac:dyDescent="0.3">
      <c r="B4711" s="208">
        <v>38546</v>
      </c>
      <c r="C4711" s="209">
        <v>75.843163000000004</v>
      </c>
      <c r="D4711" s="174">
        <v>-1.4325372258926071E-2</v>
      </c>
      <c r="E4711" s="174">
        <v>-1.4325372258926071E-2</v>
      </c>
      <c r="G4711" s="174">
        <v>4705</v>
      </c>
      <c r="H4711" s="174">
        <f t="shared" ca="1" si="77"/>
        <v>-3.6472099767131129E-3</v>
      </c>
    </row>
    <row r="4712" spans="2:8" x14ac:dyDescent="0.3">
      <c r="B4712" s="210">
        <v>38545</v>
      </c>
      <c r="C4712" s="211">
        <v>76.945435000000003</v>
      </c>
      <c r="D4712" s="174">
        <v>4.2344411350548415E-2</v>
      </c>
      <c r="E4712" s="174">
        <v>4.2344411350548415E-2</v>
      </c>
      <c r="G4712" s="174">
        <v>4706</v>
      </c>
      <c r="H4712" s="174">
        <f t="shared" ca="1" si="77"/>
        <v>-5.9905406094530808E-3</v>
      </c>
    </row>
    <row r="4713" spans="2:8" x14ac:dyDescent="0.3">
      <c r="B4713" s="208">
        <v>38544</v>
      </c>
      <c r="C4713" s="209">
        <v>73.819587999999996</v>
      </c>
      <c r="D4713" s="174">
        <v>3.1257214614876495E-2</v>
      </c>
      <c r="E4713" s="174">
        <v>3.1257214614876495E-2</v>
      </c>
      <c r="G4713" s="174">
        <v>4707</v>
      </c>
      <c r="H4713" s="174">
        <f t="shared" ca="1" si="77"/>
        <v>-3.5429887217042731E-2</v>
      </c>
    </row>
    <row r="4714" spans="2:8" x14ac:dyDescent="0.3">
      <c r="B4714" s="210">
        <v>38541</v>
      </c>
      <c r="C4714" s="211">
        <v>71.582130000000006</v>
      </c>
      <c r="D4714" s="174">
        <v>-3.7777799148397983E-3</v>
      </c>
      <c r="E4714" s="174">
        <v>-3.7777799148397983E-3</v>
      </c>
      <c r="G4714" s="174">
        <v>4708</v>
      </c>
      <c r="H4714" s="174">
        <f t="shared" ca="1" si="77"/>
        <v>-9.2353979619760981E-2</v>
      </c>
    </row>
    <row r="4715" spans="2:8" x14ac:dyDescent="0.3">
      <c r="B4715" s="208">
        <v>38540</v>
      </c>
      <c r="C4715" s="209">
        <v>71.853577000000001</v>
      </c>
      <c r="D4715" s="174">
        <v>-1.4330833914165526E-2</v>
      </c>
      <c r="E4715" s="174">
        <v>-1.4330833914165526E-2</v>
      </c>
      <c r="G4715" s="174">
        <v>4709</v>
      </c>
      <c r="H4715" s="174">
        <f t="shared" ca="1" si="77"/>
        <v>-3.2904616868332758E-2</v>
      </c>
    </row>
    <row r="4716" spans="2:8" x14ac:dyDescent="0.3">
      <c r="B4716" s="210">
        <v>38539</v>
      </c>
      <c r="C4716" s="211">
        <v>72.898269999999997</v>
      </c>
      <c r="D4716" s="174">
        <v>-6.7677310296497279E-4</v>
      </c>
      <c r="E4716" s="174">
        <v>-6.7677310296497279E-4</v>
      </c>
      <c r="G4716" s="174">
        <v>4710</v>
      </c>
      <c r="H4716" s="174">
        <f t="shared" ca="1" si="77"/>
        <v>-1.6598275583473744E-2</v>
      </c>
    </row>
    <row r="4717" spans="2:8" x14ac:dyDescent="0.3">
      <c r="B4717" s="208">
        <v>38538</v>
      </c>
      <c r="C4717" s="209">
        <v>72.947638999999995</v>
      </c>
      <c r="D4717" s="174">
        <v>3.8407546857931081E-2</v>
      </c>
      <c r="E4717" s="174">
        <v>3.8407546857931081E-2</v>
      </c>
      <c r="G4717" s="174">
        <v>4711</v>
      </c>
      <c r="H4717" s="174">
        <f t="shared" ca="1" si="77"/>
        <v>-1.0633417677271127E-2</v>
      </c>
    </row>
    <row r="4718" spans="2:8" x14ac:dyDescent="0.3">
      <c r="B4718" s="210">
        <v>38537</v>
      </c>
      <c r="C4718" s="211">
        <v>70.249527</v>
      </c>
      <c r="D4718" s="174">
        <v>-2.4529881682886648E-3</v>
      </c>
      <c r="E4718" s="174">
        <v>-2.4529881682886648E-3</v>
      </c>
      <c r="G4718" s="174">
        <v>4712</v>
      </c>
      <c r="H4718" s="174">
        <f t="shared" ca="1" si="77"/>
        <v>-2.7734977053918312E-2</v>
      </c>
    </row>
    <row r="4719" spans="2:8" x14ac:dyDescent="0.3">
      <c r="B4719" s="208">
        <v>38534</v>
      </c>
      <c r="C4719" s="209">
        <v>70.422272000000007</v>
      </c>
      <c r="D4719" s="174">
        <v>6.1111925301811929E-3</v>
      </c>
      <c r="E4719" s="174">
        <v>6.1111925301811929E-3</v>
      </c>
      <c r="G4719" s="174">
        <v>4713</v>
      </c>
      <c r="H4719" s="174">
        <f t="shared" ca="1" si="77"/>
        <v>-3.5314832381792748E-2</v>
      </c>
    </row>
    <row r="4720" spans="2:8" x14ac:dyDescent="0.3">
      <c r="B4720" s="210">
        <v>38533</v>
      </c>
      <c r="C4720" s="211">
        <v>69.994522000000003</v>
      </c>
      <c r="D4720" s="174">
        <v>-1.0005889794452386E-2</v>
      </c>
      <c r="E4720" s="174">
        <v>-1.0005889794452386E-2</v>
      </c>
      <c r="G4720" s="174">
        <v>4714</v>
      </c>
      <c r="H4720" s="174">
        <f t="shared" ca="1" si="77"/>
        <v>2.8497144858125573E-2</v>
      </c>
    </row>
    <row r="4721" spans="2:8" x14ac:dyDescent="0.3">
      <c r="B4721" s="208">
        <v>38532</v>
      </c>
      <c r="C4721" s="209">
        <v>70.701958000000005</v>
      </c>
      <c r="D4721" s="174">
        <v>2.9218350399664087E-2</v>
      </c>
      <c r="E4721" s="174">
        <v>2.9218350399664087E-2</v>
      </c>
      <c r="G4721" s="174">
        <v>4715</v>
      </c>
      <c r="H4721" s="174">
        <f t="shared" ca="1" si="77"/>
        <v>-1.0117407658264769E-2</v>
      </c>
    </row>
    <row r="4722" spans="2:8" x14ac:dyDescent="0.3">
      <c r="B4722" s="210">
        <v>38531</v>
      </c>
      <c r="C4722" s="211">
        <v>68.694809000000006</v>
      </c>
      <c r="D4722" s="174">
        <v>-3.5570171881963368E-2</v>
      </c>
      <c r="E4722" s="174">
        <v>-3.5570171881963368E-2</v>
      </c>
      <c r="G4722" s="174">
        <v>4716</v>
      </c>
      <c r="H4722" s="174">
        <f t="shared" ca="1" si="77"/>
        <v>-4.1734917782355954E-2</v>
      </c>
    </row>
    <row r="4723" spans="2:8" x14ac:dyDescent="0.3">
      <c r="B4723" s="208">
        <v>38530</v>
      </c>
      <c r="C4723" s="209">
        <v>71.228415999999996</v>
      </c>
      <c r="D4723" s="174">
        <v>5.1073230985176797E-3</v>
      </c>
      <c r="E4723" s="174">
        <v>5.1073230985176797E-3</v>
      </c>
      <c r="G4723" s="174">
        <v>4717</v>
      </c>
      <c r="H4723" s="174">
        <f t="shared" ca="1" si="77"/>
        <v>-4.3367055248742965E-3</v>
      </c>
    </row>
    <row r="4724" spans="2:8" x14ac:dyDescent="0.3">
      <c r="B4724" s="210">
        <v>38527</v>
      </c>
      <c r="C4724" s="211">
        <v>70.866478000000001</v>
      </c>
      <c r="D4724" s="174">
        <v>9.1367082087491034E-3</v>
      </c>
      <c r="E4724" s="174">
        <v>9.1367082087491034E-3</v>
      </c>
      <c r="G4724" s="174">
        <v>4718</v>
      </c>
      <c r="H4724" s="174">
        <f t="shared" ca="1" si="77"/>
        <v>-9.9944625703669975E-3</v>
      </c>
    </row>
    <row r="4725" spans="2:8" x14ac:dyDescent="0.3">
      <c r="B4725" s="208">
        <v>38526</v>
      </c>
      <c r="C4725" s="209">
        <v>70.224853999999993</v>
      </c>
      <c r="D4725" s="174">
        <v>3.3535496583674218E-2</v>
      </c>
      <c r="E4725" s="174">
        <v>3.3535496583674218E-2</v>
      </c>
      <c r="G4725" s="174">
        <v>4719</v>
      </c>
      <c r="H4725" s="174">
        <f t="shared" ca="1" si="77"/>
        <v>-7.6462564342266552E-3</v>
      </c>
    </row>
    <row r="4726" spans="2:8" x14ac:dyDescent="0.3">
      <c r="B4726" s="210">
        <v>38525</v>
      </c>
      <c r="C4726" s="211">
        <v>67.946242999999996</v>
      </c>
      <c r="D4726" s="174">
        <v>1.9039622256293975E-2</v>
      </c>
      <c r="E4726" s="174">
        <v>1.9039622256293975E-2</v>
      </c>
      <c r="G4726" s="174">
        <v>4720</v>
      </c>
      <c r="H4726" s="174">
        <f t="shared" ca="1" si="77"/>
        <v>-2.0257844861155719E-3</v>
      </c>
    </row>
    <row r="4727" spans="2:8" x14ac:dyDescent="0.3">
      <c r="B4727" s="208">
        <v>38524</v>
      </c>
      <c r="C4727" s="209">
        <v>66.676743000000002</v>
      </c>
      <c r="D4727" s="174">
        <v>8.6964531771111832E-3</v>
      </c>
      <c r="E4727" s="174">
        <v>8.6964531771111832E-3</v>
      </c>
      <c r="G4727" s="174">
        <v>4721</v>
      </c>
      <c r="H4727" s="174">
        <f t="shared" ca="1" si="77"/>
        <v>-5.5086646478955149E-3</v>
      </c>
    </row>
    <row r="4728" spans="2:8" x14ac:dyDescent="0.3">
      <c r="B4728" s="210">
        <v>38523</v>
      </c>
      <c r="C4728" s="211">
        <v>66.101890999999995</v>
      </c>
      <c r="D4728" s="174">
        <v>-1.3112537440371774E-2</v>
      </c>
      <c r="E4728" s="174">
        <v>-1.3112537440371774E-2</v>
      </c>
      <c r="G4728" s="174">
        <v>4722</v>
      </c>
      <c r="H4728" s="174">
        <f t="shared" ca="1" si="77"/>
        <v>-6.0525865275031412E-2</v>
      </c>
    </row>
    <row r="4729" spans="2:8" x14ac:dyDescent="0.3">
      <c r="B4729" s="208">
        <v>38520</v>
      </c>
      <c r="C4729" s="209">
        <v>66.980170999999999</v>
      </c>
      <c r="D4729" s="174">
        <v>-1.8141166254163895E-2</v>
      </c>
      <c r="E4729" s="174">
        <v>-1.8141166254163895E-2</v>
      </c>
      <c r="G4729" s="174">
        <v>4723</v>
      </c>
      <c r="H4729" s="174">
        <f t="shared" ca="1" si="77"/>
        <v>-3.4737300767709492E-2</v>
      </c>
    </row>
    <row r="4730" spans="2:8" x14ac:dyDescent="0.3">
      <c r="B4730" s="210">
        <v>38519</v>
      </c>
      <c r="C4730" s="211">
        <v>68.21772</v>
      </c>
      <c r="D4730" s="174">
        <v>1.1124085479806985E-2</v>
      </c>
      <c r="E4730" s="174">
        <v>1.1124085479806985E-2</v>
      </c>
      <c r="G4730" s="174">
        <v>4724</v>
      </c>
      <c r="H4730" s="174">
        <f t="shared" ca="1" si="77"/>
        <v>-5.1691969411534359E-2</v>
      </c>
    </row>
    <row r="4731" spans="2:8" x14ac:dyDescent="0.3">
      <c r="B4731" s="208">
        <v>38518</v>
      </c>
      <c r="C4731" s="209">
        <v>67.467208999999997</v>
      </c>
      <c r="D4731" s="174">
        <v>6.1920881515016976E-3</v>
      </c>
      <c r="E4731" s="174">
        <v>6.1920881515016976E-3</v>
      </c>
      <c r="G4731" s="174">
        <v>4725</v>
      </c>
      <c r="H4731" s="174">
        <f t="shared" ca="1" si="77"/>
        <v>1.4145199497237059E-2</v>
      </c>
    </row>
    <row r="4732" spans="2:8" x14ac:dyDescent="0.3">
      <c r="B4732" s="210">
        <v>38517</v>
      </c>
      <c r="C4732" s="211">
        <v>67.052017000000006</v>
      </c>
      <c r="D4732" s="174">
        <v>-9.5531449449296358E-3</v>
      </c>
      <c r="E4732" s="174">
        <v>-9.5531449449296358E-3</v>
      </c>
      <c r="G4732" s="174">
        <v>4726</v>
      </c>
      <c r="H4732" s="174">
        <f t="shared" ca="1" si="77"/>
        <v>4.1105608057377556E-2</v>
      </c>
    </row>
    <row r="4733" spans="2:8" x14ac:dyDescent="0.3">
      <c r="B4733" s="208">
        <v>38516</v>
      </c>
      <c r="C4733" s="209">
        <v>67.698752999999996</v>
      </c>
      <c r="D4733" s="174">
        <v>2.8385148573855205E-3</v>
      </c>
      <c r="E4733" s="174">
        <v>2.8385148573855205E-3</v>
      </c>
      <c r="G4733" s="174">
        <v>4727</v>
      </c>
      <c r="H4733" s="174">
        <f t="shared" ca="1" si="77"/>
        <v>-3.29485405843001E-2</v>
      </c>
    </row>
    <row r="4734" spans="2:8" x14ac:dyDescent="0.3">
      <c r="B4734" s="210">
        <v>38513</v>
      </c>
      <c r="C4734" s="211">
        <v>67.507132999999996</v>
      </c>
      <c r="D4734" s="174">
        <v>-2.8830738508987132E-2</v>
      </c>
      <c r="E4734" s="174">
        <v>-2.8830738508987132E-2</v>
      </c>
      <c r="G4734" s="174">
        <v>4728</v>
      </c>
      <c r="H4734" s="174">
        <f t="shared" ca="1" si="77"/>
        <v>-1.8777176897212741E-2</v>
      </c>
    </row>
    <row r="4735" spans="2:8" x14ac:dyDescent="0.3">
      <c r="B4735" s="208">
        <v>38512</v>
      </c>
      <c r="C4735" s="209">
        <v>69.511191999999994</v>
      </c>
      <c r="D4735" s="174">
        <v>-6.7310500437498021E-3</v>
      </c>
      <c r="E4735" s="174">
        <v>-6.7310500437498021E-3</v>
      </c>
      <c r="G4735" s="174">
        <v>4729</v>
      </c>
      <c r="H4735" s="174">
        <f t="shared" ca="1" si="77"/>
        <v>-2.3401979541548528E-3</v>
      </c>
    </row>
    <row r="4736" spans="2:8" x14ac:dyDescent="0.3">
      <c r="B4736" s="210">
        <v>38511</v>
      </c>
      <c r="C4736" s="211">
        <v>69.982246000000004</v>
      </c>
      <c r="D4736" s="174">
        <v>5.1605250021346969E-3</v>
      </c>
      <c r="E4736" s="174">
        <v>5.1605250021346969E-3</v>
      </c>
      <c r="G4736" s="174">
        <v>4730</v>
      </c>
      <c r="H4736" s="174">
        <f t="shared" ca="1" si="77"/>
        <v>1.6533407194094032E-2</v>
      </c>
    </row>
    <row r="4737" spans="2:8" x14ac:dyDescent="0.3">
      <c r="B4737" s="208">
        <v>38510</v>
      </c>
      <c r="C4737" s="209">
        <v>69.622955000000005</v>
      </c>
      <c r="D4737" s="174">
        <v>-2.2931141210622875E-4</v>
      </c>
      <c r="E4737" s="174">
        <v>-2.2931141210622875E-4</v>
      </c>
      <c r="G4737" s="174">
        <v>4731</v>
      </c>
      <c r="H4737" s="174">
        <f t="shared" ca="1" si="77"/>
        <v>-2.4908062324805937E-2</v>
      </c>
    </row>
    <row r="4738" spans="2:8" x14ac:dyDescent="0.3">
      <c r="B4738" s="210">
        <v>38509</v>
      </c>
      <c r="C4738" s="211">
        <v>69.638924000000003</v>
      </c>
      <c r="D4738" s="174">
        <v>-5.2463779531079033E-3</v>
      </c>
      <c r="E4738" s="174">
        <v>-5.2463779531079033E-3</v>
      </c>
      <c r="G4738" s="174">
        <v>4732</v>
      </c>
      <c r="H4738" s="174">
        <f t="shared" ca="1" si="77"/>
        <v>-5.4280567748278961E-2</v>
      </c>
    </row>
    <row r="4739" spans="2:8" x14ac:dyDescent="0.3">
      <c r="B4739" s="208">
        <v>38506</v>
      </c>
      <c r="C4739" s="209">
        <v>70.006202999999999</v>
      </c>
      <c r="D4739" s="174">
        <v>4.1228211658653809E-3</v>
      </c>
      <c r="E4739" s="174">
        <v>4.1228211658653809E-3</v>
      </c>
      <c r="G4739" s="174">
        <v>4733</v>
      </c>
      <c r="H4739" s="174">
        <f t="shared" ca="1" si="77"/>
        <v>-2.8221696830808711E-2</v>
      </c>
    </row>
    <row r="4740" spans="2:8" x14ac:dyDescent="0.3">
      <c r="B4740" s="210">
        <v>38505</v>
      </c>
      <c r="C4740" s="211">
        <v>69.718765000000005</v>
      </c>
      <c r="D4740" s="174">
        <v>-3.9925719273104544E-3</v>
      </c>
      <c r="E4740" s="174">
        <v>-3.9925719273104544E-3</v>
      </c>
      <c r="G4740" s="174">
        <v>4734</v>
      </c>
      <c r="H4740" s="174">
        <f t="shared" ca="1" si="77"/>
        <v>-4.5452433478096153E-3</v>
      </c>
    </row>
    <row r="4741" spans="2:8" x14ac:dyDescent="0.3">
      <c r="B4741" s="208">
        <v>38504</v>
      </c>
      <c r="C4741" s="209">
        <v>69.998238000000001</v>
      </c>
      <c r="D4741" s="174">
        <v>1.2238912791022065E-2</v>
      </c>
      <c r="E4741" s="174">
        <v>1.2238912791022065E-2</v>
      </c>
      <c r="G4741" s="174">
        <v>4735</v>
      </c>
      <c r="H4741" s="174">
        <f t="shared" ca="1" si="77"/>
        <v>-4.3496663069901791E-2</v>
      </c>
    </row>
    <row r="4742" spans="2:8" x14ac:dyDescent="0.3">
      <c r="B4742" s="210">
        <v>38503</v>
      </c>
      <c r="C4742" s="211">
        <v>69.151893999999999</v>
      </c>
      <c r="D4742" s="174">
        <v>2.1985881169517009E-3</v>
      </c>
      <c r="E4742" s="174">
        <v>2.1985881169517009E-3</v>
      </c>
      <c r="G4742" s="174">
        <v>4736</v>
      </c>
      <c r="H4742" s="174">
        <f t="shared" ca="1" si="77"/>
        <v>-4.8532026549597394E-2</v>
      </c>
    </row>
    <row r="4743" spans="2:8" x14ac:dyDescent="0.3">
      <c r="B4743" s="208">
        <v>38502</v>
      </c>
      <c r="C4743" s="209">
        <v>69.000191000000001</v>
      </c>
      <c r="D4743" s="174">
        <v>-2.0070046051325709E-2</v>
      </c>
      <c r="E4743" s="174">
        <v>-2.0070046051325709E-2</v>
      </c>
      <c r="G4743" s="174">
        <v>4737</v>
      </c>
      <c r="H4743" s="174">
        <f t="shared" ca="1" si="77"/>
        <v>2.6032209603031965E-2</v>
      </c>
    </row>
    <row r="4744" spans="2:8" x14ac:dyDescent="0.3">
      <c r="B4744" s="210">
        <v>38499</v>
      </c>
      <c r="C4744" s="211">
        <v>70.413391000000004</v>
      </c>
      <c r="D4744" s="174">
        <v>-2.0546800675822145E-2</v>
      </c>
      <c r="E4744" s="174">
        <v>-2.0546800675822145E-2</v>
      </c>
      <c r="G4744" s="174">
        <v>4738</v>
      </c>
      <c r="H4744" s="174">
        <f t="shared" ref="H4744:H4807" ca="1" si="78">_xlfn.NORM.INV(RAND(),N$9,N$10)</f>
        <v>1.0589714460960896E-2</v>
      </c>
    </row>
    <row r="4745" spans="2:8" x14ac:dyDescent="0.3">
      <c r="B4745" s="208">
        <v>38498</v>
      </c>
      <c r="C4745" s="209">
        <v>71.890511000000004</v>
      </c>
      <c r="D4745" s="174">
        <v>1.5107413316705492E-2</v>
      </c>
      <c r="E4745" s="174">
        <v>1.5107413316705492E-2</v>
      </c>
      <c r="G4745" s="174">
        <v>4739</v>
      </c>
      <c r="H4745" s="174">
        <f t="shared" ca="1" si="78"/>
        <v>1.779641140760849E-2</v>
      </c>
    </row>
    <row r="4746" spans="2:8" x14ac:dyDescent="0.3">
      <c r="B4746" s="210">
        <v>38497</v>
      </c>
      <c r="C4746" s="211">
        <v>70.820594999999997</v>
      </c>
      <c r="D4746" s="174">
        <v>-4.3775808802513014E-3</v>
      </c>
      <c r="E4746" s="174">
        <v>-4.3775808802513014E-3</v>
      </c>
      <c r="G4746" s="174">
        <v>4740</v>
      </c>
      <c r="H4746" s="174">
        <f t="shared" ca="1" si="78"/>
        <v>-1.9349478264937225E-2</v>
      </c>
    </row>
    <row r="4747" spans="2:8" x14ac:dyDescent="0.3">
      <c r="B4747" s="208">
        <v>38496</v>
      </c>
      <c r="C4747" s="209">
        <v>71.131980999999996</v>
      </c>
      <c r="D4747" s="174">
        <v>2.8871473116183748E-2</v>
      </c>
      <c r="E4747" s="174">
        <v>2.8871473116183748E-2</v>
      </c>
      <c r="G4747" s="174">
        <v>4741</v>
      </c>
      <c r="H4747" s="174">
        <f t="shared" ca="1" si="78"/>
        <v>4.6610938534683989E-2</v>
      </c>
    </row>
    <row r="4748" spans="2:8" x14ac:dyDescent="0.3">
      <c r="B4748" s="210">
        <v>38495</v>
      </c>
      <c r="C4748" s="211">
        <v>69.135925</v>
      </c>
      <c r="D4748" s="174">
        <v>1.9671539749795673E-3</v>
      </c>
      <c r="E4748" s="174">
        <v>1.9671539749795673E-3</v>
      </c>
      <c r="G4748" s="174">
        <v>4742</v>
      </c>
      <c r="H4748" s="174">
        <f t="shared" ca="1" si="78"/>
        <v>-4.1140144106659213E-2</v>
      </c>
    </row>
    <row r="4749" spans="2:8" x14ac:dyDescent="0.3">
      <c r="B4749" s="208">
        <v>38492</v>
      </c>
      <c r="C4749" s="209">
        <v>69.000191000000001</v>
      </c>
      <c r="D4749" s="174">
        <v>-8.3761801063251245E-3</v>
      </c>
      <c r="E4749" s="174">
        <v>-8.3761801063251245E-3</v>
      </c>
      <c r="G4749" s="174">
        <v>4743</v>
      </c>
      <c r="H4749" s="174">
        <f t="shared" ca="1" si="78"/>
        <v>1.2459633836167928E-2</v>
      </c>
    </row>
    <row r="4750" spans="2:8" x14ac:dyDescent="0.3">
      <c r="B4750" s="210">
        <v>38491</v>
      </c>
      <c r="C4750" s="211">
        <v>69.583031000000005</v>
      </c>
      <c r="D4750" s="174">
        <v>-2.4039755294246123E-3</v>
      </c>
      <c r="E4750" s="174">
        <v>-2.4039755294246123E-3</v>
      </c>
      <c r="G4750" s="174">
        <v>4744</v>
      </c>
      <c r="H4750" s="174">
        <f t="shared" ca="1" si="78"/>
        <v>2.7008486329185535E-2</v>
      </c>
    </row>
    <row r="4751" spans="2:8" x14ac:dyDescent="0.3">
      <c r="B4751" s="208">
        <v>38490</v>
      </c>
      <c r="C4751" s="209">
        <v>69.750709999999998</v>
      </c>
      <c r="D4751" s="174">
        <v>-2.2052882607539664E-2</v>
      </c>
      <c r="E4751" s="174">
        <v>-2.2052882607539664E-2</v>
      </c>
      <c r="G4751" s="174">
        <v>4745</v>
      </c>
      <c r="H4751" s="174">
        <f t="shared" ca="1" si="78"/>
        <v>-3.9686477055109859E-2</v>
      </c>
    </row>
    <row r="4752" spans="2:8" x14ac:dyDescent="0.3">
      <c r="B4752" s="210">
        <v>38489</v>
      </c>
      <c r="C4752" s="211">
        <v>71.323600999999996</v>
      </c>
      <c r="D4752" s="174">
        <v>-4.5689402390505594E-3</v>
      </c>
      <c r="E4752" s="174">
        <v>-4.5689402390505594E-3</v>
      </c>
      <c r="G4752" s="174">
        <v>4746</v>
      </c>
      <c r="H4752" s="174">
        <f t="shared" ca="1" si="78"/>
        <v>3.3420747811423679E-2</v>
      </c>
    </row>
    <row r="4753" spans="2:8" x14ac:dyDescent="0.3">
      <c r="B4753" s="208">
        <v>38488</v>
      </c>
      <c r="C4753" s="209">
        <v>71.650970000000001</v>
      </c>
      <c r="D4753" s="174">
        <v>3.7456494021956964E-2</v>
      </c>
      <c r="E4753" s="174">
        <v>3.7456494021956964E-2</v>
      </c>
      <c r="G4753" s="174">
        <v>4747</v>
      </c>
      <c r="H4753" s="174">
        <f t="shared" ca="1" si="78"/>
        <v>-3.3811353811889155E-2</v>
      </c>
    </row>
    <row r="4754" spans="2:8" x14ac:dyDescent="0.3">
      <c r="B4754" s="210">
        <v>38485</v>
      </c>
      <c r="C4754" s="211">
        <v>69.064071999999996</v>
      </c>
      <c r="D4754" s="174">
        <v>-2.0763419761055161E-3</v>
      </c>
      <c r="E4754" s="174">
        <v>-2.0763419761055161E-3</v>
      </c>
      <c r="G4754" s="174">
        <v>4748</v>
      </c>
      <c r="H4754" s="174">
        <f t="shared" ca="1" si="78"/>
        <v>-2.0138662774859366E-2</v>
      </c>
    </row>
    <row r="4755" spans="2:8" x14ac:dyDescent="0.3">
      <c r="B4755" s="208">
        <v>38484</v>
      </c>
      <c r="C4755" s="209">
        <v>69.207770999999994</v>
      </c>
      <c r="D4755" s="174">
        <v>9.5503976175418236E-3</v>
      </c>
      <c r="E4755" s="174">
        <v>9.5503976175418236E-3</v>
      </c>
      <c r="G4755" s="174">
        <v>4749</v>
      </c>
      <c r="H4755" s="174">
        <f t="shared" ca="1" si="78"/>
        <v>-4.7450977573953263E-3</v>
      </c>
    </row>
    <row r="4756" spans="2:8" x14ac:dyDescent="0.3">
      <c r="B4756" s="210">
        <v>38483</v>
      </c>
      <c r="C4756" s="211">
        <v>68.553061999999997</v>
      </c>
      <c r="D4756" s="174">
        <v>2.6860987475173432E-3</v>
      </c>
      <c r="E4756" s="174">
        <v>2.6860987475173432E-3</v>
      </c>
      <c r="G4756" s="174">
        <v>4750</v>
      </c>
      <c r="H4756" s="174">
        <f t="shared" ca="1" si="78"/>
        <v>-4.0061843798542274E-2</v>
      </c>
    </row>
    <row r="4757" spans="2:8" x14ac:dyDescent="0.3">
      <c r="B4757" s="208">
        <v>38482</v>
      </c>
      <c r="C4757" s="209">
        <v>68.369415000000004</v>
      </c>
      <c r="D4757" s="174">
        <v>-2.0475938724679711E-2</v>
      </c>
      <c r="E4757" s="174">
        <v>-2.0475938724679711E-2</v>
      </c>
      <c r="G4757" s="174">
        <v>4751</v>
      </c>
      <c r="H4757" s="174">
        <f t="shared" ca="1" si="78"/>
        <v>-9.023856677878625E-3</v>
      </c>
    </row>
    <row r="4758" spans="2:8" x14ac:dyDescent="0.3">
      <c r="B4758" s="210">
        <v>38481</v>
      </c>
      <c r="C4758" s="211">
        <v>69.798607000000004</v>
      </c>
      <c r="D4758" s="174">
        <v>2.7624511524472182E-2</v>
      </c>
      <c r="E4758" s="174">
        <v>2.7624511524472182E-2</v>
      </c>
      <c r="G4758" s="174">
        <v>4752</v>
      </c>
      <c r="H4758" s="174">
        <f t="shared" ca="1" si="78"/>
        <v>1.7531574564673403E-2</v>
      </c>
    </row>
    <row r="4759" spans="2:8" x14ac:dyDescent="0.3">
      <c r="B4759" s="208">
        <v>38478</v>
      </c>
      <c r="C4759" s="209">
        <v>67.922286999999997</v>
      </c>
      <c r="D4759" s="174">
        <v>1.2015099317102042E-2</v>
      </c>
      <c r="E4759" s="174">
        <v>1.2015099317102042E-2</v>
      </c>
      <c r="G4759" s="174">
        <v>4753</v>
      </c>
      <c r="H4759" s="174">
        <f t="shared" ca="1" si="78"/>
        <v>-1.4638075189035231E-2</v>
      </c>
    </row>
    <row r="4760" spans="2:8" x14ac:dyDescent="0.3">
      <c r="B4760" s="210">
        <v>38477</v>
      </c>
      <c r="C4760" s="211">
        <v>67.115882999999997</v>
      </c>
      <c r="D4760" s="174">
        <v>4.9011249593941576E-3</v>
      </c>
      <c r="E4760" s="174">
        <v>4.9011249593941576E-3</v>
      </c>
      <c r="G4760" s="174">
        <v>4754</v>
      </c>
      <c r="H4760" s="174">
        <f t="shared" ca="1" si="78"/>
        <v>2.206311144624137E-2</v>
      </c>
    </row>
    <row r="4761" spans="2:8" x14ac:dyDescent="0.3">
      <c r="B4761" s="208">
        <v>38476</v>
      </c>
      <c r="C4761" s="209">
        <v>66.788544000000002</v>
      </c>
      <c r="D4761" s="174">
        <v>-1.4258728468762054E-2</v>
      </c>
      <c r="E4761" s="174">
        <v>-1.4258728468762054E-2</v>
      </c>
      <c r="G4761" s="174">
        <v>4755</v>
      </c>
      <c r="H4761" s="174">
        <f t="shared" ca="1" si="78"/>
        <v>5.2027318779752953E-3</v>
      </c>
    </row>
    <row r="4762" spans="2:8" x14ac:dyDescent="0.3">
      <c r="B4762" s="210">
        <v>38475</v>
      </c>
      <c r="C4762" s="211">
        <v>67.754638999999997</v>
      </c>
      <c r="D4762" s="174">
        <v>1.3253813334607732E-2</v>
      </c>
      <c r="E4762" s="174">
        <v>1.3253813334607732E-2</v>
      </c>
      <c r="G4762" s="174">
        <v>4756</v>
      </c>
      <c r="H4762" s="174">
        <f t="shared" ca="1" si="78"/>
        <v>2.1479780916712585E-2</v>
      </c>
    </row>
    <row r="4763" spans="2:8" x14ac:dyDescent="0.3">
      <c r="B4763" s="208">
        <v>38474</v>
      </c>
      <c r="C4763" s="209">
        <v>66.868378000000007</v>
      </c>
      <c r="D4763" s="174">
        <v>1.2696358174083926E-2</v>
      </c>
      <c r="E4763" s="174">
        <v>1.2696358174083926E-2</v>
      </c>
      <c r="G4763" s="174">
        <v>4757</v>
      </c>
      <c r="H4763" s="174">
        <f t="shared" ca="1" si="78"/>
        <v>3.074449445581269E-2</v>
      </c>
    </row>
    <row r="4764" spans="2:8" x14ac:dyDescent="0.3">
      <c r="B4764" s="210">
        <v>38471</v>
      </c>
      <c r="C4764" s="211">
        <v>66.030036999999993</v>
      </c>
      <c r="D4764" s="174">
        <v>-3.3539780712743633E-2</v>
      </c>
      <c r="E4764" s="174">
        <v>-3.3539780712743633E-2</v>
      </c>
      <c r="G4764" s="174">
        <v>4758</v>
      </c>
      <c r="H4764" s="174">
        <f t="shared" ca="1" si="78"/>
        <v>1.0394316699496902E-2</v>
      </c>
    </row>
    <row r="4765" spans="2:8" x14ac:dyDescent="0.3">
      <c r="B4765" s="208">
        <v>38470</v>
      </c>
      <c r="C4765" s="209">
        <v>68.321526000000006</v>
      </c>
      <c r="D4765" s="174">
        <v>-1.2235971671352134E-2</v>
      </c>
      <c r="E4765" s="174">
        <v>-1.2235971671352134E-2</v>
      </c>
      <c r="G4765" s="174">
        <v>4759</v>
      </c>
      <c r="H4765" s="174">
        <f t="shared" ca="1" si="78"/>
        <v>-5.5616087597237664E-2</v>
      </c>
    </row>
    <row r="4766" spans="2:8" x14ac:dyDescent="0.3">
      <c r="B4766" s="210">
        <v>38469</v>
      </c>
      <c r="C4766" s="211">
        <v>69.167862</v>
      </c>
      <c r="D4766" s="174">
        <v>-2.9922400503348263E-3</v>
      </c>
      <c r="E4766" s="174">
        <v>-2.9922400503348263E-3</v>
      </c>
      <c r="G4766" s="174">
        <v>4760</v>
      </c>
      <c r="H4766" s="174">
        <f t="shared" ca="1" si="78"/>
        <v>-4.9630108437729798E-3</v>
      </c>
    </row>
    <row r="4767" spans="2:8" x14ac:dyDescent="0.3">
      <c r="B4767" s="208">
        <v>38468</v>
      </c>
      <c r="C4767" s="209">
        <v>69.375450000000001</v>
      </c>
      <c r="D4767" s="174">
        <v>-2.2169634983331223E-2</v>
      </c>
      <c r="E4767" s="174">
        <v>-2.2169634983331223E-2</v>
      </c>
      <c r="G4767" s="174">
        <v>4761</v>
      </c>
      <c r="H4767" s="174">
        <f t="shared" ca="1" si="78"/>
        <v>1.3143830913851295E-2</v>
      </c>
    </row>
    <row r="4768" spans="2:8" x14ac:dyDescent="0.3">
      <c r="B4768" s="210">
        <v>38467</v>
      </c>
      <c r="C4768" s="211">
        <v>70.948348999999993</v>
      </c>
      <c r="D4768" s="174">
        <v>1.6472277161634317E-2</v>
      </c>
      <c r="E4768" s="174">
        <v>1.6472277161634317E-2</v>
      </c>
      <c r="G4768" s="174">
        <v>4762</v>
      </c>
      <c r="H4768" s="174">
        <f t="shared" ca="1" si="78"/>
        <v>-7.1952356763041583E-2</v>
      </c>
    </row>
    <row r="4769" spans="2:8" x14ac:dyDescent="0.3">
      <c r="B4769" s="208">
        <v>38464</v>
      </c>
      <c r="C4769" s="209">
        <v>69.798607000000004</v>
      </c>
      <c r="D4769" s="174">
        <v>-5.4608838961837641E-3</v>
      </c>
      <c r="E4769" s="174">
        <v>-5.4608838961837641E-3</v>
      </c>
      <c r="G4769" s="174">
        <v>4763</v>
      </c>
      <c r="H4769" s="174">
        <f t="shared" ca="1" si="78"/>
        <v>4.6021900358977741E-2</v>
      </c>
    </row>
    <row r="4770" spans="2:8" x14ac:dyDescent="0.3">
      <c r="B4770" s="210">
        <v>38463</v>
      </c>
      <c r="C4770" s="211">
        <v>70.181861999999995</v>
      </c>
      <c r="D4770" s="174">
        <v>1.5832806288153783E-2</v>
      </c>
      <c r="E4770" s="174">
        <v>1.5832806288153783E-2</v>
      </c>
      <c r="G4770" s="174">
        <v>4764</v>
      </c>
      <c r="H4770" s="174">
        <f t="shared" ca="1" si="78"/>
        <v>-1.7295585489148429E-2</v>
      </c>
    </row>
    <row r="4771" spans="2:8" x14ac:dyDescent="0.3">
      <c r="B4771" s="208">
        <v>38462</v>
      </c>
      <c r="C4771" s="209">
        <v>69.088004999999995</v>
      </c>
      <c r="D4771" s="174">
        <v>4.19023952819777E-2</v>
      </c>
      <c r="E4771" s="174">
        <v>4.19023952819777E-2</v>
      </c>
      <c r="G4771" s="174">
        <v>4765</v>
      </c>
      <c r="H4771" s="174">
        <f t="shared" ca="1" si="78"/>
        <v>-1.8358305447154073E-2</v>
      </c>
    </row>
    <row r="4772" spans="2:8" x14ac:dyDescent="0.3">
      <c r="B4772" s="210">
        <v>38461</v>
      </c>
      <c r="C4772" s="211">
        <v>66.309478999999996</v>
      </c>
      <c r="D4772" s="174">
        <v>-1.3071921203733787E-2</v>
      </c>
      <c r="E4772" s="174">
        <v>-1.3071921203733787E-2</v>
      </c>
      <c r="G4772" s="174">
        <v>4766</v>
      </c>
      <c r="H4772" s="174">
        <f t="shared" ca="1" si="78"/>
        <v>-7.7767375632018364E-3</v>
      </c>
    </row>
    <row r="4773" spans="2:8" x14ac:dyDescent="0.3">
      <c r="B4773" s="208">
        <v>38460</v>
      </c>
      <c r="C4773" s="209">
        <v>67.187752000000003</v>
      </c>
      <c r="D4773" s="174">
        <v>2.5969047895437837E-2</v>
      </c>
      <c r="E4773" s="174">
        <v>2.5969047895437837E-2</v>
      </c>
      <c r="G4773" s="174">
        <v>4767</v>
      </c>
      <c r="H4773" s="174">
        <f t="shared" ca="1" si="78"/>
        <v>-2.1397146757939616E-2</v>
      </c>
    </row>
    <row r="4774" spans="2:8" x14ac:dyDescent="0.3">
      <c r="B4774" s="210">
        <v>38457</v>
      </c>
      <c r="C4774" s="211">
        <v>65.487114000000005</v>
      </c>
      <c r="D4774" s="174">
        <v>-3.3466712146455274E-2</v>
      </c>
      <c r="E4774" s="174">
        <v>-3.3466712146455274E-2</v>
      </c>
      <c r="G4774" s="174">
        <v>4768</v>
      </c>
      <c r="H4774" s="174">
        <f t="shared" ca="1" si="78"/>
        <v>2.2825371088217146E-2</v>
      </c>
    </row>
    <row r="4775" spans="2:8" x14ac:dyDescent="0.3">
      <c r="B4775" s="208">
        <v>38455</v>
      </c>
      <c r="C4775" s="209">
        <v>67.754638999999997</v>
      </c>
      <c r="D4775" s="174">
        <v>8.0779229713965287E-3</v>
      </c>
      <c r="E4775" s="174">
        <v>8.0779229713965287E-3</v>
      </c>
      <c r="G4775" s="174">
        <v>4769</v>
      </c>
      <c r="H4775" s="174">
        <f t="shared" ca="1" si="78"/>
        <v>3.9545468068628013E-2</v>
      </c>
    </row>
    <row r="4776" spans="2:8" x14ac:dyDescent="0.3">
      <c r="B4776" s="210">
        <v>38454</v>
      </c>
      <c r="C4776" s="211">
        <v>67.211708000000002</v>
      </c>
      <c r="D4776" s="174">
        <v>4.7744484442716001E-3</v>
      </c>
      <c r="E4776" s="174">
        <v>4.7744484442716001E-3</v>
      </c>
      <c r="G4776" s="174">
        <v>4770</v>
      </c>
      <c r="H4776" s="174">
        <f t="shared" ca="1" si="78"/>
        <v>3.1912877215272285E-2</v>
      </c>
    </row>
    <row r="4777" spans="2:8" x14ac:dyDescent="0.3">
      <c r="B4777" s="208">
        <v>38453</v>
      </c>
      <c r="C4777" s="209">
        <v>66.892334000000005</v>
      </c>
      <c r="D4777" s="174">
        <v>-8.9896862374372628E-3</v>
      </c>
      <c r="E4777" s="174">
        <v>-8.9896862374372628E-3</v>
      </c>
      <c r="G4777" s="174">
        <v>4771</v>
      </c>
      <c r="H4777" s="174">
        <f t="shared" ca="1" si="78"/>
        <v>-1.3478270689531823E-2</v>
      </c>
    </row>
    <row r="4778" spans="2:8" x14ac:dyDescent="0.3">
      <c r="B4778" s="210">
        <v>38450</v>
      </c>
      <c r="C4778" s="211">
        <v>67.499129999999994</v>
      </c>
      <c r="D4778" s="174">
        <v>1.5398985698537439E-3</v>
      </c>
      <c r="E4778" s="174">
        <v>1.5398985698537439E-3</v>
      </c>
      <c r="G4778" s="174">
        <v>4772</v>
      </c>
      <c r="H4778" s="174">
        <f t="shared" ca="1" si="78"/>
        <v>-3.6651670943511086E-2</v>
      </c>
    </row>
    <row r="4779" spans="2:8" x14ac:dyDescent="0.3">
      <c r="B4779" s="208">
        <v>38449</v>
      </c>
      <c r="C4779" s="209">
        <v>67.395347999999998</v>
      </c>
      <c r="D4779" s="174">
        <v>2.3771845840853144E-2</v>
      </c>
      <c r="E4779" s="174">
        <v>2.3771845840853144E-2</v>
      </c>
      <c r="G4779" s="174">
        <v>4773</v>
      </c>
      <c r="H4779" s="174">
        <f t="shared" ca="1" si="78"/>
        <v>-4.3510492729493859E-2</v>
      </c>
    </row>
    <row r="4780" spans="2:8" x14ac:dyDescent="0.3">
      <c r="B4780" s="210">
        <v>38448</v>
      </c>
      <c r="C4780" s="211">
        <v>65.830437000000003</v>
      </c>
      <c r="D4780" s="174">
        <v>1.4394756210260597E-2</v>
      </c>
      <c r="E4780" s="174">
        <v>1.4394756210260597E-2</v>
      </c>
      <c r="G4780" s="174">
        <v>4774</v>
      </c>
      <c r="H4780" s="174">
        <f t="shared" ca="1" si="78"/>
        <v>2.5055802882585292E-2</v>
      </c>
    </row>
    <row r="4781" spans="2:8" x14ac:dyDescent="0.3">
      <c r="B4781" s="208">
        <v>38447</v>
      </c>
      <c r="C4781" s="209">
        <v>64.896270999999999</v>
      </c>
      <c r="D4781" s="174">
        <v>-4.4551150051823175E-2</v>
      </c>
      <c r="E4781" s="174">
        <v>-4.4551150051823175E-2</v>
      </c>
      <c r="G4781" s="174">
        <v>4775</v>
      </c>
      <c r="H4781" s="174">
        <f t="shared" ca="1" si="78"/>
        <v>-5.8290545480552483E-4</v>
      </c>
    </row>
    <row r="4782" spans="2:8" x14ac:dyDescent="0.3">
      <c r="B4782" s="210">
        <v>38446</v>
      </c>
      <c r="C4782" s="211">
        <v>67.922286999999997</v>
      </c>
      <c r="D4782" s="174">
        <v>-1.8121183502880871E-2</v>
      </c>
      <c r="E4782" s="174">
        <v>-1.8121183502880871E-2</v>
      </c>
      <c r="G4782" s="174">
        <v>4776</v>
      </c>
      <c r="H4782" s="174">
        <f t="shared" ca="1" si="78"/>
        <v>2.9090408616888778E-2</v>
      </c>
    </row>
    <row r="4783" spans="2:8" x14ac:dyDescent="0.3">
      <c r="B4783" s="208">
        <v>38443</v>
      </c>
      <c r="C4783" s="209">
        <v>69.175835000000006</v>
      </c>
      <c r="D4783" s="174">
        <v>4.7135451931848114E-2</v>
      </c>
      <c r="E4783" s="174">
        <v>4.7135451931848114E-2</v>
      </c>
      <c r="G4783" s="174">
        <v>4777</v>
      </c>
      <c r="H4783" s="174">
        <f t="shared" ca="1" si="78"/>
        <v>1.156726160665158E-2</v>
      </c>
    </row>
    <row r="4784" spans="2:8" x14ac:dyDescent="0.3">
      <c r="B4784" s="210">
        <v>38442</v>
      </c>
      <c r="C4784" s="211">
        <v>66.061974000000006</v>
      </c>
      <c r="D4784" s="174">
        <v>6.0797933586647368E-3</v>
      </c>
      <c r="E4784" s="174">
        <v>6.0797933586647368E-3</v>
      </c>
      <c r="G4784" s="174">
        <v>4778</v>
      </c>
      <c r="H4784" s="174">
        <f t="shared" ca="1" si="78"/>
        <v>2.6221460161021413E-2</v>
      </c>
    </row>
    <row r="4785" spans="2:8" x14ac:dyDescent="0.3">
      <c r="B4785" s="208">
        <v>38441</v>
      </c>
      <c r="C4785" s="209">
        <v>65.662757999999997</v>
      </c>
      <c r="D4785" s="174">
        <v>8.0902058831060809E-3</v>
      </c>
      <c r="E4785" s="174">
        <v>8.0902058831060809E-3</v>
      </c>
      <c r="G4785" s="174">
        <v>4779</v>
      </c>
      <c r="H4785" s="174">
        <f t="shared" ca="1" si="78"/>
        <v>2.5604399071253253E-2</v>
      </c>
    </row>
    <row r="4786" spans="2:8" x14ac:dyDescent="0.3">
      <c r="B4786" s="210">
        <v>38440</v>
      </c>
      <c r="C4786" s="211">
        <v>65.135795999999999</v>
      </c>
      <c r="D4786" s="174">
        <v>-2.4045963959080499E-2</v>
      </c>
      <c r="E4786" s="174">
        <v>-2.4045963959080499E-2</v>
      </c>
      <c r="G4786" s="174">
        <v>4780</v>
      </c>
      <c r="H4786" s="174">
        <f t="shared" ca="1" si="78"/>
        <v>6.8499837790878459E-3</v>
      </c>
    </row>
    <row r="4787" spans="2:8" x14ac:dyDescent="0.3">
      <c r="B4787" s="208">
        <v>38439</v>
      </c>
      <c r="C4787" s="209">
        <v>66.740639000000002</v>
      </c>
      <c r="D4787" s="174">
        <v>4.4460383388595839E-3</v>
      </c>
      <c r="E4787" s="174">
        <v>4.4460383388595839E-3</v>
      </c>
      <c r="G4787" s="174">
        <v>4781</v>
      </c>
      <c r="H4787" s="174">
        <f t="shared" ca="1" si="78"/>
        <v>-2.2098500382252674E-2</v>
      </c>
    </row>
    <row r="4788" spans="2:8" x14ac:dyDescent="0.3">
      <c r="B4788" s="210">
        <v>38435</v>
      </c>
      <c r="C4788" s="211">
        <v>66.445221000000004</v>
      </c>
      <c r="D4788" s="174">
        <v>-1.6660668284628984E-2</v>
      </c>
      <c r="E4788" s="174">
        <v>-1.6660668284628984E-2</v>
      </c>
      <c r="G4788" s="174">
        <v>4782</v>
      </c>
      <c r="H4788" s="174">
        <f t="shared" ca="1" si="78"/>
        <v>4.5597054395710452E-3</v>
      </c>
    </row>
    <row r="4789" spans="2:8" x14ac:dyDescent="0.3">
      <c r="B4789" s="208">
        <v>38434</v>
      </c>
      <c r="C4789" s="209">
        <v>67.570999</v>
      </c>
      <c r="D4789" s="174">
        <v>-2.6121859107469995E-2</v>
      </c>
      <c r="E4789" s="174">
        <v>-2.6121859107469995E-2</v>
      </c>
      <c r="G4789" s="174">
        <v>4783</v>
      </c>
      <c r="H4789" s="174">
        <f t="shared" ca="1" si="78"/>
        <v>2.0113042437486468E-2</v>
      </c>
    </row>
    <row r="4790" spans="2:8" x14ac:dyDescent="0.3">
      <c r="B4790" s="210">
        <v>38433</v>
      </c>
      <c r="C4790" s="211">
        <v>69.383422999999993</v>
      </c>
      <c r="D4790" s="174">
        <v>-3.5837049825824897E-2</v>
      </c>
      <c r="E4790" s="174">
        <v>-3.5837049825824897E-2</v>
      </c>
      <c r="G4790" s="174">
        <v>4784</v>
      </c>
      <c r="H4790" s="174">
        <f t="shared" ca="1" si="78"/>
        <v>-1.2271200321236197E-2</v>
      </c>
    </row>
    <row r="4791" spans="2:8" x14ac:dyDescent="0.3">
      <c r="B4791" s="208">
        <v>38432</v>
      </c>
      <c r="C4791" s="209">
        <v>71.962340999999995</v>
      </c>
      <c r="D4791" s="174">
        <v>-2.2345339242128004E-2</v>
      </c>
      <c r="E4791" s="174">
        <v>-2.2345339242128004E-2</v>
      </c>
      <c r="G4791" s="174">
        <v>4785</v>
      </c>
      <c r="H4791" s="174">
        <f t="shared" ca="1" si="78"/>
        <v>-4.9831875248004649E-2</v>
      </c>
    </row>
    <row r="4792" spans="2:8" x14ac:dyDescent="0.3">
      <c r="B4792" s="210">
        <v>38429</v>
      </c>
      <c r="C4792" s="211">
        <v>73.607117000000002</v>
      </c>
      <c r="D4792" s="174">
        <v>1.7100518505294149E-2</v>
      </c>
      <c r="E4792" s="174">
        <v>1.7100518505294149E-2</v>
      </c>
      <c r="G4792" s="174">
        <v>4786</v>
      </c>
      <c r="H4792" s="174">
        <f t="shared" ca="1" si="78"/>
        <v>-3.3489490327393372E-3</v>
      </c>
    </row>
    <row r="4793" spans="2:8" x14ac:dyDescent="0.3">
      <c r="B4793" s="208">
        <v>38428</v>
      </c>
      <c r="C4793" s="209">
        <v>72.369560000000007</v>
      </c>
      <c r="D4793" s="174">
        <v>-7.989427847261716E-3</v>
      </c>
      <c r="E4793" s="174">
        <v>-7.989427847261716E-3</v>
      </c>
      <c r="G4793" s="174">
        <v>4787</v>
      </c>
      <c r="H4793" s="174">
        <f t="shared" ca="1" si="78"/>
        <v>1.1588130861031009E-2</v>
      </c>
    </row>
    <row r="4794" spans="2:8" x14ac:dyDescent="0.3">
      <c r="B4794" s="210">
        <v>38427</v>
      </c>
      <c r="C4794" s="211">
        <v>72.952408000000005</v>
      </c>
      <c r="D4794" s="174">
        <v>9.8601071147282125E-4</v>
      </c>
      <c r="E4794" s="174">
        <v>9.8601071147282125E-4</v>
      </c>
      <c r="G4794" s="174">
        <v>4788</v>
      </c>
      <c r="H4794" s="174">
        <f t="shared" ca="1" si="78"/>
        <v>-3.6989004650502422E-2</v>
      </c>
    </row>
    <row r="4795" spans="2:8" x14ac:dyDescent="0.3">
      <c r="B4795" s="208">
        <v>38426</v>
      </c>
      <c r="C4795" s="209">
        <v>72.880547000000007</v>
      </c>
      <c r="D4795" s="174">
        <v>-1.8177985616765535E-2</v>
      </c>
      <c r="E4795" s="174">
        <v>-1.8177985616765535E-2</v>
      </c>
      <c r="G4795" s="174">
        <v>4789</v>
      </c>
      <c r="H4795" s="174">
        <f t="shared" ca="1" si="78"/>
        <v>-8.4425455935911893E-3</v>
      </c>
    </row>
    <row r="4796" spans="2:8" x14ac:dyDescent="0.3">
      <c r="B4796" s="210">
        <v>38425</v>
      </c>
      <c r="C4796" s="211">
        <v>74.229896999999994</v>
      </c>
      <c r="D4796" s="174">
        <v>5.4071829569064325E-3</v>
      </c>
      <c r="E4796" s="174">
        <v>5.4071829569064325E-3</v>
      </c>
      <c r="G4796" s="174">
        <v>4790</v>
      </c>
      <c r="H4796" s="174">
        <f t="shared" ca="1" si="78"/>
        <v>-1.7447018220314345E-2</v>
      </c>
    </row>
    <row r="4797" spans="2:8" x14ac:dyDescent="0.3">
      <c r="B4797" s="208">
        <v>38422</v>
      </c>
      <c r="C4797" s="209">
        <v>73.830680999999998</v>
      </c>
      <c r="D4797" s="174">
        <v>-1.1755622630981139E-2</v>
      </c>
      <c r="E4797" s="174">
        <v>-1.1755622630981139E-2</v>
      </c>
      <c r="G4797" s="174">
        <v>4791</v>
      </c>
      <c r="H4797" s="174">
        <f t="shared" ca="1" si="78"/>
        <v>-6.4180546437799163E-2</v>
      </c>
    </row>
    <row r="4798" spans="2:8" x14ac:dyDescent="0.3">
      <c r="B4798" s="210">
        <v>38421</v>
      </c>
      <c r="C4798" s="211">
        <v>74.708931000000007</v>
      </c>
      <c r="D4798" s="174">
        <v>-9.6126259121403221E-4</v>
      </c>
      <c r="E4798" s="174">
        <v>-9.6126259121403221E-4</v>
      </c>
      <c r="G4798" s="174">
        <v>4792</v>
      </c>
      <c r="H4798" s="174">
        <f t="shared" ca="1" si="78"/>
        <v>1.3427056720524506E-2</v>
      </c>
    </row>
    <row r="4799" spans="2:8" x14ac:dyDescent="0.3">
      <c r="B4799" s="208">
        <v>38420</v>
      </c>
      <c r="C4799" s="209">
        <v>74.780815000000004</v>
      </c>
      <c r="D4799" s="174">
        <v>-2.9128224681116931E-2</v>
      </c>
      <c r="E4799" s="174">
        <v>-2.9128224681116931E-2</v>
      </c>
      <c r="G4799" s="174">
        <v>4793</v>
      </c>
      <c r="H4799" s="174">
        <f t="shared" ca="1" si="78"/>
        <v>-4.6608624891208861E-3</v>
      </c>
    </row>
    <row r="4800" spans="2:8" x14ac:dyDescent="0.3">
      <c r="B4800" s="210">
        <v>38419</v>
      </c>
      <c r="C4800" s="211">
        <v>77.024399000000003</v>
      </c>
      <c r="D4800" s="174">
        <v>6.9939856921151077E-3</v>
      </c>
      <c r="E4800" s="174">
        <v>6.9939856921151077E-3</v>
      </c>
      <c r="G4800" s="174">
        <v>4794</v>
      </c>
      <c r="H4800" s="174">
        <f t="shared" ca="1" si="78"/>
        <v>-1.5351729571184348E-2</v>
      </c>
    </row>
    <row r="4801" spans="2:8" x14ac:dyDescent="0.3">
      <c r="B4801" s="208">
        <v>38418</v>
      </c>
      <c r="C4801" s="209">
        <v>76.489433000000005</v>
      </c>
      <c r="D4801" s="174">
        <v>-1.7234537103821158E-2</v>
      </c>
      <c r="E4801" s="174">
        <v>-1.7234537103821158E-2</v>
      </c>
      <c r="G4801" s="174">
        <v>4795</v>
      </c>
      <c r="H4801" s="174">
        <f t="shared" ca="1" si="78"/>
        <v>-6.9847401315109789E-2</v>
      </c>
    </row>
    <row r="4802" spans="2:8" x14ac:dyDescent="0.3">
      <c r="B4802" s="210">
        <v>38415</v>
      </c>
      <c r="C4802" s="211">
        <v>77.830810999999997</v>
      </c>
      <c r="D4802" s="174">
        <v>1.7324384492483202E-2</v>
      </c>
      <c r="E4802" s="174">
        <v>1.7324384492483202E-2</v>
      </c>
      <c r="G4802" s="174">
        <v>4796</v>
      </c>
      <c r="H4802" s="174">
        <f t="shared" ca="1" si="78"/>
        <v>1.366768745211284E-2</v>
      </c>
    </row>
    <row r="4803" spans="2:8" x14ac:dyDescent="0.3">
      <c r="B4803" s="208">
        <v>38414</v>
      </c>
      <c r="C4803" s="209">
        <v>76.505402000000004</v>
      </c>
      <c r="D4803" s="174">
        <v>3.3545421242219542E-2</v>
      </c>
      <c r="E4803" s="174">
        <v>3.3545421242219542E-2</v>
      </c>
      <c r="G4803" s="174">
        <v>4797</v>
      </c>
      <c r="H4803" s="174">
        <f t="shared" ca="1" si="78"/>
        <v>-3.149646953351258E-2</v>
      </c>
    </row>
    <row r="4804" spans="2:8" x14ac:dyDescent="0.3">
      <c r="B4804" s="210">
        <v>38413</v>
      </c>
      <c r="C4804" s="211">
        <v>74.022293000000005</v>
      </c>
      <c r="D4804" s="174">
        <v>-3.8681071258351686E-3</v>
      </c>
      <c r="E4804" s="174">
        <v>-3.8681071258351686E-3</v>
      </c>
      <c r="G4804" s="174">
        <v>4798</v>
      </c>
      <c r="H4804" s="174">
        <f t="shared" ca="1" si="78"/>
        <v>1.097855058170494E-2</v>
      </c>
    </row>
    <row r="4805" spans="2:8" x14ac:dyDescent="0.3">
      <c r="B4805" s="208">
        <v>38412</v>
      </c>
      <c r="C4805" s="209">
        <v>74.309730999999999</v>
      </c>
      <c r="D4805" s="174">
        <v>-2.2271398732337529E-2</v>
      </c>
      <c r="E4805" s="174">
        <v>-2.2271398732337529E-2</v>
      </c>
      <c r="G4805" s="174">
        <v>4799</v>
      </c>
      <c r="H4805" s="174">
        <f t="shared" ca="1" si="78"/>
        <v>-5.4646775570344691E-3</v>
      </c>
    </row>
    <row r="4806" spans="2:8" x14ac:dyDescent="0.3">
      <c r="B4806" s="210">
        <v>38411</v>
      </c>
      <c r="C4806" s="211">
        <v>76.002410999999995</v>
      </c>
      <c r="D4806" s="174">
        <v>1.2336608560166702E-2</v>
      </c>
      <c r="E4806" s="174">
        <v>1.2336608560166702E-2</v>
      </c>
      <c r="G4806" s="174">
        <v>4800</v>
      </c>
      <c r="H4806" s="174">
        <f t="shared" ca="1" si="78"/>
        <v>-1.6564181383367686E-2</v>
      </c>
    </row>
    <row r="4807" spans="2:8" x14ac:dyDescent="0.3">
      <c r="B4807" s="208">
        <v>38408</v>
      </c>
      <c r="C4807" s="209">
        <v>75.076224999999994</v>
      </c>
      <c r="D4807" s="174">
        <v>-3.4972395565229966E-3</v>
      </c>
      <c r="E4807" s="174">
        <v>-3.4972395565229966E-3</v>
      </c>
      <c r="G4807" s="174">
        <v>4801</v>
      </c>
      <c r="H4807" s="174">
        <f t="shared" ca="1" si="78"/>
        <v>3.5324684209043791E-2</v>
      </c>
    </row>
    <row r="4808" spans="2:8" x14ac:dyDescent="0.3">
      <c r="B4808" s="210">
        <v>38407</v>
      </c>
      <c r="C4808" s="211">
        <v>75.339706000000007</v>
      </c>
      <c r="D4808" s="174">
        <v>-1.3589797844429877E-2</v>
      </c>
      <c r="E4808" s="174">
        <v>-1.3589797844429877E-2</v>
      </c>
      <c r="G4808" s="174">
        <v>4802</v>
      </c>
      <c r="H4808" s="174">
        <f t="shared" ref="H4808:H4871" ca="1" si="79">_xlfn.NORM.INV(RAND(),N$9,N$10)</f>
        <v>-1.4647810062087686E-2</v>
      </c>
    </row>
    <row r="4809" spans="2:8" x14ac:dyDescent="0.3">
      <c r="B4809" s="208">
        <v>38406</v>
      </c>
      <c r="C4809" s="209">
        <v>76.377662999999998</v>
      </c>
      <c r="D4809" s="174">
        <v>-1.0345471523393913E-2</v>
      </c>
      <c r="E4809" s="174">
        <v>-1.0345471523393913E-2</v>
      </c>
      <c r="G4809" s="174">
        <v>4803</v>
      </c>
      <c r="H4809" s="174">
        <f t="shared" ca="1" si="79"/>
        <v>3.3583949413720386E-2</v>
      </c>
    </row>
    <row r="4810" spans="2:8" x14ac:dyDescent="0.3">
      <c r="B4810" s="210">
        <v>38405</v>
      </c>
      <c r="C4810" s="211">
        <v>77.176085999999998</v>
      </c>
      <c r="D4810" s="174">
        <v>1.3207643701575749E-2</v>
      </c>
      <c r="E4810" s="174">
        <v>1.3207643701575749E-2</v>
      </c>
      <c r="G4810" s="174">
        <v>4804</v>
      </c>
      <c r="H4810" s="174">
        <f t="shared" ca="1" si="79"/>
        <v>2.4791352757559566E-2</v>
      </c>
    </row>
    <row r="4811" spans="2:8" x14ac:dyDescent="0.3">
      <c r="B4811" s="208">
        <v>38404</v>
      </c>
      <c r="C4811" s="209">
        <v>76.170058999999995</v>
      </c>
      <c r="D4811" s="174">
        <v>-3.3431354641040184E-3</v>
      </c>
      <c r="E4811" s="174">
        <v>-3.3431354641040184E-3</v>
      </c>
      <c r="G4811" s="174">
        <v>4805</v>
      </c>
      <c r="H4811" s="174">
        <f t="shared" ca="1" si="79"/>
        <v>-6.6801102002653006E-4</v>
      </c>
    </row>
    <row r="4812" spans="2:8" x14ac:dyDescent="0.3">
      <c r="B4812" s="210">
        <v>38401</v>
      </c>
      <c r="C4812" s="211">
        <v>76.425560000000004</v>
      </c>
      <c r="D4812" s="174">
        <v>-2.0466907224816401E-2</v>
      </c>
      <c r="E4812" s="174">
        <v>-2.0466907224816401E-2</v>
      </c>
      <c r="G4812" s="174">
        <v>4806</v>
      </c>
      <c r="H4812" s="174">
        <f t="shared" ca="1" si="79"/>
        <v>5.307237277470944E-3</v>
      </c>
    </row>
    <row r="4813" spans="2:8" x14ac:dyDescent="0.3">
      <c r="B4813" s="208">
        <v>38400</v>
      </c>
      <c r="C4813" s="209">
        <v>78.022437999999994</v>
      </c>
      <c r="D4813" s="174">
        <v>-6.6076479501030625E-3</v>
      </c>
      <c r="E4813" s="174">
        <v>-6.6076479501030625E-3</v>
      </c>
      <c r="G4813" s="174">
        <v>4807</v>
      </c>
      <c r="H4813" s="174">
        <f t="shared" ca="1" si="79"/>
        <v>1.2994348708420159E-2</v>
      </c>
    </row>
    <row r="4814" spans="2:8" x14ac:dyDescent="0.3">
      <c r="B4814" s="210">
        <v>38399</v>
      </c>
      <c r="C4814" s="211">
        <v>78.541411999999994</v>
      </c>
      <c r="D4814" s="174">
        <v>-3.0932631978396682E-2</v>
      </c>
      <c r="E4814" s="174">
        <v>-3.0932631978396682E-2</v>
      </c>
      <c r="G4814" s="174">
        <v>4808</v>
      </c>
      <c r="H4814" s="174">
        <f t="shared" ca="1" si="79"/>
        <v>2.4853329727196646E-3</v>
      </c>
    </row>
    <row r="4815" spans="2:8" x14ac:dyDescent="0.3">
      <c r="B4815" s="208">
        <v>38398</v>
      </c>
      <c r="C4815" s="209">
        <v>81.048454000000007</v>
      </c>
      <c r="D4815" s="174">
        <v>-1.5740691385387761E-3</v>
      </c>
      <c r="E4815" s="174">
        <v>-1.5740691385387761E-3</v>
      </c>
      <c r="G4815" s="174">
        <v>4809</v>
      </c>
      <c r="H4815" s="174">
        <f t="shared" ca="1" si="79"/>
        <v>2.3652909833979455E-2</v>
      </c>
    </row>
    <row r="4816" spans="2:8" x14ac:dyDescent="0.3">
      <c r="B4816" s="210">
        <v>38397</v>
      </c>
      <c r="C4816" s="211">
        <v>81.176231000000001</v>
      </c>
      <c r="D4816" s="174">
        <v>8.5310431086780599E-3</v>
      </c>
      <c r="E4816" s="174">
        <v>8.5310431086780599E-3</v>
      </c>
      <c r="G4816" s="174">
        <v>4810</v>
      </c>
      <c r="H4816" s="174">
        <f t="shared" ca="1" si="79"/>
        <v>3.5203118332190896E-3</v>
      </c>
    </row>
    <row r="4817" spans="2:8" x14ac:dyDescent="0.3">
      <c r="B4817" s="208">
        <v>38394</v>
      </c>
      <c r="C4817" s="209">
        <v>80.489570999999998</v>
      </c>
      <c r="D4817" s="174">
        <v>7.29400380551176E-3</v>
      </c>
      <c r="E4817" s="174">
        <v>7.29400380551176E-3</v>
      </c>
      <c r="G4817" s="174">
        <v>4811</v>
      </c>
      <c r="H4817" s="174">
        <f t="shared" ca="1" si="79"/>
        <v>-3.0969738338004125E-2</v>
      </c>
    </row>
    <row r="4818" spans="2:8" x14ac:dyDescent="0.3">
      <c r="B4818" s="210">
        <v>38393</v>
      </c>
      <c r="C4818" s="211">
        <v>79.906730999999994</v>
      </c>
      <c r="D4818" s="174">
        <v>9.0042135235025877E-4</v>
      </c>
      <c r="E4818" s="174">
        <v>9.0042135235025877E-4</v>
      </c>
      <c r="G4818" s="174">
        <v>4812</v>
      </c>
      <c r="H4818" s="174">
        <f t="shared" ca="1" si="79"/>
        <v>-1.0137076911262838E-2</v>
      </c>
    </row>
    <row r="4819" spans="2:8" x14ac:dyDescent="0.3">
      <c r="B4819" s="208">
        <v>38392</v>
      </c>
      <c r="C4819" s="209">
        <v>79.834845999999999</v>
      </c>
      <c r="D4819" s="174">
        <v>1.5539210955994177E-2</v>
      </c>
      <c r="E4819" s="174">
        <v>1.5539210955994177E-2</v>
      </c>
      <c r="G4819" s="174">
        <v>4813</v>
      </c>
      <c r="H4819" s="174">
        <f t="shared" ca="1" si="79"/>
        <v>-8.8279279890480424E-3</v>
      </c>
    </row>
    <row r="4820" spans="2:8" x14ac:dyDescent="0.3">
      <c r="B4820" s="210">
        <v>38391</v>
      </c>
      <c r="C4820" s="211">
        <v>78.613258000000002</v>
      </c>
      <c r="D4820" s="174">
        <v>-7.1039288288176857E-4</v>
      </c>
      <c r="E4820" s="174">
        <v>-7.1039288288176857E-4</v>
      </c>
      <c r="G4820" s="174">
        <v>4814</v>
      </c>
      <c r="H4820" s="174">
        <f t="shared" ca="1" si="79"/>
        <v>-2.4203681754105467E-2</v>
      </c>
    </row>
    <row r="4821" spans="2:8" x14ac:dyDescent="0.3">
      <c r="B4821" s="208">
        <v>38390</v>
      </c>
      <c r="C4821" s="209">
        <v>78.669144000000003</v>
      </c>
      <c r="D4821" s="174">
        <v>4.3832671731586191E-3</v>
      </c>
      <c r="E4821" s="174">
        <v>4.3832671731586191E-3</v>
      </c>
      <c r="G4821" s="174">
        <v>4815</v>
      </c>
      <c r="H4821" s="174">
        <f t="shared" ca="1" si="79"/>
        <v>1.3110346581923235E-3</v>
      </c>
    </row>
    <row r="4822" spans="2:8" x14ac:dyDescent="0.3">
      <c r="B4822" s="210">
        <v>38387</v>
      </c>
      <c r="C4822" s="211">
        <v>78.325821000000005</v>
      </c>
      <c r="D4822" s="174">
        <v>-5.4745623121332104E-3</v>
      </c>
      <c r="E4822" s="174">
        <v>-5.4745623121332104E-3</v>
      </c>
      <c r="G4822" s="174">
        <v>4816</v>
      </c>
      <c r="H4822" s="174">
        <f t="shared" ca="1" si="79"/>
        <v>6.5022155541743967E-2</v>
      </c>
    </row>
    <row r="4823" spans="2:8" x14ac:dyDescent="0.3">
      <c r="B4823" s="208">
        <v>38386</v>
      </c>
      <c r="C4823" s="209">
        <v>78.756980999999996</v>
      </c>
      <c r="D4823" s="174">
        <v>1.5755427154814438E-2</v>
      </c>
      <c r="E4823" s="174">
        <v>1.5755427154814438E-2</v>
      </c>
      <c r="G4823" s="174">
        <v>4817</v>
      </c>
      <c r="H4823" s="174">
        <f t="shared" ca="1" si="79"/>
        <v>-1.6494513750813077E-2</v>
      </c>
    </row>
    <row r="4824" spans="2:8" x14ac:dyDescent="0.3">
      <c r="B4824" s="210">
        <v>38385</v>
      </c>
      <c r="C4824" s="211">
        <v>77.535377999999994</v>
      </c>
      <c r="D4824" s="174">
        <v>-1.4511979140471828E-2</v>
      </c>
      <c r="E4824" s="174">
        <v>-1.4511979140471828E-2</v>
      </c>
      <c r="G4824" s="174">
        <v>4818</v>
      </c>
      <c r="H4824" s="174">
        <f t="shared" ca="1" si="79"/>
        <v>-3.7334394821537755E-3</v>
      </c>
    </row>
    <row r="4825" spans="2:8" x14ac:dyDescent="0.3">
      <c r="B4825" s="208">
        <v>38384</v>
      </c>
      <c r="C4825" s="209">
        <v>78.677138999999997</v>
      </c>
      <c r="D4825" s="174">
        <v>-2.3195905855108102E-2</v>
      </c>
      <c r="E4825" s="174">
        <v>-2.3195905855108102E-2</v>
      </c>
      <c r="G4825" s="174">
        <v>4819</v>
      </c>
      <c r="H4825" s="174">
        <f t="shared" ca="1" si="79"/>
        <v>-1.7924694985871695E-5</v>
      </c>
    </row>
    <row r="4826" spans="2:8" x14ac:dyDescent="0.3">
      <c r="B4826" s="210">
        <v>38383</v>
      </c>
      <c r="C4826" s="211">
        <v>80.545463999999996</v>
      </c>
      <c r="D4826" s="174">
        <v>2.5203361588663563E-2</v>
      </c>
      <c r="E4826" s="174">
        <v>2.5203361588663563E-2</v>
      </c>
      <c r="G4826" s="174">
        <v>4820</v>
      </c>
      <c r="H4826" s="174">
        <f t="shared" ca="1" si="79"/>
        <v>-1.2537332270211969E-3</v>
      </c>
    </row>
    <row r="4827" spans="2:8" x14ac:dyDescent="0.3">
      <c r="B4827" s="208">
        <v>38380</v>
      </c>
      <c r="C4827" s="209">
        <v>78.565353000000002</v>
      </c>
      <c r="D4827" s="174">
        <v>2.3720380031859837E-2</v>
      </c>
      <c r="E4827" s="174">
        <v>2.3720380031859837E-2</v>
      </c>
      <c r="G4827" s="174">
        <v>4821</v>
      </c>
      <c r="H4827" s="174">
        <f t="shared" ca="1" si="79"/>
        <v>-4.4286960825288622E-2</v>
      </c>
    </row>
    <row r="4828" spans="2:8" x14ac:dyDescent="0.3">
      <c r="B4828" s="210">
        <v>38379</v>
      </c>
      <c r="C4828" s="211">
        <v>76.744934000000001</v>
      </c>
      <c r="D4828" s="174">
        <v>4.7035404594510154E-3</v>
      </c>
      <c r="E4828" s="174">
        <v>4.7035404594510154E-3</v>
      </c>
      <c r="G4828" s="174">
        <v>4822</v>
      </c>
      <c r="H4828" s="174">
        <f t="shared" ca="1" si="79"/>
        <v>1.3710173616837931E-2</v>
      </c>
    </row>
    <row r="4829" spans="2:8" x14ac:dyDescent="0.3">
      <c r="B4829" s="208">
        <v>38377</v>
      </c>
      <c r="C4829" s="209">
        <v>76.385650999999996</v>
      </c>
      <c r="D4829" s="174">
        <v>3.4829614524139629E-2</v>
      </c>
      <c r="E4829" s="174">
        <v>3.4829614524139629E-2</v>
      </c>
      <c r="G4829" s="174">
        <v>4823</v>
      </c>
      <c r="H4829" s="174">
        <f t="shared" ca="1" si="79"/>
        <v>-4.3776626086659146E-3</v>
      </c>
    </row>
    <row r="4830" spans="2:8" x14ac:dyDescent="0.3">
      <c r="B4830" s="210">
        <v>38376</v>
      </c>
      <c r="C4830" s="211">
        <v>73.814712999999998</v>
      </c>
      <c r="D4830" s="174">
        <v>-2.1796691416373418E-2</v>
      </c>
      <c r="E4830" s="174">
        <v>-2.1796691416373418E-2</v>
      </c>
      <c r="G4830" s="174">
        <v>4824</v>
      </c>
      <c r="H4830" s="174">
        <f t="shared" ca="1" si="79"/>
        <v>-1.2775206794289954E-2</v>
      </c>
    </row>
    <row r="4831" spans="2:8" x14ac:dyDescent="0.3">
      <c r="B4831" s="208">
        <v>38372</v>
      </c>
      <c r="C4831" s="209">
        <v>75.459479999999999</v>
      </c>
      <c r="D4831" s="174">
        <v>2.4498777557896822E-2</v>
      </c>
      <c r="E4831" s="174">
        <v>2.4498777557896822E-2</v>
      </c>
      <c r="G4831" s="174">
        <v>4825</v>
      </c>
      <c r="H4831" s="174">
        <f t="shared" ca="1" si="79"/>
        <v>4.2602620892281343E-3</v>
      </c>
    </row>
    <row r="4832" spans="2:8" x14ac:dyDescent="0.3">
      <c r="B4832" s="210">
        <v>38371</v>
      </c>
      <c r="C4832" s="211">
        <v>73.655022000000002</v>
      </c>
      <c r="D4832" s="174">
        <v>-1.4844103389294967E-2</v>
      </c>
      <c r="E4832" s="174">
        <v>-1.4844103389294967E-2</v>
      </c>
      <c r="G4832" s="174">
        <v>4826</v>
      </c>
      <c r="H4832" s="174">
        <f t="shared" ca="1" si="79"/>
        <v>-9.5533095707250437E-4</v>
      </c>
    </row>
    <row r="4833" spans="2:8" x14ac:dyDescent="0.3">
      <c r="B4833" s="208">
        <v>38370</v>
      </c>
      <c r="C4833" s="209">
        <v>74.764838999999995</v>
      </c>
      <c r="D4833" s="174">
        <v>-9.8341893488495674E-3</v>
      </c>
      <c r="E4833" s="174">
        <v>-9.8341893488495674E-3</v>
      </c>
      <c r="G4833" s="174">
        <v>4827</v>
      </c>
      <c r="H4833" s="174">
        <f t="shared" ca="1" si="79"/>
        <v>1.7994474790668982E-2</v>
      </c>
    </row>
    <row r="4834" spans="2:8" x14ac:dyDescent="0.3">
      <c r="B4834" s="210">
        <v>38369</v>
      </c>
      <c r="C4834" s="211">
        <v>75.507392999999993</v>
      </c>
      <c r="D4834" s="174">
        <v>-2.1217055107149163E-2</v>
      </c>
      <c r="E4834" s="174">
        <v>-2.1217055107149163E-2</v>
      </c>
      <c r="G4834" s="174">
        <v>4828</v>
      </c>
      <c r="H4834" s="174">
        <f t="shared" ca="1" si="79"/>
        <v>9.5888352511186437E-3</v>
      </c>
    </row>
    <row r="4835" spans="2:8" x14ac:dyDescent="0.3">
      <c r="B4835" s="208">
        <v>38366</v>
      </c>
      <c r="C4835" s="209">
        <v>77.144165000000001</v>
      </c>
      <c r="D4835" s="174">
        <v>-8.618793575800825E-3</v>
      </c>
      <c r="E4835" s="174">
        <v>-8.618793575800825E-3</v>
      </c>
      <c r="G4835" s="174">
        <v>4829</v>
      </c>
      <c r="H4835" s="174">
        <f t="shared" ca="1" si="79"/>
        <v>3.952479219810686E-2</v>
      </c>
    </row>
    <row r="4836" spans="2:8" x14ac:dyDescent="0.3">
      <c r="B4836" s="210">
        <v>38365</v>
      </c>
      <c r="C4836" s="211">
        <v>77.814835000000002</v>
      </c>
      <c r="D4836" s="174">
        <v>2.8818766794115356E-2</v>
      </c>
      <c r="E4836" s="174">
        <v>2.8818766794115356E-2</v>
      </c>
      <c r="G4836" s="174">
        <v>4830</v>
      </c>
      <c r="H4836" s="174">
        <f t="shared" ca="1" si="79"/>
        <v>4.3867775705329626E-3</v>
      </c>
    </row>
    <row r="4837" spans="2:8" x14ac:dyDescent="0.3">
      <c r="B4837" s="208">
        <v>38364</v>
      </c>
      <c r="C4837" s="209">
        <v>75.635124000000005</v>
      </c>
      <c r="D4837" s="174">
        <v>-1.3537334025988466E-2</v>
      </c>
      <c r="E4837" s="174">
        <v>-1.3537334025988466E-2</v>
      </c>
      <c r="G4837" s="174">
        <v>4831</v>
      </c>
      <c r="H4837" s="174">
        <f t="shared" ca="1" si="79"/>
        <v>-1.3966931414552909E-2</v>
      </c>
    </row>
    <row r="4838" spans="2:8" x14ac:dyDescent="0.3">
      <c r="B4838" s="210">
        <v>38363</v>
      </c>
      <c r="C4838" s="211">
        <v>76.673073000000002</v>
      </c>
      <c r="D4838" s="174">
        <v>1.0841782956933414E-2</v>
      </c>
      <c r="E4838" s="174">
        <v>1.0841782956933414E-2</v>
      </c>
      <c r="G4838" s="174">
        <v>4832</v>
      </c>
      <c r="H4838" s="174">
        <f t="shared" ca="1" si="79"/>
        <v>-2.0247457868462767E-2</v>
      </c>
    </row>
    <row r="4839" spans="2:8" x14ac:dyDescent="0.3">
      <c r="B4839" s="208">
        <v>38362</v>
      </c>
      <c r="C4839" s="209">
        <v>75.850716000000006</v>
      </c>
      <c r="D4839" s="174">
        <v>-3.6022011381263562E-2</v>
      </c>
      <c r="E4839" s="174">
        <v>-3.6022011381263562E-2</v>
      </c>
      <c r="G4839" s="174">
        <v>4833</v>
      </c>
      <c r="H4839" s="174">
        <f t="shared" ca="1" si="79"/>
        <v>1.7865338112806817E-2</v>
      </c>
    </row>
    <row r="4840" spans="2:8" x14ac:dyDescent="0.3">
      <c r="B4840" s="210">
        <v>38359</v>
      </c>
      <c r="C4840" s="211">
        <v>78.685112000000004</v>
      </c>
      <c r="D4840" s="174">
        <v>-9.1254132760615109E-4</v>
      </c>
      <c r="E4840" s="174">
        <v>-9.1254132760615109E-4</v>
      </c>
      <c r="G4840" s="174">
        <v>4834</v>
      </c>
      <c r="H4840" s="174">
        <f t="shared" ca="1" si="79"/>
        <v>2.5884626512430977E-2</v>
      </c>
    </row>
    <row r="4841" spans="2:8" x14ac:dyDescent="0.3">
      <c r="B4841" s="208">
        <v>38358</v>
      </c>
      <c r="C4841" s="209">
        <v>78.756980999999996</v>
      </c>
      <c r="D4841" s="174">
        <v>-2.0845891037229995E-2</v>
      </c>
      <c r="E4841" s="174">
        <v>-2.0845891037229995E-2</v>
      </c>
      <c r="G4841" s="174">
        <v>4835</v>
      </c>
      <c r="H4841" s="174">
        <f t="shared" ca="1" si="79"/>
        <v>-6.5947387514109605E-3</v>
      </c>
    </row>
    <row r="4842" spans="2:8" x14ac:dyDescent="0.3">
      <c r="B4842" s="210">
        <v>38357</v>
      </c>
      <c r="C4842" s="211">
        <v>80.433693000000005</v>
      </c>
      <c r="D4842" s="174">
        <v>-3.097333506351797E-2</v>
      </c>
      <c r="E4842" s="174">
        <v>-3.097333506351797E-2</v>
      </c>
      <c r="G4842" s="174">
        <v>4836</v>
      </c>
      <c r="H4842" s="174">
        <f t="shared" ca="1" si="79"/>
        <v>-2.3415619784085129E-3</v>
      </c>
    </row>
    <row r="4843" spans="2:8" x14ac:dyDescent="0.3">
      <c r="B4843" s="208">
        <v>38356</v>
      </c>
      <c r="C4843" s="209">
        <v>83.004622999999995</v>
      </c>
      <c r="D4843" s="174">
        <v>-1.2488627204461041E-3</v>
      </c>
      <c r="E4843" s="174">
        <v>-1.2488627204461041E-3</v>
      </c>
      <c r="G4843" s="174">
        <v>4837</v>
      </c>
      <c r="H4843" s="174">
        <f t="shared" ca="1" si="79"/>
        <v>-4.9411952753970652E-3</v>
      </c>
    </row>
    <row r="4844" spans="2:8" x14ac:dyDescent="0.3">
      <c r="B4844" s="210">
        <v>38355</v>
      </c>
      <c r="C4844" s="211">
        <v>83.108413999999996</v>
      </c>
      <c r="D4844" s="174">
        <v>3.0084035192437294E-2</v>
      </c>
      <c r="E4844" s="174">
        <v>3.0084035192437294E-2</v>
      </c>
      <c r="G4844" s="174">
        <v>4838</v>
      </c>
      <c r="H4844" s="174">
        <f t="shared" ca="1" si="79"/>
        <v>3.2525172468935319E-2</v>
      </c>
    </row>
    <row r="4845" spans="2:8" x14ac:dyDescent="0.3">
      <c r="B4845" s="208">
        <v>38352</v>
      </c>
      <c r="C4845" s="209">
        <v>80.681197999999995</v>
      </c>
      <c r="D4845" s="174">
        <v>1.6702108525440951E-2</v>
      </c>
      <c r="E4845" s="174">
        <v>1.6702108525440951E-2</v>
      </c>
      <c r="G4845" s="174">
        <v>4839</v>
      </c>
      <c r="H4845" s="174">
        <f t="shared" ca="1" si="79"/>
        <v>3.8757513918500519E-2</v>
      </c>
    </row>
    <row r="4846" spans="2:8" x14ac:dyDescent="0.3">
      <c r="B4846" s="210">
        <v>38351</v>
      </c>
      <c r="C4846" s="211">
        <v>79.355789000000001</v>
      </c>
      <c r="D4846" s="174">
        <v>-2.1752239247326634E-2</v>
      </c>
      <c r="E4846" s="174">
        <v>-2.1752239247326634E-2</v>
      </c>
      <c r="G4846" s="174">
        <v>4840</v>
      </c>
      <c r="H4846" s="174">
        <f t="shared" ca="1" si="79"/>
        <v>2.2424877898229115E-3</v>
      </c>
    </row>
    <row r="4847" spans="2:8" x14ac:dyDescent="0.3">
      <c r="B4847" s="208">
        <v>38350</v>
      </c>
      <c r="C4847" s="209">
        <v>81.120338000000004</v>
      </c>
      <c r="D4847" s="174">
        <v>-4.8971808653417749E-3</v>
      </c>
      <c r="E4847" s="174">
        <v>-4.8971808653417749E-3</v>
      </c>
      <c r="G4847" s="174">
        <v>4841</v>
      </c>
      <c r="H4847" s="174">
        <f t="shared" ca="1" si="79"/>
        <v>1.1904945768920157E-2</v>
      </c>
    </row>
    <row r="4848" spans="2:8" x14ac:dyDescent="0.3">
      <c r="B4848" s="210">
        <v>38349</v>
      </c>
      <c r="C4848" s="211">
        <v>81.519553999999999</v>
      </c>
      <c r="D4848" s="174">
        <v>-2.9294611298387135E-3</v>
      </c>
      <c r="E4848" s="174">
        <v>-2.9294611298387135E-3</v>
      </c>
      <c r="G4848" s="174">
        <v>4842</v>
      </c>
      <c r="H4848" s="174">
        <f t="shared" ca="1" si="79"/>
        <v>1.1679277508892024E-2</v>
      </c>
    </row>
    <row r="4849" spans="2:8" x14ac:dyDescent="0.3">
      <c r="B4849" s="208">
        <v>38348</v>
      </c>
      <c r="C4849" s="209">
        <v>81.759063999999995</v>
      </c>
      <c r="D4849" s="174">
        <v>-2.929214401717901E-4</v>
      </c>
      <c r="E4849" s="174">
        <v>-2.929214401717901E-4</v>
      </c>
      <c r="G4849" s="174">
        <v>4843</v>
      </c>
      <c r="H4849" s="174">
        <f t="shared" ca="1" si="79"/>
        <v>-4.3808671536554752E-2</v>
      </c>
    </row>
    <row r="4850" spans="2:8" x14ac:dyDescent="0.3">
      <c r="B4850" s="210">
        <v>38345</v>
      </c>
      <c r="C4850" s="211">
        <v>81.783019999999993</v>
      </c>
      <c r="D4850" s="174">
        <v>3.2319362296804764E-3</v>
      </c>
      <c r="E4850" s="174">
        <v>3.2319362296804764E-3</v>
      </c>
      <c r="G4850" s="174">
        <v>4844</v>
      </c>
      <c r="H4850" s="174">
        <f t="shared" ca="1" si="79"/>
        <v>-4.9409582195214338E-2</v>
      </c>
    </row>
    <row r="4851" spans="2:8" x14ac:dyDescent="0.3">
      <c r="B4851" s="208">
        <v>38344</v>
      </c>
      <c r="C4851" s="209">
        <v>81.519553999999999</v>
      </c>
      <c r="D4851" s="174">
        <v>1.3701320200241862E-2</v>
      </c>
      <c r="E4851" s="174">
        <v>1.3701320200241862E-2</v>
      </c>
      <c r="G4851" s="174">
        <v>4845</v>
      </c>
      <c r="H4851" s="174">
        <f t="shared" ca="1" si="79"/>
        <v>1.2686073328249559E-3</v>
      </c>
    </row>
    <row r="4852" spans="2:8" x14ac:dyDescent="0.3">
      <c r="B4852" s="210">
        <v>38343</v>
      </c>
      <c r="C4852" s="211">
        <v>80.417725000000004</v>
      </c>
      <c r="D4852" s="174">
        <v>-2.9751997404130502E-4</v>
      </c>
      <c r="E4852" s="174">
        <v>-2.9751997404130502E-4</v>
      </c>
      <c r="G4852" s="174">
        <v>4846</v>
      </c>
      <c r="H4852" s="174">
        <f t="shared" ca="1" si="79"/>
        <v>3.6613559497898407E-2</v>
      </c>
    </row>
    <row r="4853" spans="2:8" x14ac:dyDescent="0.3">
      <c r="B4853" s="208">
        <v>38342</v>
      </c>
      <c r="C4853" s="209">
        <v>80.441658000000004</v>
      </c>
      <c r="D4853" s="174">
        <v>1.9530501432382965E-2</v>
      </c>
      <c r="E4853" s="174">
        <v>1.9530501432382965E-2</v>
      </c>
      <c r="G4853" s="174">
        <v>4847</v>
      </c>
      <c r="H4853" s="174">
        <f t="shared" ca="1" si="79"/>
        <v>-2.7703246241246018E-4</v>
      </c>
    </row>
    <row r="4854" spans="2:8" x14ac:dyDescent="0.3">
      <c r="B4854" s="210">
        <v>38341</v>
      </c>
      <c r="C4854" s="211">
        <v>78.900688000000002</v>
      </c>
      <c r="D4854" s="174">
        <v>9.1131609810367168E-4</v>
      </c>
      <c r="E4854" s="174">
        <v>9.1131609810367168E-4</v>
      </c>
      <c r="G4854" s="174">
        <v>4848</v>
      </c>
      <c r="H4854" s="174">
        <f t="shared" ca="1" si="79"/>
        <v>3.0785316899888172E-3</v>
      </c>
    </row>
    <row r="4855" spans="2:8" x14ac:dyDescent="0.3">
      <c r="B4855" s="208">
        <v>38338</v>
      </c>
      <c r="C4855" s="209">
        <v>78.828850000000003</v>
      </c>
      <c r="D4855" s="174">
        <v>-1.496553222521102E-2</v>
      </c>
      <c r="E4855" s="174">
        <v>-1.496553222521102E-2</v>
      </c>
      <c r="G4855" s="174">
        <v>4849</v>
      </c>
      <c r="H4855" s="174">
        <f t="shared" ca="1" si="79"/>
        <v>-1.9194952591673361E-2</v>
      </c>
    </row>
    <row r="4856" spans="2:8" x14ac:dyDescent="0.3">
      <c r="B4856" s="210">
        <v>38337</v>
      </c>
      <c r="C4856" s="211">
        <v>80.026488999999998</v>
      </c>
      <c r="D4856" s="174">
        <v>1.3140488314627816E-2</v>
      </c>
      <c r="E4856" s="174">
        <v>1.3140488314627816E-2</v>
      </c>
      <c r="G4856" s="174">
        <v>4850</v>
      </c>
      <c r="H4856" s="174">
        <f t="shared" ca="1" si="79"/>
        <v>-3.4176333521046064E-2</v>
      </c>
    </row>
    <row r="4857" spans="2:8" x14ac:dyDescent="0.3">
      <c r="B4857" s="208">
        <v>38336</v>
      </c>
      <c r="C4857" s="209">
        <v>78.988540999999998</v>
      </c>
      <c r="D4857" s="174">
        <v>1.4979127652565344E-2</v>
      </c>
      <c r="E4857" s="174">
        <v>1.4979127652565344E-2</v>
      </c>
      <c r="G4857" s="174">
        <v>4851</v>
      </c>
      <c r="H4857" s="174">
        <f t="shared" ca="1" si="79"/>
        <v>-2.1566177576673947E-2</v>
      </c>
    </row>
    <row r="4858" spans="2:8" x14ac:dyDescent="0.3">
      <c r="B4858" s="210">
        <v>38335</v>
      </c>
      <c r="C4858" s="211">
        <v>77.822823</v>
      </c>
      <c r="D4858" s="174">
        <v>1.0889740090736726E-2</v>
      </c>
      <c r="E4858" s="174">
        <v>1.0889740090736726E-2</v>
      </c>
      <c r="G4858" s="174">
        <v>4852</v>
      </c>
      <c r="H4858" s="174">
        <f t="shared" ca="1" si="79"/>
        <v>-1.8652491779262967E-2</v>
      </c>
    </row>
    <row r="4859" spans="2:8" x14ac:dyDescent="0.3">
      <c r="B4859" s="208">
        <v>38334</v>
      </c>
      <c r="C4859" s="209">
        <v>76.984482</v>
      </c>
      <c r="D4859" s="174">
        <v>-2.9984584414752373E-3</v>
      </c>
      <c r="E4859" s="174">
        <v>-2.9984584414752373E-3</v>
      </c>
      <c r="G4859" s="174">
        <v>4853</v>
      </c>
      <c r="H4859" s="174">
        <f t="shared" ca="1" si="79"/>
        <v>-2.6088790093689942E-2</v>
      </c>
    </row>
    <row r="4860" spans="2:8" x14ac:dyDescent="0.3">
      <c r="B4860" s="210">
        <v>38331</v>
      </c>
      <c r="C4860" s="211">
        <v>77.216010999999995</v>
      </c>
      <c r="D4860" s="174">
        <v>-1.3062552890699663E-2</v>
      </c>
      <c r="E4860" s="174">
        <v>-1.3062552890699663E-2</v>
      </c>
      <c r="G4860" s="174">
        <v>4854</v>
      </c>
      <c r="H4860" s="174">
        <f t="shared" ca="1" si="79"/>
        <v>-3.917199966320669E-3</v>
      </c>
    </row>
    <row r="4861" spans="2:8" x14ac:dyDescent="0.3">
      <c r="B4861" s="208">
        <v>38330</v>
      </c>
      <c r="C4861" s="209">
        <v>78.237999000000002</v>
      </c>
      <c r="D4861" s="174">
        <v>1.3340166646653592E-2</v>
      </c>
      <c r="E4861" s="174">
        <v>1.3340166646653592E-2</v>
      </c>
      <c r="G4861" s="174">
        <v>4855</v>
      </c>
      <c r="H4861" s="174">
        <f t="shared" ca="1" si="79"/>
        <v>-1.0818942750289896E-2</v>
      </c>
    </row>
    <row r="4862" spans="2:8" x14ac:dyDescent="0.3">
      <c r="B4862" s="210">
        <v>38329</v>
      </c>
      <c r="C4862" s="211">
        <v>77.208031000000005</v>
      </c>
      <c r="D4862" s="174">
        <v>-1.9766883930342032E-2</v>
      </c>
      <c r="E4862" s="174">
        <v>-1.9766883930342032E-2</v>
      </c>
      <c r="G4862" s="174">
        <v>4856</v>
      </c>
      <c r="H4862" s="174">
        <f t="shared" ca="1" si="79"/>
        <v>-3.6260617678266806E-2</v>
      </c>
    </row>
    <row r="4863" spans="2:8" x14ac:dyDescent="0.3">
      <c r="B4863" s="208">
        <v>38328</v>
      </c>
      <c r="C4863" s="209">
        <v>78.764968999999994</v>
      </c>
      <c r="D4863" s="174">
        <v>-4.1386957629306904E-3</v>
      </c>
      <c r="E4863" s="174">
        <v>-4.1386957629306904E-3</v>
      </c>
      <c r="G4863" s="174">
        <v>4857</v>
      </c>
      <c r="H4863" s="174">
        <f t="shared" ca="1" si="79"/>
        <v>6.4606944752831519E-2</v>
      </c>
    </row>
    <row r="4864" spans="2:8" x14ac:dyDescent="0.3">
      <c r="B4864" s="210">
        <v>38327</v>
      </c>
      <c r="C4864" s="211">
        <v>79.092308000000003</v>
      </c>
      <c r="D4864" s="174">
        <v>5.276869561817772E-3</v>
      </c>
      <c r="E4864" s="174">
        <v>5.276869561817772E-3</v>
      </c>
      <c r="G4864" s="174">
        <v>4858</v>
      </c>
      <c r="H4864" s="174">
        <f t="shared" ca="1" si="79"/>
        <v>7.0561319128845165E-3</v>
      </c>
    </row>
    <row r="4865" spans="2:8" x14ac:dyDescent="0.3">
      <c r="B4865" s="208">
        <v>38324</v>
      </c>
      <c r="C4865" s="209">
        <v>78.677138999999997</v>
      </c>
      <c r="D4865" s="174">
        <v>5.099969181604741E-3</v>
      </c>
      <c r="E4865" s="174">
        <v>5.099969181604741E-3</v>
      </c>
      <c r="G4865" s="174">
        <v>4859</v>
      </c>
      <c r="H4865" s="174">
        <f t="shared" ca="1" si="79"/>
        <v>-1.3571289305603522E-2</v>
      </c>
    </row>
    <row r="4866" spans="2:8" x14ac:dyDescent="0.3">
      <c r="B4866" s="210">
        <v>38323</v>
      </c>
      <c r="C4866" s="211">
        <v>78.277923999999999</v>
      </c>
      <c r="D4866" s="174">
        <v>2.2421536143677402E-2</v>
      </c>
      <c r="E4866" s="174">
        <v>2.2421536143677402E-2</v>
      </c>
      <c r="G4866" s="174">
        <v>4860</v>
      </c>
      <c r="H4866" s="174">
        <f t="shared" ca="1" si="79"/>
        <v>-9.1699568601749518E-4</v>
      </c>
    </row>
    <row r="4867" spans="2:8" x14ac:dyDescent="0.3">
      <c r="B4867" s="208">
        <v>38322</v>
      </c>
      <c r="C4867" s="209">
        <v>76.561301999999998</v>
      </c>
      <c r="D4867" s="174">
        <v>-8.5814903214220806E-3</v>
      </c>
      <c r="E4867" s="174">
        <v>-8.5814903214220806E-3</v>
      </c>
      <c r="G4867" s="174">
        <v>4861</v>
      </c>
      <c r="H4867" s="174">
        <f t="shared" ca="1" si="79"/>
        <v>-3.3012219328240153E-2</v>
      </c>
    </row>
    <row r="4868" spans="2:8" x14ac:dyDescent="0.3">
      <c r="B4868" s="210">
        <v>38321</v>
      </c>
      <c r="C4868" s="211">
        <v>77.223999000000006</v>
      </c>
      <c r="D4868" s="174">
        <v>-1.3061408556056295E-2</v>
      </c>
      <c r="E4868" s="174">
        <v>-1.3061408556056295E-2</v>
      </c>
      <c r="G4868" s="174">
        <v>4862</v>
      </c>
      <c r="H4868" s="174">
        <f t="shared" ca="1" si="79"/>
        <v>4.4847779611484534E-2</v>
      </c>
    </row>
    <row r="4869" spans="2:8" x14ac:dyDescent="0.3">
      <c r="B4869" s="208">
        <v>38320</v>
      </c>
      <c r="C4869" s="209">
        <v>78.246002000000004</v>
      </c>
      <c r="D4869" s="174">
        <v>4.9250584261292613E-2</v>
      </c>
      <c r="E4869" s="174">
        <v>4.9250584261292613E-2</v>
      </c>
      <c r="G4869" s="174">
        <v>4863</v>
      </c>
      <c r="H4869" s="174">
        <f t="shared" ca="1" si="79"/>
        <v>1.0675098659223833E-2</v>
      </c>
    </row>
    <row r="4870" spans="2:8" x14ac:dyDescent="0.3">
      <c r="B4870" s="210">
        <v>38317</v>
      </c>
      <c r="C4870" s="211">
        <v>74.573227000000003</v>
      </c>
      <c r="D4870" s="174">
        <v>0</v>
      </c>
      <c r="E4870" s="174">
        <v>0</v>
      </c>
      <c r="G4870" s="174">
        <v>4864</v>
      </c>
      <c r="H4870" s="174">
        <f t="shared" ca="1" si="79"/>
        <v>-5.9929264778149145E-2</v>
      </c>
    </row>
    <row r="4871" spans="2:8" x14ac:dyDescent="0.3">
      <c r="B4871" s="208">
        <v>38316</v>
      </c>
      <c r="C4871" s="209">
        <v>74.573227000000003</v>
      </c>
      <c r="D4871" s="174">
        <v>1.9094339426680821E-2</v>
      </c>
      <c r="E4871" s="174">
        <v>1.9094339426680821E-2</v>
      </c>
      <c r="G4871" s="174">
        <v>4865</v>
      </c>
      <c r="H4871" s="174">
        <f t="shared" ca="1" si="79"/>
        <v>2.0156143204664918E-2</v>
      </c>
    </row>
    <row r="4872" spans="2:8" x14ac:dyDescent="0.3">
      <c r="B4872" s="210">
        <v>38315</v>
      </c>
      <c r="C4872" s="211">
        <v>73.175979999999996</v>
      </c>
      <c r="D4872" s="174">
        <v>3.1978538180057213E-2</v>
      </c>
      <c r="E4872" s="174">
        <v>3.1978538180057213E-2</v>
      </c>
      <c r="G4872" s="174">
        <v>4866</v>
      </c>
      <c r="H4872" s="174">
        <f t="shared" ref="H4872:H4935" ca="1" si="80">_xlfn.NORM.INV(RAND(),N$9,N$10)</f>
        <v>1.1641286712879995E-2</v>
      </c>
    </row>
    <row r="4873" spans="2:8" x14ac:dyDescent="0.3">
      <c r="B4873" s="208">
        <v>38314</v>
      </c>
      <c r="C4873" s="209">
        <v>70.908432000000005</v>
      </c>
      <c r="D4873" s="174">
        <v>2.9800823460947121E-2</v>
      </c>
      <c r="E4873" s="174">
        <v>2.9800823460947121E-2</v>
      </c>
      <c r="G4873" s="174">
        <v>4867</v>
      </c>
      <c r="H4873" s="174">
        <f t="shared" ca="1" si="80"/>
        <v>-4.3595526607785741E-2</v>
      </c>
    </row>
    <row r="4874" spans="2:8" x14ac:dyDescent="0.3">
      <c r="B4874" s="210">
        <v>38313</v>
      </c>
      <c r="C4874" s="211">
        <v>68.856453000000002</v>
      </c>
      <c r="D4874" s="174">
        <v>-1.066913103108034E-2</v>
      </c>
      <c r="E4874" s="174">
        <v>-1.066913103108034E-2</v>
      </c>
      <c r="G4874" s="174">
        <v>4868</v>
      </c>
      <c r="H4874" s="174">
        <f t="shared" ca="1" si="80"/>
        <v>1.8485159509684872E-2</v>
      </c>
    </row>
    <row r="4875" spans="2:8" x14ac:dyDescent="0.3">
      <c r="B4875" s="208">
        <v>38310</v>
      </c>
      <c r="C4875" s="209">
        <v>69.599013999999997</v>
      </c>
      <c r="D4875" s="174">
        <v>-2.0231341016395708E-2</v>
      </c>
      <c r="E4875" s="174">
        <v>-2.0231341016395708E-2</v>
      </c>
      <c r="G4875" s="174">
        <v>4869</v>
      </c>
      <c r="H4875" s="174">
        <f t="shared" ca="1" si="80"/>
        <v>-1.7300033912885187E-2</v>
      </c>
    </row>
    <row r="4876" spans="2:8" x14ac:dyDescent="0.3">
      <c r="B4876" s="210">
        <v>38309</v>
      </c>
      <c r="C4876" s="211">
        <v>71.036170999999996</v>
      </c>
      <c r="D4876" s="174">
        <v>-4.4948427294026245E-4</v>
      </c>
      <c r="E4876" s="174">
        <v>-4.4948427294026245E-4</v>
      </c>
      <c r="G4876" s="174">
        <v>4870</v>
      </c>
      <c r="H4876" s="174">
        <f t="shared" ca="1" si="80"/>
        <v>1.2663556024137955E-2</v>
      </c>
    </row>
    <row r="4877" spans="2:8" x14ac:dyDescent="0.3">
      <c r="B4877" s="208">
        <v>38308</v>
      </c>
      <c r="C4877" s="209">
        <v>71.068115000000006</v>
      </c>
      <c r="D4877" s="174">
        <v>1.239738912213053E-2</v>
      </c>
      <c r="E4877" s="174">
        <v>1.239738912213053E-2</v>
      </c>
      <c r="G4877" s="174">
        <v>4871</v>
      </c>
      <c r="H4877" s="174">
        <f t="shared" ca="1" si="80"/>
        <v>6.2145435607682716E-3</v>
      </c>
    </row>
    <row r="4878" spans="2:8" x14ac:dyDescent="0.3">
      <c r="B4878" s="210">
        <v>38307</v>
      </c>
      <c r="C4878" s="211">
        <v>70.197845000000001</v>
      </c>
      <c r="D4878" s="174">
        <v>2.17314839833289E-2</v>
      </c>
      <c r="E4878" s="174">
        <v>2.17314839833289E-2</v>
      </c>
      <c r="G4878" s="174">
        <v>4872</v>
      </c>
      <c r="H4878" s="174">
        <f t="shared" ca="1" si="80"/>
        <v>6.5020752008166068E-3</v>
      </c>
    </row>
    <row r="4879" spans="2:8" x14ac:dyDescent="0.3">
      <c r="B4879" s="208">
        <v>38306</v>
      </c>
      <c r="C4879" s="209">
        <v>68.704787999999994</v>
      </c>
      <c r="D4879" s="174">
        <v>0</v>
      </c>
      <c r="E4879" s="174">
        <v>0</v>
      </c>
      <c r="G4879" s="174">
        <v>4873</v>
      </c>
      <c r="H4879" s="174">
        <f t="shared" ca="1" si="80"/>
        <v>6.8844529349715551E-3</v>
      </c>
    </row>
    <row r="4880" spans="2:8" x14ac:dyDescent="0.3">
      <c r="B4880" s="210">
        <v>38303</v>
      </c>
      <c r="C4880" s="211">
        <v>68.704787999999994</v>
      </c>
      <c r="D4880" s="174">
        <v>-2.5497667936592301E-3</v>
      </c>
      <c r="E4880" s="174">
        <v>-2.5497667936592301E-3</v>
      </c>
      <c r="G4880" s="174">
        <v>4874</v>
      </c>
      <c r="H4880" s="174">
        <f t="shared" ca="1" si="80"/>
        <v>-1.2916509479738394E-2</v>
      </c>
    </row>
    <row r="4881" spans="2:8" x14ac:dyDescent="0.3">
      <c r="B4881" s="208">
        <v>38302</v>
      </c>
      <c r="C4881" s="209">
        <v>68.880416999999994</v>
      </c>
      <c r="D4881" s="174">
        <v>5.7123619902482506E-3</v>
      </c>
      <c r="E4881" s="174">
        <v>5.7123619902482506E-3</v>
      </c>
      <c r="G4881" s="174">
        <v>4875</v>
      </c>
      <c r="H4881" s="174">
        <f t="shared" ca="1" si="80"/>
        <v>-1.7652578560887658E-2</v>
      </c>
    </row>
    <row r="4882" spans="2:8" x14ac:dyDescent="0.3">
      <c r="B4882" s="210">
        <v>38301</v>
      </c>
      <c r="C4882" s="211">
        <v>68.489182</v>
      </c>
      <c r="D4882" s="174">
        <v>8.8202343504579488E-3</v>
      </c>
      <c r="E4882" s="174">
        <v>8.8202343504579488E-3</v>
      </c>
      <c r="G4882" s="174">
        <v>4876</v>
      </c>
      <c r="H4882" s="174">
        <f t="shared" ca="1" si="80"/>
        <v>4.0322534348924945E-2</v>
      </c>
    </row>
    <row r="4883" spans="2:8" x14ac:dyDescent="0.3">
      <c r="B4883" s="208">
        <v>38300</v>
      </c>
      <c r="C4883" s="209">
        <v>67.890372999999997</v>
      </c>
      <c r="D4883" s="174">
        <v>-1.0473488093710478E-2</v>
      </c>
      <c r="E4883" s="174">
        <v>-1.0473488093710478E-2</v>
      </c>
      <c r="G4883" s="174">
        <v>4877</v>
      </c>
      <c r="H4883" s="174">
        <f t="shared" ca="1" si="80"/>
        <v>-4.0618195716740975E-2</v>
      </c>
    </row>
    <row r="4884" spans="2:8" x14ac:dyDescent="0.3">
      <c r="B4884" s="210">
        <v>38299</v>
      </c>
      <c r="C4884" s="211">
        <v>68.608947999999998</v>
      </c>
      <c r="D4884" s="174">
        <v>2.1638108731092464E-2</v>
      </c>
      <c r="E4884" s="174">
        <v>2.1638108731092464E-2</v>
      </c>
      <c r="G4884" s="174">
        <v>4878</v>
      </c>
      <c r="H4884" s="174">
        <f t="shared" ca="1" si="80"/>
        <v>-2.375435138951925E-2</v>
      </c>
    </row>
    <row r="4885" spans="2:8" x14ac:dyDescent="0.3">
      <c r="B4885" s="208">
        <v>38296</v>
      </c>
      <c r="C4885" s="209">
        <v>67.155822999999998</v>
      </c>
      <c r="D4885" s="174">
        <v>6.8231503488852168E-3</v>
      </c>
      <c r="E4885" s="174">
        <v>6.8231503488852168E-3</v>
      </c>
      <c r="G4885" s="174">
        <v>4879</v>
      </c>
      <c r="H4885" s="174">
        <f t="shared" ca="1" si="80"/>
        <v>-8.628417843454082E-3</v>
      </c>
    </row>
    <row r="4886" spans="2:8" x14ac:dyDescent="0.3">
      <c r="B4886" s="210">
        <v>38295</v>
      </c>
      <c r="C4886" s="211">
        <v>66.700714000000005</v>
      </c>
      <c r="D4886" s="174">
        <v>-4.2907592722676493E-3</v>
      </c>
      <c r="E4886" s="174">
        <v>-4.2907592722676493E-3</v>
      </c>
      <c r="G4886" s="174">
        <v>4880</v>
      </c>
      <c r="H4886" s="174">
        <f t="shared" ca="1" si="80"/>
        <v>-8.7634003985369406E-3</v>
      </c>
    </row>
    <row r="4887" spans="2:8" x14ac:dyDescent="0.3">
      <c r="B4887" s="208">
        <v>38294</v>
      </c>
      <c r="C4887" s="209">
        <v>66.988144000000005</v>
      </c>
      <c r="D4887" s="174">
        <v>2.3854685426950931E-4</v>
      </c>
      <c r="E4887" s="174">
        <v>2.3854685426950931E-4</v>
      </c>
      <c r="G4887" s="174">
        <v>4881</v>
      </c>
      <c r="H4887" s="174">
        <f t="shared" ca="1" si="80"/>
        <v>1.0985088607249038E-2</v>
      </c>
    </row>
    <row r="4888" spans="2:8" x14ac:dyDescent="0.3">
      <c r="B4888" s="210">
        <v>38293</v>
      </c>
      <c r="C4888" s="211">
        <v>66.972167999999996</v>
      </c>
      <c r="D4888" s="174">
        <v>8.6578811297590725E-3</v>
      </c>
      <c r="E4888" s="174">
        <v>8.6578811297590725E-3</v>
      </c>
      <c r="G4888" s="174">
        <v>4882</v>
      </c>
      <c r="H4888" s="174">
        <f t="shared" ca="1" si="80"/>
        <v>3.8141973403591954E-2</v>
      </c>
    </row>
    <row r="4889" spans="2:8" x14ac:dyDescent="0.3">
      <c r="B4889" s="208">
        <v>38292</v>
      </c>
      <c r="C4889" s="209">
        <v>66.397307999999995</v>
      </c>
      <c r="D4889" s="174">
        <v>-2.2795680614997827E-3</v>
      </c>
      <c r="E4889" s="174">
        <v>-2.2795680614997827E-3</v>
      </c>
      <c r="G4889" s="174">
        <v>4883</v>
      </c>
      <c r="H4889" s="174">
        <f t="shared" ca="1" si="80"/>
        <v>-3.9696404387007623E-3</v>
      </c>
    </row>
    <row r="4890" spans="2:8" x14ac:dyDescent="0.3">
      <c r="B4890" s="210">
        <v>38289</v>
      </c>
      <c r="C4890" s="211">
        <v>66.549010999999993</v>
      </c>
      <c r="D4890" s="174">
        <v>-3.3481410594096497E-3</v>
      </c>
      <c r="E4890" s="174">
        <v>-3.3481410594096497E-3</v>
      </c>
      <c r="G4890" s="174">
        <v>4884</v>
      </c>
      <c r="H4890" s="174">
        <f t="shared" ca="1" si="80"/>
        <v>-6.2370471206568282E-3</v>
      </c>
    </row>
    <row r="4891" spans="2:8" x14ac:dyDescent="0.3">
      <c r="B4891" s="208">
        <v>38288</v>
      </c>
      <c r="C4891" s="209">
        <v>66.772575000000003</v>
      </c>
      <c r="D4891" s="174">
        <v>2.224679650052654E-2</v>
      </c>
      <c r="E4891" s="174">
        <v>2.224679650052654E-2</v>
      </c>
      <c r="G4891" s="174">
        <v>4885</v>
      </c>
      <c r="H4891" s="174">
        <f t="shared" ca="1" si="80"/>
        <v>9.7009379124845235E-3</v>
      </c>
    </row>
    <row r="4892" spans="2:8" x14ac:dyDescent="0.3">
      <c r="B4892" s="210">
        <v>38287</v>
      </c>
      <c r="C4892" s="211">
        <v>65.319427000000005</v>
      </c>
      <c r="D4892" s="174">
        <v>1.4257082855204814E-2</v>
      </c>
      <c r="E4892" s="174">
        <v>1.4257082855204814E-2</v>
      </c>
      <c r="G4892" s="174">
        <v>4886</v>
      </c>
      <c r="H4892" s="174">
        <f t="shared" ca="1" si="80"/>
        <v>1.8034572976382151E-2</v>
      </c>
    </row>
    <row r="4893" spans="2:8" x14ac:dyDescent="0.3">
      <c r="B4893" s="208">
        <v>38286</v>
      </c>
      <c r="C4893" s="209">
        <v>64.401252999999997</v>
      </c>
      <c r="D4893" s="174">
        <v>2.633924107036487E-2</v>
      </c>
      <c r="E4893" s="174">
        <v>2.633924107036487E-2</v>
      </c>
      <c r="G4893" s="174">
        <v>4887</v>
      </c>
      <c r="H4893" s="174">
        <f t="shared" ca="1" si="80"/>
        <v>-3.1998619607532391E-2</v>
      </c>
    </row>
    <row r="4894" spans="2:8" x14ac:dyDescent="0.3">
      <c r="B4894" s="210">
        <v>38285</v>
      </c>
      <c r="C4894" s="211">
        <v>62.748505000000002</v>
      </c>
      <c r="D4894" s="174">
        <v>-4.0649189737462919E-2</v>
      </c>
      <c r="E4894" s="174">
        <v>-4.0649189737462919E-2</v>
      </c>
      <c r="G4894" s="174">
        <v>4888</v>
      </c>
      <c r="H4894" s="174">
        <f t="shared" ca="1" si="80"/>
        <v>-1.9559624644892457E-2</v>
      </c>
    </row>
    <row r="4895" spans="2:8" x14ac:dyDescent="0.3">
      <c r="B4895" s="208">
        <v>38282</v>
      </c>
      <c r="C4895" s="209">
        <v>65.407257000000001</v>
      </c>
      <c r="D4895" s="174">
        <v>0</v>
      </c>
      <c r="E4895" s="174">
        <v>0</v>
      </c>
      <c r="G4895" s="174">
        <v>4889</v>
      </c>
      <c r="H4895" s="174">
        <f t="shared" ca="1" si="80"/>
        <v>3.8486902297808157E-2</v>
      </c>
    </row>
    <row r="4896" spans="2:8" x14ac:dyDescent="0.3">
      <c r="B4896" s="210">
        <v>38281</v>
      </c>
      <c r="C4896" s="211">
        <v>65.407257000000001</v>
      </c>
      <c r="D4896" s="174">
        <v>-4.4962857296144782E-3</v>
      </c>
      <c r="E4896" s="174">
        <v>-4.4962857296144782E-3</v>
      </c>
      <c r="G4896" s="174">
        <v>4890</v>
      </c>
      <c r="H4896" s="174">
        <f t="shared" ca="1" si="80"/>
        <v>9.8947928324619773E-3</v>
      </c>
    </row>
    <row r="4897" spans="2:8" x14ac:dyDescent="0.3">
      <c r="B4897" s="208">
        <v>38280</v>
      </c>
      <c r="C4897" s="209">
        <v>65.702674999999999</v>
      </c>
      <c r="D4897" s="174">
        <v>-1.1531467780502453E-2</v>
      </c>
      <c r="E4897" s="174">
        <v>-1.1531467780502453E-2</v>
      </c>
      <c r="G4897" s="174">
        <v>4891</v>
      </c>
      <c r="H4897" s="174">
        <f t="shared" ca="1" si="80"/>
        <v>-5.9816672498939155E-2</v>
      </c>
    </row>
    <row r="4898" spans="2:8" x14ac:dyDescent="0.3">
      <c r="B4898" s="210">
        <v>38279</v>
      </c>
      <c r="C4898" s="211">
        <v>66.469161999999997</v>
      </c>
      <c r="D4898" s="174">
        <v>2.5625183290187072E-2</v>
      </c>
      <c r="E4898" s="174">
        <v>2.5625183290187072E-2</v>
      </c>
      <c r="G4898" s="174">
        <v>4892</v>
      </c>
      <c r="H4898" s="174">
        <f t="shared" ca="1" si="80"/>
        <v>-1.4969600383866032E-2</v>
      </c>
    </row>
    <row r="4899" spans="2:8" x14ac:dyDescent="0.3">
      <c r="B4899" s="208">
        <v>38278</v>
      </c>
      <c r="C4899" s="209">
        <v>64.808434000000005</v>
      </c>
      <c r="D4899" s="174">
        <v>7.5718185504782248E-3</v>
      </c>
      <c r="E4899" s="174">
        <v>7.5718185504782248E-3</v>
      </c>
      <c r="G4899" s="174">
        <v>4893</v>
      </c>
      <c r="H4899" s="174">
        <f t="shared" ca="1" si="80"/>
        <v>-3.3230320295486164E-2</v>
      </c>
    </row>
    <row r="4900" spans="2:8" x14ac:dyDescent="0.3">
      <c r="B4900" s="210">
        <v>38275</v>
      </c>
      <c r="C4900" s="211">
        <v>64.321404000000001</v>
      </c>
      <c r="D4900" s="174">
        <v>-9.5893433154036426E-3</v>
      </c>
      <c r="E4900" s="174">
        <v>-9.5893433154036426E-3</v>
      </c>
      <c r="G4900" s="174">
        <v>4894</v>
      </c>
      <c r="H4900" s="174">
        <f t="shared" ca="1" si="80"/>
        <v>-3.2923317286695729E-3</v>
      </c>
    </row>
    <row r="4901" spans="2:8" x14ac:dyDescent="0.3">
      <c r="B4901" s="208">
        <v>38274</v>
      </c>
      <c r="C4901" s="209">
        <v>64.944175999999999</v>
      </c>
      <c r="D4901" s="174">
        <v>-6.1425801541929107E-4</v>
      </c>
      <c r="E4901" s="174">
        <v>-6.1425801541929107E-4</v>
      </c>
      <c r="G4901" s="174">
        <v>4895</v>
      </c>
      <c r="H4901" s="174">
        <f t="shared" ca="1" si="80"/>
        <v>-1.9254939268025441E-2</v>
      </c>
    </row>
    <row r="4902" spans="2:8" x14ac:dyDescent="0.3">
      <c r="B4902" s="210">
        <v>38273</v>
      </c>
      <c r="C4902" s="211">
        <v>64.984093000000001</v>
      </c>
      <c r="D4902" s="174">
        <v>0</v>
      </c>
      <c r="E4902" s="174">
        <v>0</v>
      </c>
      <c r="G4902" s="174">
        <v>4896</v>
      </c>
      <c r="H4902" s="174">
        <f t="shared" ca="1" si="80"/>
        <v>3.0968092437781616E-2</v>
      </c>
    </row>
    <row r="4903" spans="2:8" x14ac:dyDescent="0.3">
      <c r="B4903" s="208">
        <v>38272</v>
      </c>
      <c r="C4903" s="209">
        <v>64.984093000000001</v>
      </c>
      <c r="D4903" s="174">
        <v>-2.1519773481489174E-2</v>
      </c>
      <c r="E4903" s="174">
        <v>-2.1519773481489174E-2</v>
      </c>
      <c r="G4903" s="174">
        <v>4897</v>
      </c>
      <c r="H4903" s="174">
        <f t="shared" ca="1" si="80"/>
        <v>1.8401343190608401E-2</v>
      </c>
    </row>
    <row r="4904" spans="2:8" x14ac:dyDescent="0.3">
      <c r="B4904" s="210">
        <v>38271</v>
      </c>
      <c r="C4904" s="211">
        <v>66.413291999999998</v>
      </c>
      <c r="D4904" s="174">
        <v>-1.8293179829057874E-2</v>
      </c>
      <c r="E4904" s="174">
        <v>-1.8293179829057874E-2</v>
      </c>
      <c r="G4904" s="174">
        <v>4898</v>
      </c>
      <c r="H4904" s="174">
        <f t="shared" ca="1" si="80"/>
        <v>3.7172106341421852E-2</v>
      </c>
    </row>
    <row r="4905" spans="2:8" x14ac:dyDescent="0.3">
      <c r="B4905" s="208">
        <v>38268</v>
      </c>
      <c r="C4905" s="209">
        <v>67.650841</v>
      </c>
      <c r="D4905" s="174">
        <v>-1.407954152893093E-2</v>
      </c>
      <c r="E4905" s="174">
        <v>-1.407954152893093E-2</v>
      </c>
      <c r="G4905" s="174">
        <v>4899</v>
      </c>
      <c r="H4905" s="174">
        <f t="shared" ca="1" si="80"/>
        <v>9.5227071757890379E-3</v>
      </c>
    </row>
    <row r="4906" spans="2:8" x14ac:dyDescent="0.3">
      <c r="B4906" s="210">
        <v>38267</v>
      </c>
      <c r="C4906" s="211">
        <v>68.616935999999995</v>
      </c>
      <c r="D4906" s="174">
        <v>5.9696600252747241E-3</v>
      </c>
      <c r="E4906" s="174">
        <v>5.9696600252747241E-3</v>
      </c>
      <c r="G4906" s="174">
        <v>4900</v>
      </c>
      <c r="H4906" s="174">
        <f t="shared" ca="1" si="80"/>
        <v>-2.5142834783110409E-2</v>
      </c>
    </row>
    <row r="4907" spans="2:8" x14ac:dyDescent="0.3">
      <c r="B4907" s="208">
        <v>38266</v>
      </c>
      <c r="C4907" s="209">
        <v>68.209746999999993</v>
      </c>
      <c r="D4907" s="174">
        <v>-2.2763491540741077E-2</v>
      </c>
      <c r="E4907" s="174">
        <v>-2.2763491540741077E-2</v>
      </c>
      <c r="G4907" s="174">
        <v>4901</v>
      </c>
      <c r="H4907" s="174">
        <f t="shared" ca="1" si="80"/>
        <v>4.7224975152643574E-2</v>
      </c>
    </row>
    <row r="4908" spans="2:8" x14ac:dyDescent="0.3">
      <c r="B4908" s="210">
        <v>38265</v>
      </c>
      <c r="C4908" s="211">
        <v>69.798607000000004</v>
      </c>
      <c r="D4908" s="174">
        <v>3.5291246589107088E-2</v>
      </c>
      <c r="E4908" s="174">
        <v>3.5291246589107088E-2</v>
      </c>
      <c r="G4908" s="174">
        <v>4902</v>
      </c>
      <c r="H4908" s="174">
        <f t="shared" ca="1" si="80"/>
        <v>-7.6953931567124607E-3</v>
      </c>
    </row>
    <row r="4909" spans="2:8" x14ac:dyDescent="0.3">
      <c r="B4909" s="208">
        <v>38264</v>
      </c>
      <c r="C4909" s="209">
        <v>67.419296000000003</v>
      </c>
      <c r="D4909" s="174">
        <v>1.1378608194991643E-2</v>
      </c>
      <c r="E4909" s="174">
        <v>1.1378608194991643E-2</v>
      </c>
      <c r="G4909" s="174">
        <v>4903</v>
      </c>
      <c r="H4909" s="174">
        <f t="shared" ca="1" si="80"/>
        <v>-2.3076949446026347E-2</v>
      </c>
    </row>
    <row r="4910" spans="2:8" x14ac:dyDescent="0.3">
      <c r="B4910" s="210">
        <v>38261</v>
      </c>
      <c r="C4910" s="211">
        <v>66.660788999999994</v>
      </c>
      <c r="D4910" s="174">
        <v>3.5213923819655005E-2</v>
      </c>
      <c r="E4910" s="174">
        <v>3.5213923819655005E-2</v>
      </c>
      <c r="G4910" s="174">
        <v>4904</v>
      </c>
      <c r="H4910" s="174">
        <f t="shared" ca="1" si="80"/>
        <v>-3.5464847365319629E-2</v>
      </c>
    </row>
    <row r="4911" spans="2:8" x14ac:dyDescent="0.3">
      <c r="B4911" s="208">
        <v>38260</v>
      </c>
      <c r="C4911" s="209">
        <v>64.393249999999995</v>
      </c>
      <c r="D4911" s="174">
        <v>1.99822317576973E-2</v>
      </c>
      <c r="E4911" s="174">
        <v>1.99822317576973E-2</v>
      </c>
      <c r="G4911" s="174">
        <v>4905</v>
      </c>
      <c r="H4911" s="174">
        <f t="shared" ca="1" si="80"/>
        <v>-4.3390444976965587E-3</v>
      </c>
    </row>
    <row r="4912" spans="2:8" x14ac:dyDescent="0.3">
      <c r="B4912" s="210">
        <v>38259</v>
      </c>
      <c r="C4912" s="211">
        <v>63.131737000000001</v>
      </c>
      <c r="D4912" s="174">
        <v>-2.1453364017244808E-3</v>
      </c>
      <c r="E4912" s="174">
        <v>-2.1453364017244808E-3</v>
      </c>
      <c r="G4912" s="174">
        <v>4906</v>
      </c>
      <c r="H4912" s="174">
        <f t="shared" ca="1" si="80"/>
        <v>-2.6004801543430076E-2</v>
      </c>
    </row>
    <row r="4913" spans="2:8" x14ac:dyDescent="0.3">
      <c r="B4913" s="208">
        <v>38258</v>
      </c>
      <c r="C4913" s="209">
        <v>63.267467000000003</v>
      </c>
      <c r="D4913" s="174">
        <v>-3.2950855459295846E-2</v>
      </c>
      <c r="E4913" s="174">
        <v>-3.2950855459295846E-2</v>
      </c>
      <c r="G4913" s="174">
        <v>4907</v>
      </c>
      <c r="H4913" s="174">
        <f t="shared" ca="1" si="80"/>
        <v>-6.423488932226498E-3</v>
      </c>
    </row>
    <row r="4914" spans="2:8" x14ac:dyDescent="0.3">
      <c r="B4914" s="210">
        <v>38257</v>
      </c>
      <c r="C4914" s="211">
        <v>65.423218000000006</v>
      </c>
      <c r="D4914" s="174">
        <v>-4.7370179639326469E-3</v>
      </c>
      <c r="E4914" s="174">
        <v>-4.7370179639326469E-3</v>
      </c>
      <c r="G4914" s="174">
        <v>4908</v>
      </c>
      <c r="H4914" s="174">
        <f t="shared" ca="1" si="80"/>
        <v>-6.5320305360327888E-2</v>
      </c>
    </row>
    <row r="4915" spans="2:8" x14ac:dyDescent="0.3">
      <c r="B4915" s="208">
        <v>38254</v>
      </c>
      <c r="C4915" s="209">
        <v>65.734604000000004</v>
      </c>
      <c r="D4915" s="174">
        <v>3.7792167784336792E-3</v>
      </c>
      <c r="E4915" s="174">
        <v>3.7792167784336792E-3</v>
      </c>
      <c r="G4915" s="174">
        <v>4909</v>
      </c>
      <c r="H4915" s="174">
        <f t="shared" ca="1" si="80"/>
        <v>-2.2441278595173607E-2</v>
      </c>
    </row>
    <row r="4916" spans="2:8" x14ac:dyDescent="0.3">
      <c r="B4916" s="210">
        <v>38253</v>
      </c>
      <c r="C4916" s="211">
        <v>65.487114000000005</v>
      </c>
      <c r="D4916" s="174">
        <v>-5.9386436896058815E-3</v>
      </c>
      <c r="E4916" s="174">
        <v>-5.9386436896058815E-3</v>
      </c>
      <c r="G4916" s="174">
        <v>4910</v>
      </c>
      <c r="H4916" s="174">
        <f t="shared" ca="1" si="80"/>
        <v>2.4041987046538055E-2</v>
      </c>
    </row>
    <row r="4917" spans="2:8" x14ac:dyDescent="0.3">
      <c r="B4917" s="208">
        <v>38252</v>
      </c>
      <c r="C4917" s="209">
        <v>65.878342000000004</v>
      </c>
      <c r="D4917" s="174">
        <v>-3.0205544864643553E-3</v>
      </c>
      <c r="E4917" s="174">
        <v>-3.0205544864643553E-3</v>
      </c>
      <c r="G4917" s="174">
        <v>4911</v>
      </c>
      <c r="H4917" s="174">
        <f t="shared" ca="1" si="80"/>
        <v>-9.2098954737219352E-2</v>
      </c>
    </row>
    <row r="4918" spans="2:8" x14ac:dyDescent="0.3">
      <c r="B4918" s="210">
        <v>38251</v>
      </c>
      <c r="C4918" s="211">
        <v>66.077933999999999</v>
      </c>
      <c r="D4918" s="174">
        <v>6.6901281958193079E-3</v>
      </c>
      <c r="E4918" s="174">
        <v>6.6901281958193079E-3</v>
      </c>
      <c r="G4918" s="174">
        <v>4912</v>
      </c>
      <c r="H4918" s="174">
        <f t="shared" ca="1" si="80"/>
        <v>3.2161551705938055E-2</v>
      </c>
    </row>
    <row r="4919" spans="2:8" x14ac:dyDescent="0.3">
      <c r="B4919" s="208">
        <v>38250</v>
      </c>
      <c r="C4919" s="209">
        <v>65.638801999999998</v>
      </c>
      <c r="D4919" s="174">
        <v>1.3187061686142827E-2</v>
      </c>
      <c r="E4919" s="174">
        <v>1.3187061686142827E-2</v>
      </c>
      <c r="G4919" s="174">
        <v>4913</v>
      </c>
      <c r="H4919" s="174">
        <f t="shared" ca="1" si="80"/>
        <v>1.496968396327801E-2</v>
      </c>
    </row>
    <row r="4920" spans="2:8" x14ac:dyDescent="0.3">
      <c r="B4920" s="210">
        <v>38247</v>
      </c>
      <c r="C4920" s="211">
        <v>64.784485000000004</v>
      </c>
      <c r="D4920" s="174">
        <v>4.2796576496654387E-2</v>
      </c>
      <c r="E4920" s="174">
        <v>4.2796576496654387E-2</v>
      </c>
      <c r="G4920" s="174">
        <v>4914</v>
      </c>
      <c r="H4920" s="174">
        <f t="shared" ca="1" si="80"/>
        <v>4.3443633905852685E-3</v>
      </c>
    </row>
    <row r="4921" spans="2:8" x14ac:dyDescent="0.3">
      <c r="B4921" s="208">
        <v>38246</v>
      </c>
      <c r="C4921" s="209">
        <v>62.125717000000002</v>
      </c>
      <c r="D4921" s="174">
        <v>8.0319382370180777E-3</v>
      </c>
      <c r="E4921" s="174">
        <v>8.0319382370180777E-3</v>
      </c>
      <c r="G4921" s="174">
        <v>4915</v>
      </c>
      <c r="H4921" s="174">
        <f t="shared" ca="1" si="80"/>
        <v>-2.6799969379719436E-2</v>
      </c>
    </row>
    <row r="4922" spans="2:8" x14ac:dyDescent="0.3">
      <c r="B4922" s="210">
        <v>38245</v>
      </c>
      <c r="C4922" s="211">
        <v>61.630702999999997</v>
      </c>
      <c r="D4922" s="174">
        <v>-1.2157298988364807E-2</v>
      </c>
      <c r="E4922" s="174">
        <v>-1.2157298988364807E-2</v>
      </c>
      <c r="G4922" s="174">
        <v>4916</v>
      </c>
      <c r="H4922" s="174">
        <f t="shared" ca="1" si="80"/>
        <v>2.4278769310607837E-2</v>
      </c>
    </row>
    <row r="4923" spans="2:8" x14ac:dyDescent="0.3">
      <c r="B4923" s="208">
        <v>38244</v>
      </c>
      <c r="C4923" s="209">
        <v>62.389187</v>
      </c>
      <c r="D4923" s="174">
        <v>-7.8722601158433634E-3</v>
      </c>
      <c r="E4923" s="174">
        <v>-7.8722601158433634E-3</v>
      </c>
      <c r="G4923" s="174">
        <v>4917</v>
      </c>
      <c r="H4923" s="174">
        <f t="shared" ca="1" si="80"/>
        <v>-2.5364479148043094E-2</v>
      </c>
    </row>
    <row r="4924" spans="2:8" x14ac:dyDescent="0.3">
      <c r="B4924" s="210">
        <v>38243</v>
      </c>
      <c r="C4924" s="211">
        <v>62.884228</v>
      </c>
      <c r="D4924" s="174">
        <v>-4.8016043646517273E-3</v>
      </c>
      <c r="E4924" s="174">
        <v>-4.8016043646517273E-3</v>
      </c>
      <c r="G4924" s="174">
        <v>4918</v>
      </c>
      <c r="H4924" s="174">
        <f t="shared" ca="1" si="80"/>
        <v>1.2012034932999316E-2</v>
      </c>
    </row>
    <row r="4925" spans="2:8" x14ac:dyDescent="0.3">
      <c r="B4925" s="208">
        <v>38240</v>
      </c>
      <c r="C4925" s="209">
        <v>63.187629999999999</v>
      </c>
      <c r="D4925" s="174">
        <v>2.1526869476207184E-3</v>
      </c>
      <c r="E4925" s="174">
        <v>2.1526869476207184E-3</v>
      </c>
      <c r="G4925" s="174">
        <v>4919</v>
      </c>
      <c r="H4925" s="174">
        <f t="shared" ca="1" si="80"/>
        <v>2.7716572026846124E-3</v>
      </c>
    </row>
    <row r="4926" spans="2:8" x14ac:dyDescent="0.3">
      <c r="B4926" s="210">
        <v>38239</v>
      </c>
      <c r="C4926" s="211">
        <v>63.051898999999999</v>
      </c>
      <c r="D4926" s="174">
        <v>-1.0772837860871102E-2</v>
      </c>
      <c r="E4926" s="174">
        <v>-1.0772837860871102E-2</v>
      </c>
      <c r="G4926" s="174">
        <v>4920</v>
      </c>
      <c r="H4926" s="174">
        <f t="shared" ca="1" si="80"/>
        <v>1.9009210664868083E-2</v>
      </c>
    </row>
    <row r="4927" spans="2:8" x14ac:dyDescent="0.3">
      <c r="B4927" s="208">
        <v>38238</v>
      </c>
      <c r="C4927" s="209">
        <v>63.738543999999997</v>
      </c>
      <c r="D4927" s="174">
        <v>1.7850331159437058E-2</v>
      </c>
      <c r="E4927" s="174">
        <v>1.7850331159437058E-2</v>
      </c>
      <c r="G4927" s="174">
        <v>4921</v>
      </c>
      <c r="H4927" s="174">
        <f t="shared" ca="1" si="80"/>
        <v>1.142614872204154E-2</v>
      </c>
    </row>
    <row r="4928" spans="2:8" x14ac:dyDescent="0.3">
      <c r="B4928" s="210">
        <v>38237</v>
      </c>
      <c r="C4928" s="211">
        <v>62.620742999999997</v>
      </c>
      <c r="D4928" s="174">
        <v>7.6571572677780594E-4</v>
      </c>
      <c r="E4928" s="174">
        <v>7.6571572677780594E-4</v>
      </c>
      <c r="G4928" s="174">
        <v>4922</v>
      </c>
      <c r="H4928" s="174">
        <f t="shared" ca="1" si="80"/>
        <v>4.0667174023596474E-3</v>
      </c>
    </row>
    <row r="4929" spans="2:8" x14ac:dyDescent="0.3">
      <c r="B4929" s="208">
        <v>38236</v>
      </c>
      <c r="C4929" s="209">
        <v>62.572830000000003</v>
      </c>
      <c r="D4929" s="174">
        <v>2.137362287495298E-2</v>
      </c>
      <c r="E4929" s="174">
        <v>2.137362287495298E-2</v>
      </c>
      <c r="G4929" s="174">
        <v>4923</v>
      </c>
      <c r="H4929" s="174">
        <f t="shared" ca="1" si="80"/>
        <v>5.3746622049284801E-3</v>
      </c>
    </row>
    <row r="4930" spans="2:8" x14ac:dyDescent="0.3">
      <c r="B4930" s="210">
        <v>38233</v>
      </c>
      <c r="C4930" s="211">
        <v>61.263409000000003</v>
      </c>
      <c r="D4930" s="174">
        <v>-7.2455053985677814E-3</v>
      </c>
      <c r="E4930" s="174">
        <v>-7.2455053985677814E-3</v>
      </c>
      <c r="G4930" s="174">
        <v>4924</v>
      </c>
      <c r="H4930" s="174">
        <f t="shared" ca="1" si="80"/>
        <v>2.8021584420932014E-2</v>
      </c>
    </row>
    <row r="4931" spans="2:8" x14ac:dyDescent="0.3">
      <c r="B4931" s="208">
        <v>38232</v>
      </c>
      <c r="C4931" s="209">
        <v>61.710532999999998</v>
      </c>
      <c r="D4931" s="174">
        <v>-1.5789967342084744E-2</v>
      </c>
      <c r="E4931" s="174">
        <v>-1.5789967342084744E-2</v>
      </c>
      <c r="G4931" s="174">
        <v>4925</v>
      </c>
      <c r="H4931" s="174">
        <f t="shared" ca="1" si="80"/>
        <v>-1.8246594942973451E-2</v>
      </c>
    </row>
    <row r="4932" spans="2:8" x14ac:dyDescent="0.3">
      <c r="B4932" s="210">
        <v>38231</v>
      </c>
      <c r="C4932" s="211">
        <v>62.700572999999999</v>
      </c>
      <c r="D4932" s="174">
        <v>5.2481328929093306E-3</v>
      </c>
      <c r="E4932" s="174">
        <v>5.2481328929093306E-3</v>
      </c>
      <c r="G4932" s="174">
        <v>4926</v>
      </c>
      <c r="H4932" s="174">
        <f t="shared" ca="1" si="80"/>
        <v>2.4045432862686302E-3</v>
      </c>
    </row>
    <row r="4933" spans="2:8" x14ac:dyDescent="0.3">
      <c r="B4933" s="208">
        <v>38230</v>
      </c>
      <c r="C4933" s="209">
        <v>62.37323</v>
      </c>
      <c r="D4933" s="174">
        <v>3.9840666949565806E-3</v>
      </c>
      <c r="E4933" s="174">
        <v>3.9840666949565806E-3</v>
      </c>
      <c r="G4933" s="174">
        <v>4927</v>
      </c>
      <c r="H4933" s="174">
        <f t="shared" ca="1" si="80"/>
        <v>1.830494366465767E-2</v>
      </c>
    </row>
    <row r="4934" spans="2:8" x14ac:dyDescent="0.3">
      <c r="B4934" s="210">
        <v>38229</v>
      </c>
      <c r="C4934" s="211">
        <v>62.125717000000002</v>
      </c>
      <c r="D4934" s="174">
        <v>3.1962941122729474E-2</v>
      </c>
      <c r="E4934" s="174">
        <v>3.1962941122729474E-2</v>
      </c>
      <c r="G4934" s="174">
        <v>4928</v>
      </c>
      <c r="H4934" s="174">
        <f t="shared" ca="1" si="80"/>
        <v>4.3490228444396104E-3</v>
      </c>
    </row>
    <row r="4935" spans="2:8" x14ac:dyDescent="0.3">
      <c r="B4935" s="208">
        <v>38226</v>
      </c>
      <c r="C4935" s="209">
        <v>60.201500000000003</v>
      </c>
      <c r="D4935" s="174">
        <v>-1.7205591353557589E-2</v>
      </c>
      <c r="E4935" s="174">
        <v>-1.7205591353557589E-2</v>
      </c>
      <c r="G4935" s="174">
        <v>4929</v>
      </c>
      <c r="H4935" s="174">
        <f t="shared" ca="1" si="80"/>
        <v>-1.5013867134163833E-2</v>
      </c>
    </row>
    <row r="4936" spans="2:8" x14ac:dyDescent="0.3">
      <c r="B4936" s="210">
        <v>38225</v>
      </c>
      <c r="C4936" s="211">
        <v>61.255436000000003</v>
      </c>
      <c r="D4936" s="174">
        <v>1.1746454730239351E-3</v>
      </c>
      <c r="E4936" s="174">
        <v>1.1746454730239351E-3</v>
      </c>
      <c r="G4936" s="174">
        <v>4930</v>
      </c>
      <c r="H4936" s="174">
        <f t="shared" ref="H4936:H4999" ca="1" si="81">_xlfn.NORM.INV(RAND(),N$9,N$10)</f>
        <v>2.3805833835158184E-2</v>
      </c>
    </row>
    <row r="4937" spans="2:8" x14ac:dyDescent="0.3">
      <c r="B4937" s="208">
        <v>38224</v>
      </c>
      <c r="C4937" s="209">
        <v>61.183566999999996</v>
      </c>
      <c r="D4937" s="174">
        <v>3.9300470559440496E-3</v>
      </c>
      <c r="E4937" s="174">
        <v>3.9300470559440496E-3</v>
      </c>
      <c r="G4937" s="174">
        <v>4931</v>
      </c>
      <c r="H4937" s="174">
        <f t="shared" ca="1" si="81"/>
        <v>1.8105553440379792E-2</v>
      </c>
    </row>
    <row r="4938" spans="2:8" x14ac:dyDescent="0.3">
      <c r="B4938" s="210">
        <v>38223</v>
      </c>
      <c r="C4938" s="211">
        <v>60.944054000000001</v>
      </c>
      <c r="D4938" s="174">
        <v>2.3327545441477339E-2</v>
      </c>
      <c r="E4938" s="174">
        <v>2.3327545441477339E-2</v>
      </c>
      <c r="G4938" s="174">
        <v>4932</v>
      </c>
      <c r="H4938" s="174">
        <f t="shared" ca="1" si="81"/>
        <v>-5.7546613248828588E-3</v>
      </c>
    </row>
    <row r="4939" spans="2:8" x14ac:dyDescent="0.3">
      <c r="B4939" s="208">
        <v>38222</v>
      </c>
      <c r="C4939" s="209">
        <v>59.554786999999997</v>
      </c>
      <c r="D4939" s="174">
        <v>-2.4712199409509545E-2</v>
      </c>
      <c r="E4939" s="174">
        <v>-2.4712199409509545E-2</v>
      </c>
      <c r="G4939" s="174">
        <v>4933</v>
      </c>
      <c r="H4939" s="174">
        <f t="shared" ca="1" si="81"/>
        <v>2.3543067264873346E-2</v>
      </c>
    </row>
    <row r="4940" spans="2:8" x14ac:dyDescent="0.3">
      <c r="B4940" s="210">
        <v>38219</v>
      </c>
      <c r="C4940" s="211">
        <v>61.063808000000002</v>
      </c>
      <c r="D4940" s="174">
        <v>-3.4952577498937591E-2</v>
      </c>
      <c r="E4940" s="174">
        <v>-3.4952577498937591E-2</v>
      </c>
      <c r="G4940" s="174">
        <v>4934</v>
      </c>
      <c r="H4940" s="174">
        <f t="shared" ca="1" si="81"/>
        <v>1.6800603100324763E-2</v>
      </c>
    </row>
    <row r="4941" spans="2:8" x14ac:dyDescent="0.3">
      <c r="B4941" s="208">
        <v>38218</v>
      </c>
      <c r="C4941" s="209">
        <v>63.275447999999997</v>
      </c>
      <c r="D4941" s="174">
        <v>2.6288433357915419E-2</v>
      </c>
      <c r="E4941" s="174">
        <v>2.6288433357915419E-2</v>
      </c>
      <c r="G4941" s="174">
        <v>4935</v>
      </c>
      <c r="H4941" s="174">
        <f t="shared" ca="1" si="81"/>
        <v>9.5549531097763908E-3</v>
      </c>
    </row>
    <row r="4942" spans="2:8" x14ac:dyDescent="0.3">
      <c r="B4942" s="210">
        <v>38217</v>
      </c>
      <c r="C4942" s="211">
        <v>61.654643999999998</v>
      </c>
      <c r="D4942" s="174">
        <v>-2.1292810214031722E-2</v>
      </c>
      <c r="E4942" s="174">
        <v>-2.1292810214031722E-2</v>
      </c>
      <c r="G4942" s="174">
        <v>4936</v>
      </c>
      <c r="H4942" s="174">
        <f t="shared" ca="1" si="81"/>
        <v>1.9382706846339557E-2</v>
      </c>
    </row>
    <row r="4943" spans="2:8" x14ac:dyDescent="0.3">
      <c r="B4943" s="208">
        <v>38216</v>
      </c>
      <c r="C4943" s="209">
        <v>62.996006000000001</v>
      </c>
      <c r="D4943" s="174">
        <v>2.0320271012448463E-3</v>
      </c>
      <c r="E4943" s="174">
        <v>2.0320271012448463E-3</v>
      </c>
      <c r="G4943" s="174">
        <v>4937</v>
      </c>
      <c r="H4943" s="174">
        <f t="shared" ca="1" si="81"/>
        <v>-3.1520072161159929E-2</v>
      </c>
    </row>
    <row r="4944" spans="2:8" x14ac:dyDescent="0.3">
      <c r="B4944" s="210">
        <v>38215</v>
      </c>
      <c r="C4944" s="211">
        <v>62.868256000000002</v>
      </c>
      <c r="D4944" s="174">
        <v>-1.7469446507697762E-2</v>
      </c>
      <c r="E4944" s="174">
        <v>-1.7469446507697762E-2</v>
      </c>
      <c r="G4944" s="174">
        <v>4938</v>
      </c>
      <c r="H4944" s="174">
        <f t="shared" ca="1" si="81"/>
        <v>-2.724977740755765E-2</v>
      </c>
    </row>
    <row r="4945" spans="2:8" x14ac:dyDescent="0.3">
      <c r="B4945" s="208">
        <v>38212</v>
      </c>
      <c r="C4945" s="209">
        <v>63.986057000000002</v>
      </c>
      <c r="D4945" s="174">
        <v>-2.0413069453288409E-2</v>
      </c>
      <c r="E4945" s="174">
        <v>-2.0413069453288409E-2</v>
      </c>
      <c r="G4945" s="174">
        <v>4939</v>
      </c>
      <c r="H4945" s="174">
        <f t="shared" ca="1" si="81"/>
        <v>3.2610765962344739E-2</v>
      </c>
    </row>
    <row r="4946" spans="2:8" x14ac:dyDescent="0.3">
      <c r="B4946" s="210">
        <v>38211</v>
      </c>
      <c r="C4946" s="211">
        <v>65.319427000000005</v>
      </c>
      <c r="D4946" s="174">
        <v>-3.0112508975287083E-2</v>
      </c>
      <c r="E4946" s="174">
        <v>-3.0112508975287083E-2</v>
      </c>
      <c r="G4946" s="174">
        <v>4940</v>
      </c>
      <c r="H4946" s="174">
        <f t="shared" ca="1" si="81"/>
        <v>-2.0369018510304815E-2</v>
      </c>
    </row>
    <row r="4947" spans="2:8" x14ac:dyDescent="0.3">
      <c r="B4947" s="208">
        <v>38210</v>
      </c>
      <c r="C4947" s="209">
        <v>67.347426999999996</v>
      </c>
      <c r="D4947" s="174">
        <v>-2.7441620584748531E-2</v>
      </c>
      <c r="E4947" s="174">
        <v>-2.7441620584748531E-2</v>
      </c>
      <c r="G4947" s="174">
        <v>4941</v>
      </c>
      <c r="H4947" s="174">
        <f t="shared" ca="1" si="81"/>
        <v>2.1123923364992903E-2</v>
      </c>
    </row>
    <row r="4948" spans="2:8" x14ac:dyDescent="0.3">
      <c r="B4948" s="210">
        <v>38209</v>
      </c>
      <c r="C4948" s="211">
        <v>69.247696000000005</v>
      </c>
      <c r="D4948" s="174">
        <v>1.7360658272611167E-2</v>
      </c>
      <c r="E4948" s="174">
        <v>1.7360658272611167E-2</v>
      </c>
      <c r="G4948" s="174">
        <v>4942</v>
      </c>
      <c r="H4948" s="174">
        <f t="shared" ca="1" si="81"/>
        <v>-3.1602878701349715E-2</v>
      </c>
    </row>
    <row r="4949" spans="2:8" x14ac:dyDescent="0.3">
      <c r="B4949" s="208">
        <v>38208</v>
      </c>
      <c r="C4949" s="209">
        <v>68.066024999999996</v>
      </c>
      <c r="D4949" s="174">
        <v>2.4694413063385688E-3</v>
      </c>
      <c r="E4949" s="174">
        <v>2.4694413063385688E-3</v>
      </c>
      <c r="G4949" s="174">
        <v>4943</v>
      </c>
      <c r="H4949" s="174">
        <f t="shared" ca="1" si="81"/>
        <v>-3.0530967594432554E-2</v>
      </c>
    </row>
    <row r="4950" spans="2:8" x14ac:dyDescent="0.3">
      <c r="B4950" s="210">
        <v>38205</v>
      </c>
      <c r="C4950" s="211">
        <v>67.898353999999998</v>
      </c>
      <c r="D4950" s="174">
        <v>-2.4658901374722705E-2</v>
      </c>
      <c r="E4950" s="174">
        <v>-2.4658901374722705E-2</v>
      </c>
      <c r="G4950" s="174">
        <v>4944</v>
      </c>
      <c r="H4950" s="174">
        <f t="shared" ca="1" si="81"/>
        <v>-5.655038572902853E-3</v>
      </c>
    </row>
    <row r="4951" spans="2:8" x14ac:dyDescent="0.3">
      <c r="B4951" s="208">
        <v>38204</v>
      </c>
      <c r="C4951" s="209">
        <v>69.614982999999995</v>
      </c>
      <c r="D4951" s="174">
        <v>2.3476797768712625E-2</v>
      </c>
      <c r="E4951" s="174">
        <v>2.3476797768712625E-2</v>
      </c>
      <c r="G4951" s="174">
        <v>4945</v>
      </c>
      <c r="H4951" s="174">
        <f t="shared" ca="1" si="81"/>
        <v>-4.4350336096471578E-2</v>
      </c>
    </row>
    <row r="4952" spans="2:8" x14ac:dyDescent="0.3">
      <c r="B4952" s="210">
        <v>38203</v>
      </c>
      <c r="C4952" s="211">
        <v>68.018135000000001</v>
      </c>
      <c r="D4952" s="174">
        <v>-4.0916527282772461E-3</v>
      </c>
      <c r="E4952" s="174">
        <v>-4.0916527282772461E-3</v>
      </c>
      <c r="G4952" s="174">
        <v>4946</v>
      </c>
      <c r="H4952" s="174">
        <f t="shared" ca="1" si="81"/>
        <v>3.6085840560078783E-2</v>
      </c>
    </row>
    <row r="4953" spans="2:8" x14ac:dyDescent="0.3">
      <c r="B4953" s="208">
        <v>38202</v>
      </c>
      <c r="C4953" s="209">
        <v>68.297584999999998</v>
      </c>
      <c r="D4953" s="174">
        <v>6.5900227130405642E-3</v>
      </c>
      <c r="E4953" s="174">
        <v>6.5900227130405642E-3</v>
      </c>
      <c r="G4953" s="174">
        <v>4947</v>
      </c>
      <c r="H4953" s="174">
        <f t="shared" ca="1" si="81"/>
        <v>-1.8778601085365566E-4</v>
      </c>
    </row>
    <row r="4954" spans="2:8" x14ac:dyDescent="0.3">
      <c r="B4954" s="210">
        <v>38201</v>
      </c>
      <c r="C4954" s="211">
        <v>67.850448999999998</v>
      </c>
      <c r="D4954" s="174">
        <v>4.2544733505335414E-3</v>
      </c>
      <c r="E4954" s="174">
        <v>4.2544733505335414E-3</v>
      </c>
      <c r="G4954" s="174">
        <v>4948</v>
      </c>
      <c r="H4954" s="174">
        <f t="shared" ca="1" si="81"/>
        <v>-2.6461998094071144E-2</v>
      </c>
    </row>
    <row r="4955" spans="2:8" x14ac:dyDescent="0.3">
      <c r="B4955" s="208">
        <v>38198</v>
      </c>
      <c r="C4955" s="209">
        <v>67.563004000000006</v>
      </c>
      <c r="D4955" s="174">
        <v>4.366051387459953E-2</v>
      </c>
      <c r="E4955" s="174">
        <v>4.366051387459953E-2</v>
      </c>
      <c r="G4955" s="174">
        <v>4949</v>
      </c>
      <c r="H4955" s="174">
        <f t="shared" ca="1" si="81"/>
        <v>-3.9978516552850035E-2</v>
      </c>
    </row>
    <row r="4956" spans="2:8" x14ac:dyDescent="0.3">
      <c r="B4956" s="210">
        <v>38197</v>
      </c>
      <c r="C4956" s="211">
        <v>64.736571999999995</v>
      </c>
      <c r="D4956" s="174">
        <v>-1.9351993959591397E-2</v>
      </c>
      <c r="E4956" s="174">
        <v>-1.9351993959591397E-2</v>
      </c>
      <c r="G4956" s="174">
        <v>4950</v>
      </c>
      <c r="H4956" s="174">
        <f t="shared" ca="1" si="81"/>
        <v>2.4331057359095902E-2</v>
      </c>
    </row>
    <row r="4957" spans="2:8" x14ac:dyDescent="0.3">
      <c r="B4957" s="208">
        <v>38196</v>
      </c>
      <c r="C4957" s="209">
        <v>66.014076000000003</v>
      </c>
      <c r="D4957" s="174">
        <v>-1.4489063454873805E-3</v>
      </c>
      <c r="E4957" s="174">
        <v>-1.4489063454873805E-3</v>
      </c>
      <c r="G4957" s="174">
        <v>4951</v>
      </c>
      <c r="H4957" s="174">
        <f t="shared" ca="1" si="81"/>
        <v>-1.1554900692242067E-2</v>
      </c>
    </row>
    <row r="4958" spans="2:8" x14ac:dyDescent="0.3">
      <c r="B4958" s="210">
        <v>38195</v>
      </c>
      <c r="C4958" s="211">
        <v>66.109863000000004</v>
      </c>
      <c r="D4958" s="174">
        <v>-1.1343403604017472E-2</v>
      </c>
      <c r="E4958" s="174">
        <v>-1.1343403604017472E-2</v>
      </c>
      <c r="G4958" s="174">
        <v>4952</v>
      </c>
      <c r="H4958" s="174">
        <f t="shared" ca="1" si="81"/>
        <v>1.1777355078566989E-2</v>
      </c>
    </row>
    <row r="4959" spans="2:8" x14ac:dyDescent="0.3">
      <c r="B4959" s="208">
        <v>38194</v>
      </c>
      <c r="C4959" s="209">
        <v>66.868378000000007</v>
      </c>
      <c r="D4959" s="174">
        <v>2.4339334123147344E-2</v>
      </c>
      <c r="E4959" s="174">
        <v>2.4339334123147344E-2</v>
      </c>
      <c r="G4959" s="174">
        <v>4953</v>
      </c>
      <c r="H4959" s="174">
        <f t="shared" ca="1" si="81"/>
        <v>-2.3391313613943546E-2</v>
      </c>
    </row>
    <row r="4960" spans="2:8" x14ac:dyDescent="0.3">
      <c r="B4960" s="210">
        <v>38191</v>
      </c>
      <c r="C4960" s="211">
        <v>65.279517999999996</v>
      </c>
      <c r="D4960" s="174">
        <v>2.0724312132981915E-2</v>
      </c>
      <c r="E4960" s="174">
        <v>2.0724312132981915E-2</v>
      </c>
      <c r="G4960" s="174">
        <v>4954</v>
      </c>
      <c r="H4960" s="174">
        <f t="shared" ca="1" si="81"/>
        <v>-2.3643983706435928E-3</v>
      </c>
    </row>
    <row r="4961" spans="2:8" x14ac:dyDescent="0.3">
      <c r="B4961" s="208">
        <v>38190</v>
      </c>
      <c r="C4961" s="209">
        <v>63.954113</v>
      </c>
      <c r="D4961" s="174">
        <v>-7.4351286888175508E-3</v>
      </c>
      <c r="E4961" s="174">
        <v>-7.4351286888175508E-3</v>
      </c>
      <c r="G4961" s="174">
        <v>4955</v>
      </c>
      <c r="H4961" s="174">
        <f t="shared" ca="1" si="81"/>
        <v>-1.8117992236153325E-2</v>
      </c>
    </row>
    <row r="4962" spans="2:8" x14ac:dyDescent="0.3">
      <c r="B4962" s="210">
        <v>38189</v>
      </c>
      <c r="C4962" s="211">
        <v>64.433182000000002</v>
      </c>
      <c r="D4962" s="174">
        <v>4.6059915652812275E-3</v>
      </c>
      <c r="E4962" s="174">
        <v>4.6059915652812275E-3</v>
      </c>
      <c r="G4962" s="174">
        <v>4956</v>
      </c>
      <c r="H4962" s="174">
        <f t="shared" ca="1" si="81"/>
        <v>-5.6183488658874438E-3</v>
      </c>
    </row>
    <row r="4963" spans="2:8" x14ac:dyDescent="0.3">
      <c r="B4963" s="208">
        <v>38188</v>
      </c>
      <c r="C4963" s="209">
        <v>64.137764000000004</v>
      </c>
      <c r="D4963" s="174">
        <v>-1.4718277872742698E-2</v>
      </c>
      <c r="E4963" s="174">
        <v>-1.4718277872742698E-2</v>
      </c>
      <c r="G4963" s="174">
        <v>4957</v>
      </c>
      <c r="H4963" s="174">
        <f t="shared" ca="1" si="81"/>
        <v>-2.9354537615569238E-2</v>
      </c>
    </row>
    <row r="4964" spans="2:8" x14ac:dyDescent="0.3">
      <c r="B4964" s="210">
        <v>38187</v>
      </c>
      <c r="C4964" s="211">
        <v>65.095862999999994</v>
      </c>
      <c r="D4964" s="174">
        <v>-1.4743447256712658E-2</v>
      </c>
      <c r="E4964" s="174">
        <v>-1.4743447256712658E-2</v>
      </c>
      <c r="G4964" s="174">
        <v>4958</v>
      </c>
      <c r="H4964" s="174">
        <f t="shared" ca="1" si="81"/>
        <v>-9.0540994970158949E-3</v>
      </c>
    </row>
    <row r="4965" spans="2:8" x14ac:dyDescent="0.3">
      <c r="B4965" s="208">
        <v>38184</v>
      </c>
      <c r="C4965" s="209">
        <v>66.069962000000004</v>
      </c>
      <c r="D4965" s="174">
        <v>1.6085752457992483E-2</v>
      </c>
      <c r="E4965" s="174">
        <v>1.6085752457992483E-2</v>
      </c>
      <c r="G4965" s="174">
        <v>4959</v>
      </c>
      <c r="H4965" s="174">
        <f t="shared" ca="1" si="81"/>
        <v>-2.2875206943333858E-2</v>
      </c>
    </row>
    <row r="4966" spans="2:8" x14ac:dyDescent="0.3">
      <c r="B4966" s="210">
        <v>38183</v>
      </c>
      <c r="C4966" s="211">
        <v>65.024001999999996</v>
      </c>
      <c r="D4966" s="174">
        <v>2.2601659959984682E-2</v>
      </c>
      <c r="E4966" s="174">
        <v>2.2601659959984682E-2</v>
      </c>
      <c r="G4966" s="174">
        <v>4960</v>
      </c>
      <c r="H4966" s="174">
        <f t="shared" ca="1" si="81"/>
        <v>-1.5423528791120123E-2</v>
      </c>
    </row>
    <row r="4967" spans="2:8" x14ac:dyDescent="0.3">
      <c r="B4967" s="208">
        <v>38182</v>
      </c>
      <c r="C4967" s="209">
        <v>63.586834000000003</v>
      </c>
      <c r="D4967" s="174">
        <v>-1.7275560889811279E-2</v>
      </c>
      <c r="E4967" s="174">
        <v>-1.7275560889811279E-2</v>
      </c>
      <c r="G4967" s="174">
        <v>4961</v>
      </c>
      <c r="H4967" s="174">
        <f t="shared" ca="1" si="81"/>
        <v>4.4031745254828718E-2</v>
      </c>
    </row>
    <row r="4968" spans="2:8" x14ac:dyDescent="0.3">
      <c r="B4968" s="210">
        <v>38181</v>
      </c>
      <c r="C4968" s="211">
        <v>64.704643000000004</v>
      </c>
      <c r="D4968" s="174">
        <v>-4.6812468359796064E-2</v>
      </c>
      <c r="E4968" s="174">
        <v>-4.6812468359796064E-2</v>
      </c>
      <c r="G4968" s="174">
        <v>4962</v>
      </c>
      <c r="H4968" s="174">
        <f t="shared" ca="1" si="81"/>
        <v>-4.5658738453156237E-3</v>
      </c>
    </row>
    <row r="4969" spans="2:8" x14ac:dyDescent="0.3">
      <c r="B4969" s="208">
        <v>38180</v>
      </c>
      <c r="C4969" s="209">
        <v>67.882384999999999</v>
      </c>
      <c r="D4969" s="174">
        <v>2.3227750179552122E-2</v>
      </c>
      <c r="E4969" s="174">
        <v>2.3227750179552122E-2</v>
      </c>
      <c r="G4969" s="174">
        <v>4963</v>
      </c>
      <c r="H4969" s="174">
        <f t="shared" ca="1" si="81"/>
        <v>3.1062576822644763E-2</v>
      </c>
    </row>
    <row r="4970" spans="2:8" x14ac:dyDescent="0.3">
      <c r="B4970" s="210">
        <v>38177</v>
      </c>
      <c r="C4970" s="211">
        <v>66.341423000000006</v>
      </c>
      <c r="D4970" s="174">
        <v>5.3105223845461007E-2</v>
      </c>
      <c r="E4970" s="174">
        <v>5.3105223845461007E-2</v>
      </c>
      <c r="G4970" s="174">
        <v>4964</v>
      </c>
      <c r="H4970" s="174">
        <f t="shared" ca="1" si="81"/>
        <v>2.9194567004084498E-2</v>
      </c>
    </row>
    <row r="4971" spans="2:8" x14ac:dyDescent="0.3">
      <c r="B4971" s="208">
        <v>38176</v>
      </c>
      <c r="C4971" s="209">
        <v>62.996006000000001</v>
      </c>
      <c r="D4971" s="174">
        <v>4.9673741383613988E-3</v>
      </c>
      <c r="E4971" s="174">
        <v>4.9673741383613988E-3</v>
      </c>
      <c r="G4971" s="174">
        <v>4965</v>
      </c>
      <c r="H4971" s="174">
        <f t="shared" ca="1" si="81"/>
        <v>-9.9113225245567021E-3</v>
      </c>
    </row>
    <row r="4972" spans="2:8" x14ac:dyDescent="0.3">
      <c r="B4972" s="210">
        <v>38175</v>
      </c>
      <c r="C4972" s="211">
        <v>62.684627999999996</v>
      </c>
      <c r="D4972" s="174">
        <v>1.987561202051712E-2</v>
      </c>
      <c r="E4972" s="174">
        <v>1.987561202051712E-2</v>
      </c>
      <c r="G4972" s="174">
        <v>4966</v>
      </c>
      <c r="H4972" s="174">
        <f t="shared" ca="1" si="81"/>
        <v>8.7712068256629583E-3</v>
      </c>
    </row>
    <row r="4973" spans="2:8" x14ac:dyDescent="0.3">
      <c r="B4973" s="208">
        <v>38174</v>
      </c>
      <c r="C4973" s="209">
        <v>61.463012999999997</v>
      </c>
      <c r="D4973" s="174">
        <v>1.8927836755139496E-2</v>
      </c>
      <c r="E4973" s="174">
        <v>1.8927836755139496E-2</v>
      </c>
      <c r="G4973" s="174">
        <v>4967</v>
      </c>
      <c r="H4973" s="174">
        <f t="shared" ca="1" si="81"/>
        <v>-4.3518759427585447E-3</v>
      </c>
    </row>
    <row r="4974" spans="2:8" x14ac:dyDescent="0.3">
      <c r="B4974" s="210">
        <v>38173</v>
      </c>
      <c r="C4974" s="211">
        <v>60.321261999999997</v>
      </c>
      <c r="D4974" s="174">
        <v>-1.9595075882761243E-2</v>
      </c>
      <c r="E4974" s="174">
        <v>-1.9595075882761243E-2</v>
      </c>
      <c r="G4974" s="174">
        <v>4968</v>
      </c>
      <c r="H4974" s="174">
        <f t="shared" ca="1" si="81"/>
        <v>5.3375448885821779E-3</v>
      </c>
    </row>
    <row r="4975" spans="2:8" x14ac:dyDescent="0.3">
      <c r="B4975" s="208">
        <v>38170</v>
      </c>
      <c r="C4975" s="209">
        <v>61.526885999999998</v>
      </c>
      <c r="D4975" s="174">
        <v>-1.0783313087637386E-2</v>
      </c>
      <c r="E4975" s="174">
        <v>-1.0783313087637386E-2</v>
      </c>
      <c r="G4975" s="174">
        <v>4969</v>
      </c>
      <c r="H4975" s="174">
        <f t="shared" ca="1" si="81"/>
        <v>3.1436251723982227E-2</v>
      </c>
    </row>
    <row r="4976" spans="2:8" x14ac:dyDescent="0.3">
      <c r="B4976" s="210">
        <v>38169</v>
      </c>
      <c r="C4976" s="211">
        <v>62.197581999999997</v>
      </c>
      <c r="D4976" s="174">
        <v>2.4191419662545753E-2</v>
      </c>
      <c r="E4976" s="174">
        <v>2.4191419662545753E-2</v>
      </c>
      <c r="G4976" s="174">
        <v>4970</v>
      </c>
      <c r="H4976" s="174">
        <f t="shared" ca="1" si="81"/>
        <v>1.1622310033079205E-2</v>
      </c>
    </row>
    <row r="4977" spans="2:8" x14ac:dyDescent="0.3">
      <c r="B4977" s="208">
        <v>38168</v>
      </c>
      <c r="C4977" s="209">
        <v>60.728473999999999</v>
      </c>
      <c r="D4977" s="174">
        <v>-3.2760593564103695E-3</v>
      </c>
      <c r="E4977" s="174">
        <v>-3.2760593564103695E-3</v>
      </c>
      <c r="G4977" s="174">
        <v>4971</v>
      </c>
      <c r="H4977" s="174">
        <f t="shared" ca="1" si="81"/>
        <v>2.6113188976191705E-3</v>
      </c>
    </row>
    <row r="4978" spans="2:8" x14ac:dyDescent="0.3">
      <c r="B4978" s="210">
        <v>38167</v>
      </c>
      <c r="C4978" s="211">
        <v>60.928077999999999</v>
      </c>
      <c r="D4978" s="174">
        <v>-7.2849788909020762E-3</v>
      </c>
      <c r="E4978" s="174">
        <v>-7.2849788909020762E-3</v>
      </c>
      <c r="G4978" s="174">
        <v>4972</v>
      </c>
      <c r="H4978" s="174">
        <f t="shared" ca="1" si="81"/>
        <v>-8.6936186811629075E-3</v>
      </c>
    </row>
    <row r="4979" spans="2:8" x14ac:dyDescent="0.3">
      <c r="B4979" s="208">
        <v>38166</v>
      </c>
      <c r="C4979" s="209">
        <v>61.375194999999998</v>
      </c>
      <c r="D4979" s="174">
        <v>1.1048172178147955E-2</v>
      </c>
      <c r="E4979" s="174">
        <v>1.1048172178147955E-2</v>
      </c>
      <c r="G4979" s="174">
        <v>4973</v>
      </c>
      <c r="H4979" s="174">
        <f t="shared" ca="1" si="81"/>
        <v>-5.7419166789761814E-3</v>
      </c>
    </row>
    <row r="4980" spans="2:8" x14ac:dyDescent="0.3">
      <c r="B4980" s="210">
        <v>38163</v>
      </c>
      <c r="C4980" s="211">
        <v>60.704521</v>
      </c>
      <c r="D4980" s="174">
        <v>2.190878276463544E-2</v>
      </c>
      <c r="E4980" s="174">
        <v>2.190878276463544E-2</v>
      </c>
      <c r="G4980" s="174">
        <v>4974</v>
      </c>
      <c r="H4980" s="174">
        <f t="shared" ca="1" si="81"/>
        <v>3.5588822786483829E-2</v>
      </c>
    </row>
    <row r="4981" spans="2:8" x14ac:dyDescent="0.3">
      <c r="B4981" s="208">
        <v>38162</v>
      </c>
      <c r="C4981" s="209">
        <v>59.403072000000002</v>
      </c>
      <c r="D4981" s="174">
        <v>2.6954401744599525E-3</v>
      </c>
      <c r="E4981" s="174">
        <v>2.6954401744599525E-3</v>
      </c>
      <c r="G4981" s="174">
        <v>4975</v>
      </c>
      <c r="H4981" s="174">
        <f t="shared" ca="1" si="81"/>
        <v>2.1548830409421571E-2</v>
      </c>
    </row>
    <row r="4982" spans="2:8" x14ac:dyDescent="0.3">
      <c r="B4982" s="210">
        <v>38161</v>
      </c>
      <c r="C4982" s="211">
        <v>59.243385000000004</v>
      </c>
      <c r="D4982" s="174">
        <v>-3.7113872462194726E-2</v>
      </c>
      <c r="E4982" s="174">
        <v>-3.7113872462194726E-2</v>
      </c>
      <c r="G4982" s="174">
        <v>4976</v>
      </c>
      <c r="H4982" s="174">
        <f t="shared" ca="1" si="81"/>
        <v>2.0858471341265932E-2</v>
      </c>
    </row>
    <row r="4983" spans="2:8" x14ac:dyDescent="0.3">
      <c r="B4983" s="208">
        <v>38160</v>
      </c>
      <c r="C4983" s="209">
        <v>61.526885999999998</v>
      </c>
      <c r="D4983" s="174">
        <v>-3.7492530979655932E-3</v>
      </c>
      <c r="E4983" s="174">
        <v>-3.7492530979655932E-3</v>
      </c>
      <c r="G4983" s="174">
        <v>4977</v>
      </c>
      <c r="H4983" s="174">
        <f t="shared" ca="1" si="81"/>
        <v>-2.3032260161304476E-2</v>
      </c>
    </row>
    <row r="4984" spans="2:8" x14ac:dyDescent="0.3">
      <c r="B4984" s="210">
        <v>38159</v>
      </c>
      <c r="C4984" s="211">
        <v>61.758434000000001</v>
      </c>
      <c r="D4984" s="174">
        <v>-1.6733671693154102E-2</v>
      </c>
      <c r="E4984" s="174">
        <v>-1.6733671693154102E-2</v>
      </c>
      <c r="G4984" s="174">
        <v>4978</v>
      </c>
      <c r="H4984" s="174">
        <f t="shared" ca="1" si="81"/>
        <v>1.528630170188131E-3</v>
      </c>
    </row>
    <row r="4985" spans="2:8" x14ac:dyDescent="0.3">
      <c r="B4985" s="208">
        <v>38156</v>
      </c>
      <c r="C4985" s="209">
        <v>62.809466999999998</v>
      </c>
      <c r="D4985" s="174">
        <v>-1.1934597349391764E-2</v>
      </c>
      <c r="E4985" s="174">
        <v>-1.1934597349391764E-2</v>
      </c>
      <c r="G4985" s="174">
        <v>4979</v>
      </c>
      <c r="H4985" s="174">
        <f t="shared" ca="1" si="81"/>
        <v>2.3455351960073079E-2</v>
      </c>
    </row>
    <row r="4986" spans="2:8" x14ac:dyDescent="0.3">
      <c r="B4986" s="210">
        <v>38155</v>
      </c>
      <c r="C4986" s="211">
        <v>63.568126999999997</v>
      </c>
      <c r="D4986" s="174">
        <v>3.1811170882102786E-2</v>
      </c>
      <c r="E4986" s="174">
        <v>3.1811170882102786E-2</v>
      </c>
      <c r="G4986" s="174">
        <v>4980</v>
      </c>
      <c r="H4986" s="174">
        <f t="shared" ca="1" si="81"/>
        <v>3.6576819263029303E-2</v>
      </c>
    </row>
    <row r="4987" spans="2:8" x14ac:dyDescent="0.3">
      <c r="B4987" s="208">
        <v>38154</v>
      </c>
      <c r="C4987" s="209">
        <v>61.608294999999998</v>
      </c>
      <c r="D4987" s="174">
        <v>-1.6153369086871826E-2</v>
      </c>
      <c r="E4987" s="174">
        <v>-1.6153369086871826E-2</v>
      </c>
      <c r="G4987" s="174">
        <v>4981</v>
      </c>
      <c r="H4987" s="174">
        <f t="shared" ca="1" si="81"/>
        <v>3.5141966660781933E-2</v>
      </c>
    </row>
    <row r="4988" spans="2:8" x14ac:dyDescent="0.3">
      <c r="B4988" s="210">
        <v>38153</v>
      </c>
      <c r="C4988" s="211">
        <v>62.619816</v>
      </c>
      <c r="D4988" s="174">
        <v>2.2451514151949469E-2</v>
      </c>
      <c r="E4988" s="174">
        <v>2.2451514151949469E-2</v>
      </c>
      <c r="G4988" s="174">
        <v>4982</v>
      </c>
      <c r="H4988" s="174">
        <f t="shared" ca="1" si="81"/>
        <v>-5.4983722523789594E-2</v>
      </c>
    </row>
    <row r="4989" spans="2:8" x14ac:dyDescent="0.3">
      <c r="B4989" s="208">
        <v>38152</v>
      </c>
      <c r="C4989" s="209">
        <v>61.244777999999997</v>
      </c>
      <c r="D4989" s="174">
        <v>-1.5247598394117006E-2</v>
      </c>
      <c r="E4989" s="174">
        <v>-1.5247598394117006E-2</v>
      </c>
      <c r="G4989" s="174">
        <v>4983</v>
      </c>
      <c r="H4989" s="174">
        <f t="shared" ca="1" si="81"/>
        <v>9.5129975914357914E-3</v>
      </c>
    </row>
    <row r="4990" spans="2:8" x14ac:dyDescent="0.3">
      <c r="B4990" s="210">
        <v>38149</v>
      </c>
      <c r="C4990" s="211">
        <v>62.193072999999998</v>
      </c>
      <c r="D4990" s="174">
        <v>-3.0071657772041412E-2</v>
      </c>
      <c r="E4990" s="174">
        <v>-3.0071657772041412E-2</v>
      </c>
      <c r="G4990" s="174">
        <v>4984</v>
      </c>
      <c r="H4990" s="174">
        <f t="shared" ca="1" si="81"/>
        <v>5.0868766058857068E-2</v>
      </c>
    </row>
    <row r="4991" spans="2:8" x14ac:dyDescent="0.3">
      <c r="B4991" s="208">
        <v>38148</v>
      </c>
      <c r="C4991" s="209">
        <v>64.121307000000002</v>
      </c>
      <c r="D4991" s="174">
        <v>-1.6127100407675937E-2</v>
      </c>
      <c r="E4991" s="174">
        <v>-1.6127100407675937E-2</v>
      </c>
      <c r="G4991" s="174">
        <v>4985</v>
      </c>
      <c r="H4991" s="174">
        <f t="shared" ca="1" si="81"/>
        <v>4.4305402859051456E-2</v>
      </c>
    </row>
    <row r="4992" spans="2:8" x14ac:dyDescent="0.3">
      <c r="B4992" s="210">
        <v>38147</v>
      </c>
      <c r="C4992" s="211">
        <v>65.172348</v>
      </c>
      <c r="D4992" s="174">
        <v>1.3892455353080046E-2</v>
      </c>
      <c r="E4992" s="174">
        <v>1.3892455353080046E-2</v>
      </c>
      <c r="G4992" s="174">
        <v>4986</v>
      </c>
      <c r="H4992" s="174">
        <f t="shared" ca="1" si="81"/>
        <v>-4.5903016687232123E-2</v>
      </c>
    </row>
    <row r="4993" spans="2:8" x14ac:dyDescent="0.3">
      <c r="B4993" s="208">
        <v>38146</v>
      </c>
      <c r="C4993" s="209">
        <v>64.279349999999994</v>
      </c>
      <c r="D4993" s="174">
        <v>2.7539208458465976E-2</v>
      </c>
      <c r="E4993" s="174">
        <v>2.7539208458465976E-2</v>
      </c>
      <c r="G4993" s="174">
        <v>4987</v>
      </c>
      <c r="H4993" s="174">
        <f t="shared" ca="1" si="81"/>
        <v>6.5445530075900751E-3</v>
      </c>
    </row>
    <row r="4994" spans="2:8" x14ac:dyDescent="0.3">
      <c r="B4994" s="210">
        <v>38145</v>
      </c>
      <c r="C4994" s="211">
        <v>62.556590999999997</v>
      </c>
      <c r="D4994" s="174">
        <v>1.2534897210939035E-2</v>
      </c>
      <c r="E4994" s="174">
        <v>1.2534897210939035E-2</v>
      </c>
      <c r="G4994" s="174">
        <v>4988</v>
      </c>
      <c r="H4994" s="174">
        <f t="shared" ca="1" si="81"/>
        <v>1.684760718748694E-2</v>
      </c>
    </row>
    <row r="4995" spans="2:8" x14ac:dyDescent="0.3">
      <c r="B4995" s="208">
        <v>38142</v>
      </c>
      <c r="C4995" s="209">
        <v>61.782158000000003</v>
      </c>
      <c r="D4995" s="174">
        <v>4.2122123743041036E-2</v>
      </c>
      <c r="E4995" s="174">
        <v>4.2122123743041036E-2</v>
      </c>
      <c r="G4995" s="174">
        <v>4989</v>
      </c>
      <c r="H4995" s="174">
        <f t="shared" ca="1" si="81"/>
        <v>-4.3816332119398296E-2</v>
      </c>
    </row>
    <row r="4996" spans="2:8" x14ac:dyDescent="0.3">
      <c r="B4996" s="210">
        <v>38141</v>
      </c>
      <c r="C4996" s="211">
        <v>59.284950000000002</v>
      </c>
      <c r="D4996" s="174">
        <v>-4.4574547083473665E-2</v>
      </c>
      <c r="E4996" s="174">
        <v>-4.4574547083473665E-2</v>
      </c>
      <c r="G4996" s="174">
        <v>4990</v>
      </c>
      <c r="H4996" s="174">
        <f t="shared" ca="1" si="81"/>
        <v>-3.0738328537306969E-2</v>
      </c>
    </row>
    <row r="4997" spans="2:8" x14ac:dyDescent="0.3">
      <c r="B4997" s="208">
        <v>38140</v>
      </c>
      <c r="C4997" s="209">
        <v>62.050837999999999</v>
      </c>
      <c r="D4997" s="174">
        <v>-6.7044383880290681E-3</v>
      </c>
      <c r="E4997" s="174">
        <v>-6.7044383880290681E-3</v>
      </c>
      <c r="G4997" s="174">
        <v>4991</v>
      </c>
      <c r="H4997" s="174">
        <f t="shared" ca="1" si="81"/>
        <v>9.8891981290930558E-3</v>
      </c>
    </row>
    <row r="4998" spans="2:8" x14ac:dyDescent="0.3">
      <c r="B4998" s="210">
        <v>38139</v>
      </c>
      <c r="C4998" s="211">
        <v>62.469662</v>
      </c>
      <c r="D4998" s="174">
        <v>7.7856551855602071E-2</v>
      </c>
      <c r="E4998" s="174">
        <v>7.7856551855602071E-2</v>
      </c>
      <c r="G4998" s="174">
        <v>4992</v>
      </c>
      <c r="H4998" s="174">
        <f t="shared" ca="1" si="81"/>
        <v>2.9061153955237894E-3</v>
      </c>
    </row>
    <row r="4999" spans="2:8" x14ac:dyDescent="0.3">
      <c r="B4999" s="208">
        <v>38138</v>
      </c>
      <c r="C4999" s="209">
        <v>57.957306000000003</v>
      </c>
      <c r="D4999" s="174">
        <v>-5.2209820082713659E-2</v>
      </c>
      <c r="E4999" s="174">
        <v>-5.2209820082713659E-2</v>
      </c>
      <c r="G4999" s="174">
        <v>4993</v>
      </c>
      <c r="H4999" s="174">
        <f t="shared" ca="1" si="81"/>
        <v>4.0663525370466681E-3</v>
      </c>
    </row>
    <row r="5000" spans="2:8" x14ac:dyDescent="0.3">
      <c r="B5000" s="210">
        <v>38135</v>
      </c>
      <c r="C5000" s="211">
        <v>61.149932999999997</v>
      </c>
      <c r="D5000" s="174">
        <v>-5.875209662622994E-2</v>
      </c>
      <c r="E5000" s="174">
        <v>-5.875209662622994E-2</v>
      </c>
      <c r="G5000" s="174">
        <v>4994</v>
      </c>
      <c r="H5000" s="174">
        <f t="shared" ref="H5000:H5063" ca="1" si="82">_xlfn.NORM.INV(RAND(),N$9,N$10)</f>
        <v>-6.3257879732110224E-3</v>
      </c>
    </row>
    <row r="5001" spans="2:8" x14ac:dyDescent="0.3">
      <c r="B5001" s="208">
        <v>38134</v>
      </c>
      <c r="C5001" s="209">
        <v>64.966873000000007</v>
      </c>
      <c r="D5001" s="174">
        <v>-2.6063302755965703E-2</v>
      </c>
      <c r="E5001" s="174">
        <v>-2.6063302755965703E-2</v>
      </c>
      <c r="G5001" s="174">
        <v>4995</v>
      </c>
      <c r="H5001" s="174">
        <f t="shared" ca="1" si="82"/>
        <v>1.967761484323937E-2</v>
      </c>
    </row>
    <row r="5002" spans="2:8" x14ac:dyDescent="0.3">
      <c r="B5002" s="210">
        <v>38133</v>
      </c>
      <c r="C5002" s="211">
        <v>66.705437000000003</v>
      </c>
      <c r="D5002" s="174">
        <v>-1.6773247669769242E-2</v>
      </c>
      <c r="E5002" s="174">
        <v>-1.6773247669769242E-2</v>
      </c>
      <c r="G5002" s="174">
        <v>4996</v>
      </c>
      <c r="H5002" s="174">
        <f t="shared" ca="1" si="82"/>
        <v>4.2997257238582089E-2</v>
      </c>
    </row>
    <row r="5003" spans="2:8" x14ac:dyDescent="0.3">
      <c r="B5003" s="208">
        <v>38132</v>
      </c>
      <c r="C5003" s="209">
        <v>67.843390999999997</v>
      </c>
      <c r="D5003" s="174">
        <v>-3.474241423925075E-2</v>
      </c>
      <c r="E5003" s="174">
        <v>-3.474241423925075E-2</v>
      </c>
      <c r="G5003" s="174">
        <v>4997</v>
      </c>
      <c r="H5003" s="174">
        <f t="shared" ca="1" si="82"/>
        <v>2.5559548576705726E-2</v>
      </c>
    </row>
    <row r="5004" spans="2:8" x14ac:dyDescent="0.3">
      <c r="B5004" s="210">
        <v>38131</v>
      </c>
      <c r="C5004" s="211">
        <v>70.285270999999995</v>
      </c>
      <c r="D5004" s="174">
        <v>5.8935288176937072E-2</v>
      </c>
      <c r="E5004" s="174">
        <v>5.8935288176937072E-2</v>
      </c>
      <c r="G5004" s="174">
        <v>4998</v>
      </c>
      <c r="H5004" s="174">
        <f t="shared" ca="1" si="82"/>
        <v>-1.0217178816381402E-2</v>
      </c>
    </row>
    <row r="5005" spans="2:8" x14ac:dyDescent="0.3">
      <c r="B5005" s="208">
        <v>38128</v>
      </c>
      <c r="C5005" s="209">
        <v>66.373527999999993</v>
      </c>
      <c r="D5005" s="174">
        <v>-2.1385903356644829E-3</v>
      </c>
      <c r="E5005" s="174">
        <v>-2.1385903356644829E-3</v>
      </c>
      <c r="G5005" s="174">
        <v>4999</v>
      </c>
      <c r="H5005" s="174">
        <f t="shared" ca="1" si="82"/>
        <v>3.2912246120004152E-2</v>
      </c>
    </row>
    <row r="5006" spans="2:8" x14ac:dyDescent="0.3">
      <c r="B5006" s="210">
        <v>38127</v>
      </c>
      <c r="C5006" s="211">
        <v>66.515777999999997</v>
      </c>
      <c r="D5006" s="174">
        <v>-1.1892004365553309E-4</v>
      </c>
      <c r="E5006" s="174">
        <v>-1.1892004365553309E-4</v>
      </c>
      <c r="G5006" s="174">
        <v>5000</v>
      </c>
      <c r="H5006" s="174">
        <f t="shared" ca="1" si="82"/>
        <v>-7.7670969039083781E-3</v>
      </c>
    </row>
    <row r="5007" spans="2:8" x14ac:dyDescent="0.3">
      <c r="B5007" s="208">
        <v>38126</v>
      </c>
      <c r="C5007" s="209">
        <v>66.523689000000005</v>
      </c>
      <c r="D5007" s="174">
        <v>4.8972058081950966E-2</v>
      </c>
      <c r="E5007" s="174">
        <v>4.8972058081950966E-2</v>
      </c>
      <c r="G5007" s="174">
        <v>5001</v>
      </c>
      <c r="H5007" s="174">
        <f t="shared" ca="1" si="82"/>
        <v>-4.1702628550512278E-3</v>
      </c>
    </row>
    <row r="5008" spans="2:8" x14ac:dyDescent="0.3">
      <c r="B5008" s="210">
        <v>38125</v>
      </c>
      <c r="C5008" s="211">
        <v>63.41798</v>
      </c>
      <c r="D5008" s="174">
        <v>7.6025890258660841E-2</v>
      </c>
      <c r="E5008" s="174">
        <v>7.6025890258660841E-2</v>
      </c>
      <c r="G5008" s="174">
        <v>5002</v>
      </c>
      <c r="H5008" s="174">
        <f t="shared" ca="1" si="82"/>
        <v>4.1666990395695394E-2</v>
      </c>
    </row>
    <row r="5009" spans="2:8" x14ac:dyDescent="0.3">
      <c r="B5009" s="208">
        <v>38124</v>
      </c>
      <c r="C5009" s="209">
        <v>58.937224999999998</v>
      </c>
      <c r="D5009" s="174">
        <v>-9.9818831155481791E-2</v>
      </c>
      <c r="E5009" s="174">
        <v>-9.9818831155481791E-2</v>
      </c>
      <c r="G5009" s="174">
        <v>5003</v>
      </c>
      <c r="H5009" s="174">
        <f t="shared" ca="1" si="82"/>
        <v>4.0928516487597474E-2</v>
      </c>
    </row>
    <row r="5010" spans="2:8" x14ac:dyDescent="0.3">
      <c r="B5010" s="210">
        <v>38121</v>
      </c>
      <c r="C5010" s="211">
        <v>65.472626000000005</v>
      </c>
      <c r="D5010" s="174">
        <v>-6.9310422220592513E-2</v>
      </c>
      <c r="E5010" s="174">
        <v>-6.9310422220592513E-2</v>
      </c>
      <c r="G5010" s="174">
        <v>5004</v>
      </c>
      <c r="H5010" s="174">
        <f t="shared" ca="1" si="82"/>
        <v>2.199332628383811E-2</v>
      </c>
    </row>
    <row r="5011" spans="2:8" x14ac:dyDescent="0.3">
      <c r="B5011" s="208">
        <v>38120</v>
      </c>
      <c r="C5011" s="209">
        <v>70.348511000000002</v>
      </c>
      <c r="D5011" s="174">
        <v>1.0442581350931641E-2</v>
      </c>
      <c r="E5011" s="174">
        <v>1.0442581350931641E-2</v>
      </c>
      <c r="G5011" s="174">
        <v>5005</v>
      </c>
      <c r="H5011" s="174">
        <f t="shared" ca="1" si="82"/>
        <v>8.8090377544069211E-3</v>
      </c>
    </row>
    <row r="5012" spans="2:8" x14ac:dyDescent="0.3">
      <c r="B5012" s="210">
        <v>38119</v>
      </c>
      <c r="C5012" s="211">
        <v>69.621482999999998</v>
      </c>
      <c r="D5012" s="174">
        <v>2.7645010323686148E-2</v>
      </c>
      <c r="E5012" s="174">
        <v>2.7645010323686148E-2</v>
      </c>
      <c r="G5012" s="174">
        <v>5006</v>
      </c>
      <c r="H5012" s="174">
        <f t="shared" ca="1" si="82"/>
        <v>4.4884532131002276E-2</v>
      </c>
    </row>
    <row r="5013" spans="2:8" x14ac:dyDescent="0.3">
      <c r="B5013" s="208">
        <v>38118</v>
      </c>
      <c r="C5013" s="209">
        <v>67.748572999999993</v>
      </c>
      <c r="D5013" s="174">
        <v>-6.4491619332282771E-2</v>
      </c>
      <c r="E5013" s="174">
        <v>-6.4491619332282771E-2</v>
      </c>
      <c r="G5013" s="174">
        <v>5007</v>
      </c>
      <c r="H5013" s="174">
        <f t="shared" ca="1" si="82"/>
        <v>-1.720992039723453E-2</v>
      </c>
    </row>
    <row r="5014" spans="2:8" x14ac:dyDescent="0.3">
      <c r="B5014" s="210">
        <v>38117</v>
      </c>
      <c r="C5014" s="211">
        <v>72.418991000000005</v>
      </c>
      <c r="D5014" s="174">
        <v>-3.8909179898880958E-2</v>
      </c>
      <c r="E5014" s="174">
        <v>-3.8909179898880958E-2</v>
      </c>
      <c r="G5014" s="174">
        <v>5008</v>
      </c>
      <c r="H5014" s="174">
        <f t="shared" ca="1" si="82"/>
        <v>1.3935290892149958E-2</v>
      </c>
    </row>
    <row r="5015" spans="2:8" x14ac:dyDescent="0.3">
      <c r="B5015" s="208">
        <v>38114</v>
      </c>
      <c r="C5015" s="209">
        <v>75.350830000000002</v>
      </c>
      <c r="D5015" s="174">
        <v>-1.630043376038523E-2</v>
      </c>
      <c r="E5015" s="174">
        <v>-1.630043376038523E-2</v>
      </c>
      <c r="G5015" s="174">
        <v>5009</v>
      </c>
      <c r="H5015" s="174">
        <f t="shared" ca="1" si="82"/>
        <v>2.2130801660116044E-2</v>
      </c>
    </row>
    <row r="5016" spans="2:8" x14ac:dyDescent="0.3">
      <c r="B5016" s="210">
        <v>38113</v>
      </c>
      <c r="C5016" s="211">
        <v>76.599434000000002</v>
      </c>
      <c r="D5016" s="174">
        <v>5.1852984868622229E-3</v>
      </c>
      <c r="E5016" s="174">
        <v>5.1852984868622229E-3</v>
      </c>
      <c r="G5016" s="174">
        <v>5010</v>
      </c>
      <c r="H5016" s="174">
        <f t="shared" ca="1" si="82"/>
        <v>3.6900996690983172E-2</v>
      </c>
    </row>
    <row r="5017" spans="2:8" x14ac:dyDescent="0.3">
      <c r="B5017" s="208">
        <v>38112</v>
      </c>
      <c r="C5017" s="209">
        <v>76.204291999999995</v>
      </c>
      <c r="D5017" s="174">
        <v>1.6229037122542832E-2</v>
      </c>
      <c r="E5017" s="174">
        <v>1.6229037122542832E-2</v>
      </c>
      <c r="G5017" s="174">
        <v>5011</v>
      </c>
      <c r="H5017" s="174">
        <f t="shared" ca="1" si="82"/>
        <v>-1.4159359367115012E-2</v>
      </c>
    </row>
    <row r="5018" spans="2:8" x14ac:dyDescent="0.3">
      <c r="B5018" s="210">
        <v>38111</v>
      </c>
      <c r="C5018" s="211">
        <v>74.987319999999997</v>
      </c>
      <c r="D5018" s="174">
        <v>1.933617569595756E-2</v>
      </c>
      <c r="E5018" s="174">
        <v>1.933617569595756E-2</v>
      </c>
      <c r="G5018" s="174">
        <v>5012</v>
      </c>
      <c r="H5018" s="174">
        <f t="shared" ca="1" si="82"/>
        <v>9.4091462133393707E-3</v>
      </c>
    </row>
    <row r="5019" spans="2:8" x14ac:dyDescent="0.3">
      <c r="B5019" s="208">
        <v>38110</v>
      </c>
      <c r="C5019" s="209">
        <v>73.564857000000003</v>
      </c>
      <c r="D5019" s="174">
        <v>-1.471204590495837E-2</v>
      </c>
      <c r="E5019" s="174">
        <v>-1.471204590495837E-2</v>
      </c>
      <c r="G5019" s="174">
        <v>5013</v>
      </c>
      <c r="H5019" s="174">
        <f t="shared" ca="1" si="82"/>
        <v>4.9062871662427419E-2</v>
      </c>
    </row>
    <row r="5020" spans="2:8" x14ac:dyDescent="0.3">
      <c r="B5020" s="210">
        <v>38107</v>
      </c>
      <c r="C5020" s="211">
        <v>74.663307000000003</v>
      </c>
      <c r="D5020" s="174">
        <v>-1.3057519317988117E-2</v>
      </c>
      <c r="E5020" s="174">
        <v>-1.3057519317988117E-2</v>
      </c>
      <c r="G5020" s="174">
        <v>5014</v>
      </c>
      <c r="H5020" s="174">
        <f t="shared" ca="1" si="82"/>
        <v>2.1922807644956004E-2</v>
      </c>
    </row>
    <row r="5021" spans="2:8" x14ac:dyDescent="0.3">
      <c r="B5021" s="208">
        <v>38106</v>
      </c>
      <c r="C5021" s="209">
        <v>75.651122999999998</v>
      </c>
      <c r="D5021" s="174">
        <v>-1.2380130641696437E-2</v>
      </c>
      <c r="E5021" s="174">
        <v>-1.2380130641696437E-2</v>
      </c>
      <c r="G5021" s="174">
        <v>5015</v>
      </c>
      <c r="H5021" s="174">
        <f t="shared" ca="1" si="82"/>
        <v>-1.931895712746234E-2</v>
      </c>
    </row>
    <row r="5022" spans="2:8" x14ac:dyDescent="0.3">
      <c r="B5022" s="210">
        <v>38105</v>
      </c>
      <c r="C5022" s="211">
        <v>76.599434000000002</v>
      </c>
      <c r="D5022" s="174">
        <v>6.8558186798581529E-3</v>
      </c>
      <c r="E5022" s="174">
        <v>6.8558186798581529E-3</v>
      </c>
      <c r="G5022" s="174">
        <v>5016</v>
      </c>
      <c r="H5022" s="174">
        <f t="shared" ca="1" si="82"/>
        <v>-6.3880270251089645E-3</v>
      </c>
    </row>
    <row r="5023" spans="2:8" x14ac:dyDescent="0.3">
      <c r="B5023" s="208">
        <v>38104</v>
      </c>
      <c r="C5023" s="209">
        <v>76.077858000000006</v>
      </c>
      <c r="D5023" s="174">
        <v>-7.2185851187103703E-2</v>
      </c>
      <c r="E5023" s="174">
        <v>-7.2185851187103703E-2</v>
      </c>
      <c r="G5023" s="174">
        <v>5017</v>
      </c>
      <c r="H5023" s="174">
        <f t="shared" ca="1" si="82"/>
        <v>-4.6875676539280757E-2</v>
      </c>
    </row>
    <row r="5024" spans="2:8" x14ac:dyDescent="0.3">
      <c r="B5024" s="210">
        <v>38103</v>
      </c>
      <c r="C5024" s="211">
        <v>81.996871999999996</v>
      </c>
      <c r="D5024" s="174">
        <v>0</v>
      </c>
      <c r="E5024" s="174">
        <v>0</v>
      </c>
      <c r="G5024" s="174">
        <v>5018</v>
      </c>
      <c r="H5024" s="174">
        <f t="shared" ca="1" si="82"/>
        <v>2.9161025636088309E-3</v>
      </c>
    </row>
    <row r="5025" spans="2:8" x14ac:dyDescent="0.3">
      <c r="B5025" s="208">
        <v>38100</v>
      </c>
      <c r="C5025" s="209">
        <v>81.996871999999996</v>
      </c>
      <c r="D5025" s="174">
        <v>-1.2185851070494053E-2</v>
      </c>
      <c r="E5025" s="174">
        <v>-1.2185851070494053E-2</v>
      </c>
      <c r="G5025" s="174">
        <v>5019</v>
      </c>
      <c r="H5025" s="174">
        <f t="shared" ca="1" si="82"/>
        <v>-1.9219271515304212E-2</v>
      </c>
    </row>
    <row r="5026" spans="2:8" x14ac:dyDescent="0.3">
      <c r="B5026" s="210">
        <v>38099</v>
      </c>
      <c r="C5026" s="211">
        <v>83.008399999999995</v>
      </c>
      <c r="D5026" s="174">
        <v>2.4780588284037054E-2</v>
      </c>
      <c r="E5026" s="174">
        <v>2.4780588284037054E-2</v>
      </c>
      <c r="G5026" s="174">
        <v>5020</v>
      </c>
      <c r="H5026" s="174">
        <f t="shared" ca="1" si="82"/>
        <v>-1.9875951902642727E-2</v>
      </c>
    </row>
    <row r="5027" spans="2:8" x14ac:dyDescent="0.3">
      <c r="B5027" s="208">
        <v>38098</v>
      </c>
      <c r="C5027" s="209">
        <v>81.001143999999996</v>
      </c>
      <c r="D5027" s="174">
        <v>4.1454913051378696E-2</v>
      </c>
      <c r="E5027" s="174">
        <v>4.1454913051378696E-2</v>
      </c>
      <c r="G5027" s="174">
        <v>5021</v>
      </c>
      <c r="H5027" s="174">
        <f t="shared" ca="1" si="82"/>
        <v>5.9590296373968892E-2</v>
      </c>
    </row>
    <row r="5028" spans="2:8" x14ac:dyDescent="0.3">
      <c r="B5028" s="210">
        <v>38097</v>
      </c>
      <c r="C5028" s="211">
        <v>77.776909000000003</v>
      </c>
      <c r="D5028" s="174">
        <v>8.5051038052716306E-3</v>
      </c>
      <c r="E5028" s="174">
        <v>8.5051038052716306E-3</v>
      </c>
      <c r="G5028" s="174">
        <v>5022</v>
      </c>
      <c r="H5028" s="174">
        <f t="shared" ca="1" si="82"/>
        <v>3.1937268089659875E-2</v>
      </c>
    </row>
    <row r="5029" spans="2:8" x14ac:dyDescent="0.3">
      <c r="B5029" s="208">
        <v>38096</v>
      </c>
      <c r="C5029" s="209">
        <v>77.120987</v>
      </c>
      <c r="D5029" s="174">
        <v>-4.0978780546757292E-2</v>
      </c>
      <c r="E5029" s="174">
        <v>-4.0978780546757292E-2</v>
      </c>
      <c r="G5029" s="174">
        <v>5023</v>
      </c>
      <c r="H5029" s="174">
        <f t="shared" ca="1" si="82"/>
        <v>3.5629271956639424E-2</v>
      </c>
    </row>
    <row r="5030" spans="2:8" x14ac:dyDescent="0.3">
      <c r="B5030" s="210">
        <v>38093</v>
      </c>
      <c r="C5030" s="211">
        <v>80.416351000000006</v>
      </c>
      <c r="D5030" s="174">
        <v>-2.6464059844921858E-3</v>
      </c>
      <c r="E5030" s="174">
        <v>-2.6464059844921858E-3</v>
      </c>
      <c r="G5030" s="174">
        <v>5024</v>
      </c>
      <c r="H5030" s="174">
        <f t="shared" ca="1" si="82"/>
        <v>1.3920998020247249E-2</v>
      </c>
    </row>
    <row r="5031" spans="2:8" x14ac:dyDescent="0.3">
      <c r="B5031" s="208">
        <v>38092</v>
      </c>
      <c r="C5031" s="209">
        <v>80.629729999999995</v>
      </c>
      <c r="D5031" s="174">
        <v>-6.8574034258313439E-4</v>
      </c>
      <c r="E5031" s="174">
        <v>-6.8574034258313439E-4</v>
      </c>
      <c r="G5031" s="174">
        <v>5025</v>
      </c>
      <c r="H5031" s="174">
        <f t="shared" ca="1" si="82"/>
        <v>-3.4163908827442913E-2</v>
      </c>
    </row>
    <row r="5032" spans="2:8" x14ac:dyDescent="0.3">
      <c r="B5032" s="210">
        <v>38091</v>
      </c>
      <c r="C5032" s="211">
        <v>80.685058999999995</v>
      </c>
      <c r="D5032" s="174">
        <v>0</v>
      </c>
      <c r="E5032" s="174">
        <v>0</v>
      </c>
      <c r="G5032" s="174">
        <v>5026</v>
      </c>
      <c r="H5032" s="174">
        <f t="shared" ca="1" si="82"/>
        <v>-1.143313696289272E-2</v>
      </c>
    </row>
    <row r="5033" spans="2:8" x14ac:dyDescent="0.3">
      <c r="B5033" s="208">
        <v>38090</v>
      </c>
      <c r="C5033" s="209">
        <v>80.685058999999995</v>
      </c>
      <c r="D5033" s="174">
        <v>2.2738728669445187E-2</v>
      </c>
      <c r="E5033" s="174">
        <v>2.2738728669445187E-2</v>
      </c>
      <c r="G5033" s="174">
        <v>5027</v>
      </c>
      <c r="H5033" s="174">
        <f t="shared" ca="1" si="82"/>
        <v>-2.0076922470012907E-3</v>
      </c>
    </row>
    <row r="5034" spans="2:8" x14ac:dyDescent="0.3">
      <c r="B5034" s="210">
        <v>38089</v>
      </c>
      <c r="C5034" s="211">
        <v>78.891174000000007</v>
      </c>
      <c r="D5034" s="174">
        <v>-6.3700317902698964E-3</v>
      </c>
      <c r="E5034" s="174">
        <v>-6.3700317902698964E-3</v>
      </c>
      <c r="G5034" s="174">
        <v>5028</v>
      </c>
      <c r="H5034" s="174">
        <f t="shared" ca="1" si="82"/>
        <v>1.0210965186916899E-2</v>
      </c>
    </row>
    <row r="5035" spans="2:8" x14ac:dyDescent="0.3">
      <c r="B5035" s="208">
        <v>38086</v>
      </c>
      <c r="C5035" s="209">
        <v>79.396934999999999</v>
      </c>
      <c r="D5035" s="174">
        <v>0</v>
      </c>
      <c r="E5035" s="174">
        <v>0</v>
      </c>
      <c r="G5035" s="174">
        <v>5029</v>
      </c>
      <c r="H5035" s="174">
        <f t="shared" ca="1" si="82"/>
        <v>-3.167087100285518E-3</v>
      </c>
    </row>
    <row r="5036" spans="2:8" x14ac:dyDescent="0.3">
      <c r="B5036" s="210">
        <v>38085</v>
      </c>
      <c r="C5036" s="211">
        <v>79.396934999999999</v>
      </c>
      <c r="D5036" s="174">
        <v>9.0388461528344097E-3</v>
      </c>
      <c r="E5036" s="174">
        <v>9.0388461528344097E-3</v>
      </c>
      <c r="G5036" s="174">
        <v>5030</v>
      </c>
      <c r="H5036" s="174">
        <f t="shared" ca="1" si="82"/>
        <v>7.8106825219123599E-2</v>
      </c>
    </row>
    <row r="5037" spans="2:8" x14ac:dyDescent="0.3">
      <c r="B5037" s="208">
        <v>38084</v>
      </c>
      <c r="C5037" s="209">
        <v>78.685706999999994</v>
      </c>
      <c r="D5037" s="174">
        <v>-5.5926302520408148E-3</v>
      </c>
      <c r="E5037" s="174">
        <v>-5.5926302520408148E-3</v>
      </c>
      <c r="G5037" s="174">
        <v>5031</v>
      </c>
      <c r="H5037" s="174">
        <f t="shared" ca="1" si="82"/>
        <v>2.3209564574552522E-2</v>
      </c>
    </row>
    <row r="5038" spans="2:8" x14ac:dyDescent="0.3">
      <c r="B5038" s="210">
        <v>38083</v>
      </c>
      <c r="C5038" s="211">
        <v>79.128242</v>
      </c>
      <c r="D5038" s="174">
        <v>-1.6887668304420171E-2</v>
      </c>
      <c r="E5038" s="174">
        <v>-1.6887668304420171E-2</v>
      </c>
      <c r="G5038" s="174">
        <v>5032</v>
      </c>
      <c r="H5038" s="174">
        <f t="shared" ca="1" si="82"/>
        <v>4.9878634764016438E-2</v>
      </c>
    </row>
    <row r="5039" spans="2:8" x14ac:dyDescent="0.3">
      <c r="B5039" s="208">
        <v>38082</v>
      </c>
      <c r="C5039" s="209">
        <v>80.487487999999999</v>
      </c>
      <c r="D5039" s="174">
        <v>2.5783004706119168E-2</v>
      </c>
      <c r="E5039" s="174">
        <v>2.5783004706119168E-2</v>
      </c>
      <c r="G5039" s="174">
        <v>5033</v>
      </c>
      <c r="H5039" s="174">
        <f t="shared" ca="1" si="82"/>
        <v>2.9515900830308986E-2</v>
      </c>
    </row>
    <row r="5040" spans="2:8" x14ac:dyDescent="0.3">
      <c r="B5040" s="210">
        <v>38079</v>
      </c>
      <c r="C5040" s="211">
        <v>78.464438999999999</v>
      </c>
      <c r="D5040" s="174">
        <v>3.5375832020330556E-3</v>
      </c>
      <c r="E5040" s="174">
        <v>3.5375832020330556E-3</v>
      </c>
      <c r="G5040" s="174">
        <v>5034</v>
      </c>
      <c r="H5040" s="174">
        <f t="shared" ca="1" si="82"/>
        <v>1.6967762793349845E-2</v>
      </c>
    </row>
    <row r="5041" spans="2:8" x14ac:dyDescent="0.3">
      <c r="B5041" s="208">
        <v>38078</v>
      </c>
      <c r="C5041" s="209">
        <v>78.187843000000001</v>
      </c>
      <c r="D5041" s="174">
        <v>1.8215477554865859E-2</v>
      </c>
      <c r="E5041" s="174">
        <v>1.8215477554865859E-2</v>
      </c>
      <c r="G5041" s="174">
        <v>5035</v>
      </c>
      <c r="H5041" s="174">
        <f t="shared" ca="1" si="82"/>
        <v>4.6547738122250853E-2</v>
      </c>
    </row>
    <row r="5042" spans="2:8" x14ac:dyDescent="0.3">
      <c r="B5042" s="210">
        <v>38077</v>
      </c>
      <c r="C5042" s="211">
        <v>76.789092999999994</v>
      </c>
      <c r="D5042" s="174">
        <v>3.4824318203220801E-2</v>
      </c>
      <c r="E5042" s="174">
        <v>3.4824318203220801E-2</v>
      </c>
      <c r="G5042" s="174">
        <v>5036</v>
      </c>
      <c r="H5042" s="174">
        <f t="shared" ca="1" si="82"/>
        <v>4.2184674036320913E-3</v>
      </c>
    </row>
    <row r="5043" spans="2:8" x14ac:dyDescent="0.3">
      <c r="B5043" s="208">
        <v>38076</v>
      </c>
      <c r="C5043" s="209">
        <v>74.204955999999996</v>
      </c>
      <c r="D5043" s="174">
        <v>-7.29479893068977E-3</v>
      </c>
      <c r="E5043" s="174">
        <v>-7.29479893068977E-3</v>
      </c>
      <c r="G5043" s="174">
        <v>5037</v>
      </c>
      <c r="H5043" s="174">
        <f t="shared" ca="1" si="82"/>
        <v>1.6596203038789046E-3</v>
      </c>
    </row>
    <row r="5044" spans="2:8" x14ac:dyDescent="0.3">
      <c r="B5044" s="210">
        <v>38075</v>
      </c>
      <c r="C5044" s="211">
        <v>74.750243999999995</v>
      </c>
      <c r="D5044" s="174">
        <v>1.4152557894693973E-2</v>
      </c>
      <c r="E5044" s="174">
        <v>1.4152557894693973E-2</v>
      </c>
      <c r="G5044" s="174">
        <v>5038</v>
      </c>
      <c r="H5044" s="174">
        <f t="shared" ca="1" si="82"/>
        <v>5.3926042045841789E-2</v>
      </c>
    </row>
    <row r="5045" spans="2:8" x14ac:dyDescent="0.3">
      <c r="B5045" s="208">
        <v>38072</v>
      </c>
      <c r="C5045" s="209">
        <v>73.707099999999997</v>
      </c>
      <c r="D5045" s="174">
        <v>3.760146205219967E-2</v>
      </c>
      <c r="E5045" s="174">
        <v>3.760146205219967E-2</v>
      </c>
      <c r="G5045" s="174">
        <v>5039</v>
      </c>
      <c r="H5045" s="174">
        <f t="shared" ca="1" si="82"/>
        <v>4.8334852655362442E-2</v>
      </c>
    </row>
    <row r="5046" spans="2:8" x14ac:dyDescent="0.3">
      <c r="B5046" s="210">
        <v>38071</v>
      </c>
      <c r="C5046" s="211">
        <v>71.036040999999997</v>
      </c>
      <c r="D5046" s="174">
        <v>2.5556416297126613E-2</v>
      </c>
      <c r="E5046" s="174">
        <v>2.5556416297126613E-2</v>
      </c>
      <c r="G5046" s="174">
        <v>5040</v>
      </c>
      <c r="H5046" s="174">
        <f t="shared" ca="1" si="82"/>
        <v>-6.9989738120947935E-4</v>
      </c>
    </row>
    <row r="5047" spans="2:8" x14ac:dyDescent="0.3">
      <c r="B5047" s="208">
        <v>38070</v>
      </c>
      <c r="C5047" s="209">
        <v>69.265854000000004</v>
      </c>
      <c r="D5047" s="174">
        <v>1.4937411597022873E-2</v>
      </c>
      <c r="E5047" s="174">
        <v>1.4937411597022873E-2</v>
      </c>
      <c r="G5047" s="174">
        <v>5041</v>
      </c>
      <c r="H5047" s="174">
        <f t="shared" ca="1" si="82"/>
        <v>-1.7288452444589125E-2</v>
      </c>
    </row>
    <row r="5048" spans="2:8" x14ac:dyDescent="0.3">
      <c r="B5048" s="210">
        <v>38069</v>
      </c>
      <c r="C5048" s="211">
        <v>68.246429000000006</v>
      </c>
      <c r="D5048" s="174">
        <v>-6.5570375200606924E-3</v>
      </c>
      <c r="E5048" s="174">
        <v>-6.5570375200606924E-3</v>
      </c>
      <c r="G5048" s="174">
        <v>5042</v>
      </c>
      <c r="H5048" s="174">
        <f t="shared" ca="1" si="82"/>
        <v>-3.8113353444248474E-2</v>
      </c>
    </row>
    <row r="5049" spans="2:8" x14ac:dyDescent="0.3">
      <c r="B5049" s="208">
        <v>38068</v>
      </c>
      <c r="C5049" s="209">
        <v>68.696877000000001</v>
      </c>
      <c r="D5049" s="174">
        <v>-4.8489503295589452E-2</v>
      </c>
      <c r="E5049" s="174">
        <v>-4.8489503295589452E-2</v>
      </c>
      <c r="G5049" s="174">
        <v>5043</v>
      </c>
      <c r="H5049" s="174">
        <f t="shared" ca="1" si="82"/>
        <v>2.0245507122538933E-2</v>
      </c>
    </row>
    <row r="5050" spans="2:8" x14ac:dyDescent="0.3">
      <c r="B5050" s="210">
        <v>38065</v>
      </c>
      <c r="C5050" s="211">
        <v>72.197708000000006</v>
      </c>
      <c r="D5050" s="174">
        <v>1.050754058506268E-2</v>
      </c>
      <c r="E5050" s="174">
        <v>1.050754058506268E-2</v>
      </c>
      <c r="G5050" s="174">
        <v>5044</v>
      </c>
      <c r="H5050" s="174">
        <f t="shared" ca="1" si="82"/>
        <v>5.8102949499094933E-2</v>
      </c>
    </row>
    <row r="5051" spans="2:8" x14ac:dyDescent="0.3">
      <c r="B5051" s="208">
        <v>38064</v>
      </c>
      <c r="C5051" s="209">
        <v>71.446976000000006</v>
      </c>
      <c r="D5051" s="174">
        <v>-3.2634275842424239E-2</v>
      </c>
      <c r="E5051" s="174">
        <v>-3.2634275842424239E-2</v>
      </c>
      <c r="G5051" s="174">
        <v>5045</v>
      </c>
      <c r="H5051" s="174">
        <f t="shared" ca="1" si="82"/>
        <v>7.1350701204867754E-3</v>
      </c>
    </row>
    <row r="5052" spans="2:8" x14ac:dyDescent="0.3">
      <c r="B5052" s="210">
        <v>38063</v>
      </c>
      <c r="C5052" s="211">
        <v>73.857253999999998</v>
      </c>
      <c r="D5052" s="174">
        <v>1.841583814920188E-2</v>
      </c>
      <c r="E5052" s="174">
        <v>1.841583814920188E-2</v>
      </c>
      <c r="G5052" s="174">
        <v>5046</v>
      </c>
      <c r="H5052" s="174">
        <f t="shared" ca="1" si="82"/>
        <v>-3.4141396431134279E-2</v>
      </c>
    </row>
    <row r="5053" spans="2:8" x14ac:dyDescent="0.3">
      <c r="B5053" s="208">
        <v>38062</v>
      </c>
      <c r="C5053" s="209">
        <v>72.521705999999995</v>
      </c>
      <c r="D5053" s="174">
        <v>-2.3827458535751769E-2</v>
      </c>
      <c r="E5053" s="174">
        <v>-2.3827458535751769E-2</v>
      </c>
      <c r="G5053" s="174">
        <v>5047</v>
      </c>
      <c r="H5053" s="174">
        <f t="shared" ca="1" si="82"/>
        <v>-5.2122433187633835E-2</v>
      </c>
    </row>
    <row r="5054" spans="2:8" x14ac:dyDescent="0.3">
      <c r="B5054" s="210">
        <v>38061</v>
      </c>
      <c r="C5054" s="211">
        <v>74.291893000000002</v>
      </c>
      <c r="D5054" s="174">
        <v>-3.9341984259239002E-2</v>
      </c>
      <c r="E5054" s="174">
        <v>-3.9341984259239002E-2</v>
      </c>
      <c r="G5054" s="174">
        <v>5048</v>
      </c>
      <c r="H5054" s="174">
        <f t="shared" ca="1" si="82"/>
        <v>-4.4086147660449319E-2</v>
      </c>
    </row>
    <row r="5055" spans="2:8" x14ac:dyDescent="0.3">
      <c r="B5055" s="208">
        <v>38058</v>
      </c>
      <c r="C5055" s="209">
        <v>77.334380999999993</v>
      </c>
      <c r="D5055" s="174">
        <v>5.6523223446367701E-3</v>
      </c>
      <c r="E5055" s="174">
        <v>5.6523223446367701E-3</v>
      </c>
      <c r="G5055" s="174">
        <v>5049</v>
      </c>
      <c r="H5055" s="174">
        <f t="shared" ca="1" si="82"/>
        <v>-8.2552474265904091E-3</v>
      </c>
    </row>
    <row r="5056" spans="2:8" x14ac:dyDescent="0.3">
      <c r="B5056" s="210">
        <v>38057</v>
      </c>
      <c r="C5056" s="211">
        <v>76.899719000000005</v>
      </c>
      <c r="D5056" s="174">
        <v>-3.5006091342390508E-2</v>
      </c>
      <c r="E5056" s="174">
        <v>-3.5006091342390508E-2</v>
      </c>
      <c r="G5056" s="174">
        <v>5050</v>
      </c>
      <c r="H5056" s="174">
        <f t="shared" ca="1" si="82"/>
        <v>-2.6601481770789297E-2</v>
      </c>
    </row>
    <row r="5057" spans="2:8" x14ac:dyDescent="0.3">
      <c r="B5057" s="208">
        <v>38056</v>
      </c>
      <c r="C5057" s="209">
        <v>79.689330999999996</v>
      </c>
      <c r="D5057" s="174">
        <v>-3.1222882462047394E-2</v>
      </c>
      <c r="E5057" s="174">
        <v>-3.1222882462047394E-2</v>
      </c>
      <c r="G5057" s="174">
        <v>5051</v>
      </c>
      <c r="H5057" s="174">
        <f t="shared" ca="1" si="82"/>
        <v>1.405335866853129E-2</v>
      </c>
    </row>
    <row r="5058" spans="2:8" x14ac:dyDescent="0.3">
      <c r="B5058" s="210">
        <v>38055</v>
      </c>
      <c r="C5058" s="211">
        <v>82.257651999999993</v>
      </c>
      <c r="D5058" s="174">
        <v>-2.6377380365753652E-2</v>
      </c>
      <c r="E5058" s="174">
        <v>-2.6377380365753652E-2</v>
      </c>
      <c r="G5058" s="174">
        <v>5052</v>
      </c>
      <c r="H5058" s="174">
        <f t="shared" ca="1" si="82"/>
        <v>1.5333181659794791E-2</v>
      </c>
    </row>
    <row r="5059" spans="2:8" x14ac:dyDescent="0.3">
      <c r="B5059" s="208">
        <v>38054</v>
      </c>
      <c r="C5059" s="209">
        <v>84.486176</v>
      </c>
      <c r="D5059" s="174">
        <v>2.8139051966450555E-3</v>
      </c>
      <c r="E5059" s="174">
        <v>2.8139051966450555E-3</v>
      </c>
      <c r="G5059" s="174">
        <v>5053</v>
      </c>
      <c r="H5059" s="174">
        <f t="shared" ca="1" si="82"/>
        <v>-2.1313968004738604E-2</v>
      </c>
    </row>
    <row r="5060" spans="2:8" x14ac:dyDescent="0.3">
      <c r="B5060" s="210">
        <v>38051</v>
      </c>
      <c r="C5060" s="211">
        <v>84.249106999999995</v>
      </c>
      <c r="D5060" s="174">
        <v>2.2245722326483516E-2</v>
      </c>
      <c r="E5060" s="174">
        <v>2.2245722326483516E-2</v>
      </c>
      <c r="G5060" s="174">
        <v>5054</v>
      </c>
      <c r="H5060" s="174">
        <f t="shared" ca="1" si="82"/>
        <v>-1.8530791022988286E-2</v>
      </c>
    </row>
    <row r="5061" spans="2:8" x14ac:dyDescent="0.3">
      <c r="B5061" s="208">
        <v>38050</v>
      </c>
      <c r="C5061" s="209">
        <v>82.415710000000004</v>
      </c>
      <c r="D5061" s="174">
        <v>-2.9047619552525696E-2</v>
      </c>
      <c r="E5061" s="174">
        <v>-2.9047619552525696E-2</v>
      </c>
      <c r="G5061" s="174">
        <v>5055</v>
      </c>
      <c r="H5061" s="174">
        <f t="shared" ca="1" si="82"/>
        <v>-1.9615036474026157E-2</v>
      </c>
    </row>
    <row r="5062" spans="2:8" x14ac:dyDescent="0.3">
      <c r="B5062" s="210">
        <v>38049</v>
      </c>
      <c r="C5062" s="211">
        <v>84.881309999999999</v>
      </c>
      <c r="D5062" s="174">
        <v>2.6864367912372476E-2</v>
      </c>
      <c r="E5062" s="174">
        <v>2.6864367912372476E-2</v>
      </c>
      <c r="G5062" s="174">
        <v>5056</v>
      </c>
      <c r="H5062" s="174">
        <f t="shared" ca="1" si="82"/>
        <v>1.9418925597324884E-2</v>
      </c>
    </row>
    <row r="5063" spans="2:8" x14ac:dyDescent="0.3">
      <c r="B5063" s="208">
        <v>38048</v>
      </c>
      <c r="C5063" s="209">
        <v>82.660683000000006</v>
      </c>
      <c r="D5063" s="174">
        <v>0</v>
      </c>
      <c r="E5063" s="174">
        <v>0</v>
      </c>
      <c r="G5063" s="174">
        <v>5057</v>
      </c>
      <c r="H5063" s="174">
        <f t="shared" ca="1" si="82"/>
        <v>-4.0612630291111944E-2</v>
      </c>
    </row>
    <row r="5064" spans="2:8" x14ac:dyDescent="0.3">
      <c r="B5064" s="210">
        <v>38047</v>
      </c>
      <c r="C5064" s="211">
        <v>82.660683000000006</v>
      </c>
      <c r="D5064" s="174">
        <v>2.7807675123346799E-2</v>
      </c>
      <c r="E5064" s="174">
        <v>2.7807675123346799E-2</v>
      </c>
      <c r="G5064" s="174">
        <v>5058</v>
      </c>
      <c r="H5064" s="174">
        <f t="shared" ref="H5064:H5127" ca="1" si="83">_xlfn.NORM.INV(RAND(),N$9,N$10)</f>
        <v>-1.3925402767739469E-2</v>
      </c>
    </row>
    <row r="5065" spans="2:8" x14ac:dyDescent="0.3">
      <c r="B5065" s="208">
        <v>38044</v>
      </c>
      <c r="C5065" s="209">
        <v>80.424271000000005</v>
      </c>
      <c r="D5065" s="174">
        <v>2.4977327627360029E-2</v>
      </c>
      <c r="E5065" s="174">
        <v>2.4977327627360029E-2</v>
      </c>
      <c r="G5065" s="174">
        <v>5059</v>
      </c>
      <c r="H5065" s="174">
        <f t="shared" ca="1" si="83"/>
        <v>-3.0922964434228813E-2</v>
      </c>
    </row>
    <row r="5066" spans="2:8" x14ac:dyDescent="0.3">
      <c r="B5066" s="210">
        <v>38043</v>
      </c>
      <c r="C5066" s="211">
        <v>78.464438999999999</v>
      </c>
      <c r="D5066" s="174">
        <v>-3.0122548604787254E-3</v>
      </c>
      <c r="E5066" s="174">
        <v>-3.0122548604787254E-3</v>
      </c>
      <c r="G5066" s="174">
        <v>5060</v>
      </c>
      <c r="H5066" s="174">
        <f t="shared" ca="1" si="83"/>
        <v>-1.3656849431524365E-2</v>
      </c>
    </row>
    <row r="5067" spans="2:8" x14ac:dyDescent="0.3">
      <c r="B5067" s="208">
        <v>38042</v>
      </c>
      <c r="C5067" s="209">
        <v>78.701508000000004</v>
      </c>
      <c r="D5067" s="174">
        <v>-5.3236843615635826E-2</v>
      </c>
      <c r="E5067" s="174">
        <v>-5.3236843615635826E-2</v>
      </c>
      <c r="G5067" s="174">
        <v>5061</v>
      </c>
      <c r="H5067" s="174">
        <f t="shared" ca="1" si="83"/>
        <v>-3.8812366681334862E-3</v>
      </c>
    </row>
    <row r="5068" spans="2:8" x14ac:dyDescent="0.3">
      <c r="B5068" s="210">
        <v>38041</v>
      </c>
      <c r="C5068" s="211">
        <v>83.126923000000005</v>
      </c>
      <c r="D5068" s="174">
        <v>-1.8978810443004862E-3</v>
      </c>
      <c r="E5068" s="174">
        <v>-1.8978810443004862E-3</v>
      </c>
      <c r="G5068" s="174">
        <v>5062</v>
      </c>
      <c r="H5068" s="174">
        <f t="shared" ca="1" si="83"/>
        <v>-1.7999469425304556E-2</v>
      </c>
    </row>
    <row r="5069" spans="2:8" x14ac:dyDescent="0.3">
      <c r="B5069" s="208">
        <v>38040</v>
      </c>
      <c r="C5069" s="209">
        <v>83.284987999999998</v>
      </c>
      <c r="D5069" s="174">
        <v>-4.555317447100253E-2</v>
      </c>
      <c r="E5069" s="174">
        <v>-4.555317447100253E-2</v>
      </c>
      <c r="G5069" s="174">
        <v>5063</v>
      </c>
      <c r="H5069" s="174">
        <f t="shared" ca="1" si="83"/>
        <v>-9.5048394121360937E-3</v>
      </c>
    </row>
    <row r="5070" spans="2:8" x14ac:dyDescent="0.3">
      <c r="B5070" s="210">
        <v>38037</v>
      </c>
      <c r="C5070" s="211">
        <v>87.259956000000003</v>
      </c>
      <c r="D5070" s="174">
        <v>1.5262748351619651E-2</v>
      </c>
      <c r="E5070" s="174">
        <v>1.5262748351619651E-2</v>
      </c>
      <c r="G5070" s="174">
        <v>5064</v>
      </c>
      <c r="H5070" s="174">
        <f t="shared" ca="1" si="83"/>
        <v>-2.7593125684574178E-2</v>
      </c>
    </row>
    <row r="5071" spans="2:8" x14ac:dyDescent="0.3">
      <c r="B5071" s="208">
        <v>38036</v>
      </c>
      <c r="C5071" s="209">
        <v>85.948150999999996</v>
      </c>
      <c r="D5071" s="174">
        <v>-3.4960024141451905E-2</v>
      </c>
      <c r="E5071" s="174">
        <v>-3.4960024141451905E-2</v>
      </c>
      <c r="G5071" s="174">
        <v>5065</v>
      </c>
      <c r="H5071" s="174">
        <f t="shared" ca="1" si="83"/>
        <v>2.4292509743382106E-2</v>
      </c>
    </row>
    <row r="5072" spans="2:8" x14ac:dyDescent="0.3">
      <c r="B5072" s="210">
        <v>38035</v>
      </c>
      <c r="C5072" s="211">
        <v>89.061751999999998</v>
      </c>
      <c r="D5072" s="174">
        <v>7.5093377173871085E-3</v>
      </c>
      <c r="E5072" s="174">
        <v>7.5093377173871085E-3</v>
      </c>
      <c r="G5072" s="174">
        <v>5066</v>
      </c>
      <c r="H5072" s="174">
        <f t="shared" ca="1" si="83"/>
        <v>-4.5318689161201022E-3</v>
      </c>
    </row>
    <row r="5073" spans="2:8" x14ac:dyDescent="0.3">
      <c r="B5073" s="208">
        <v>38034</v>
      </c>
      <c r="C5073" s="209">
        <v>88.397942</v>
      </c>
      <c r="D5073" s="174">
        <v>-1.5173900412369322E-3</v>
      </c>
      <c r="E5073" s="174">
        <v>-1.5173900412369322E-3</v>
      </c>
      <c r="G5073" s="174">
        <v>5067</v>
      </c>
      <c r="H5073" s="174">
        <f t="shared" ca="1" si="83"/>
        <v>-2.2840921850342727E-2</v>
      </c>
    </row>
    <row r="5074" spans="2:8" x14ac:dyDescent="0.3">
      <c r="B5074" s="210">
        <v>38033</v>
      </c>
      <c r="C5074" s="211">
        <v>88.53228</v>
      </c>
      <c r="D5074" s="174">
        <v>1.1283418569433769E-2</v>
      </c>
      <c r="E5074" s="174">
        <v>1.1283418569433769E-2</v>
      </c>
      <c r="G5074" s="174">
        <v>5068</v>
      </c>
      <c r="H5074" s="174">
        <f t="shared" ca="1" si="83"/>
        <v>-1.2547801842805727E-2</v>
      </c>
    </row>
    <row r="5075" spans="2:8" x14ac:dyDescent="0.3">
      <c r="B5075" s="208">
        <v>38030</v>
      </c>
      <c r="C5075" s="209">
        <v>87.544478999999995</v>
      </c>
      <c r="D5075" s="174">
        <v>2.3655821817697039E-2</v>
      </c>
      <c r="E5075" s="174">
        <v>2.3655821817697039E-2</v>
      </c>
      <c r="G5075" s="174">
        <v>5069</v>
      </c>
      <c r="H5075" s="174">
        <f t="shared" ca="1" si="83"/>
        <v>2.301834046563779E-2</v>
      </c>
    </row>
    <row r="5076" spans="2:8" x14ac:dyDescent="0.3">
      <c r="B5076" s="210">
        <v>38029</v>
      </c>
      <c r="C5076" s="211">
        <v>85.5214</v>
      </c>
      <c r="D5076" s="174">
        <v>5.0147322382918099E-3</v>
      </c>
      <c r="E5076" s="174">
        <v>5.0147322382918099E-3</v>
      </c>
      <c r="G5076" s="174">
        <v>5070</v>
      </c>
      <c r="H5076" s="174">
        <f t="shared" ca="1" si="83"/>
        <v>-1.2202471409922982E-2</v>
      </c>
    </row>
    <row r="5077" spans="2:8" x14ac:dyDescent="0.3">
      <c r="B5077" s="208">
        <v>38028</v>
      </c>
      <c r="C5077" s="209">
        <v>85.094673</v>
      </c>
      <c r="D5077" s="174">
        <v>1.5350059013310088E-2</v>
      </c>
      <c r="E5077" s="174">
        <v>1.5350059013310088E-2</v>
      </c>
      <c r="G5077" s="174">
        <v>5071</v>
      </c>
      <c r="H5077" s="174">
        <f t="shared" ca="1" si="83"/>
        <v>1.3793761059128406E-3</v>
      </c>
    </row>
    <row r="5078" spans="2:8" x14ac:dyDescent="0.3">
      <c r="B5078" s="210">
        <v>38027</v>
      </c>
      <c r="C5078" s="211">
        <v>83.808211999999997</v>
      </c>
      <c r="D5078" s="174">
        <v>-1.4572955591801681E-2</v>
      </c>
      <c r="E5078" s="174">
        <v>-1.4572955591801681E-2</v>
      </c>
      <c r="G5078" s="174">
        <v>5072</v>
      </c>
      <c r="H5078" s="174">
        <f t="shared" ca="1" si="83"/>
        <v>5.0178183630311159E-2</v>
      </c>
    </row>
    <row r="5079" spans="2:8" x14ac:dyDescent="0.3">
      <c r="B5079" s="208">
        <v>38026</v>
      </c>
      <c r="C5079" s="209">
        <v>85.047606999999999</v>
      </c>
      <c r="D5079" s="174">
        <v>1.8984936402887495E-2</v>
      </c>
      <c r="E5079" s="174">
        <v>1.8984936402887495E-2</v>
      </c>
      <c r="G5079" s="174">
        <v>5073</v>
      </c>
      <c r="H5079" s="174">
        <f t="shared" ca="1" si="83"/>
        <v>3.4087232264552549E-2</v>
      </c>
    </row>
    <row r="5080" spans="2:8" x14ac:dyDescent="0.3">
      <c r="B5080" s="210">
        <v>38023</v>
      </c>
      <c r="C5080" s="211">
        <v>83.463065999999998</v>
      </c>
      <c r="D5080" s="174">
        <v>2.9013502402613887E-2</v>
      </c>
      <c r="E5080" s="174">
        <v>2.9013502402613887E-2</v>
      </c>
      <c r="G5080" s="174">
        <v>5074</v>
      </c>
      <c r="H5080" s="174">
        <f t="shared" ca="1" si="83"/>
        <v>-2.3697364148619275E-2</v>
      </c>
    </row>
    <row r="5081" spans="2:8" x14ac:dyDescent="0.3">
      <c r="B5081" s="208">
        <v>38022</v>
      </c>
      <c r="C5081" s="209">
        <v>81.109786999999997</v>
      </c>
      <c r="D5081" s="174">
        <v>-5.033054110343195E-2</v>
      </c>
      <c r="E5081" s="174">
        <v>-5.033054110343195E-2</v>
      </c>
      <c r="G5081" s="174">
        <v>5075</v>
      </c>
      <c r="H5081" s="174">
        <f t="shared" ca="1" si="83"/>
        <v>5.5620972625803873E-3</v>
      </c>
    </row>
    <row r="5082" spans="2:8" x14ac:dyDescent="0.3">
      <c r="B5082" s="210">
        <v>38021</v>
      </c>
      <c r="C5082" s="211">
        <v>85.408439999999999</v>
      </c>
      <c r="D5082" s="174">
        <v>6.8288911123668486E-2</v>
      </c>
      <c r="E5082" s="174">
        <v>6.8288911123668486E-2</v>
      </c>
      <c r="G5082" s="174">
        <v>5076</v>
      </c>
      <c r="H5082" s="174">
        <f t="shared" ca="1" si="83"/>
        <v>2.5960154737085229E-2</v>
      </c>
    </row>
    <row r="5083" spans="2:8" x14ac:dyDescent="0.3">
      <c r="B5083" s="208">
        <v>38020</v>
      </c>
      <c r="C5083" s="209">
        <v>79.948822000000007</v>
      </c>
      <c r="D5083" s="174">
        <v>-2.075340117748448E-2</v>
      </c>
      <c r="E5083" s="174">
        <v>-2.075340117748448E-2</v>
      </c>
      <c r="G5083" s="174">
        <v>5077</v>
      </c>
      <c r="H5083" s="174">
        <f t="shared" ca="1" si="83"/>
        <v>2.6071322441459637E-4</v>
      </c>
    </row>
    <row r="5084" spans="2:8" x14ac:dyDescent="0.3">
      <c r="B5084" s="210">
        <v>38019</v>
      </c>
      <c r="C5084" s="211">
        <v>81.643196000000003</v>
      </c>
      <c r="D5084" s="174">
        <v>0</v>
      </c>
      <c r="E5084" s="174">
        <v>0</v>
      </c>
      <c r="G5084" s="174">
        <v>5078</v>
      </c>
      <c r="H5084" s="174">
        <f t="shared" ca="1" si="83"/>
        <v>-2.4164461832520603E-3</v>
      </c>
    </row>
    <row r="5085" spans="2:8" x14ac:dyDescent="0.3">
      <c r="B5085" s="208">
        <v>38016</v>
      </c>
      <c r="C5085" s="209">
        <v>81.643196000000003</v>
      </c>
      <c r="D5085" s="174">
        <v>-1.6071002569817274E-2</v>
      </c>
      <c r="E5085" s="174">
        <v>-1.6071002569817274E-2</v>
      </c>
      <c r="G5085" s="174">
        <v>5079</v>
      </c>
      <c r="H5085" s="174">
        <f t="shared" ca="1" si="83"/>
        <v>-1.7074214321493148E-3</v>
      </c>
    </row>
    <row r="5086" spans="2:8" x14ac:dyDescent="0.3">
      <c r="B5086" s="210">
        <v>38015</v>
      </c>
      <c r="C5086" s="211">
        <v>82.976714999999999</v>
      </c>
      <c r="D5086" s="174">
        <v>2.084524756194342E-2</v>
      </c>
      <c r="E5086" s="174">
        <v>2.084524756194342E-2</v>
      </c>
      <c r="G5086" s="174">
        <v>5080</v>
      </c>
      <c r="H5086" s="174">
        <f t="shared" ca="1" si="83"/>
        <v>-3.082722610929715E-2</v>
      </c>
    </row>
    <row r="5087" spans="2:8" x14ac:dyDescent="0.3">
      <c r="B5087" s="208">
        <v>38014</v>
      </c>
      <c r="C5087" s="209">
        <v>81.282364000000001</v>
      </c>
      <c r="D5087" s="174">
        <v>1.4787893587951741E-2</v>
      </c>
      <c r="E5087" s="174">
        <v>1.4787893587951741E-2</v>
      </c>
      <c r="G5087" s="174">
        <v>5081</v>
      </c>
      <c r="H5087" s="174">
        <f t="shared" ca="1" si="83"/>
        <v>-2.0109682539219256E-2</v>
      </c>
    </row>
    <row r="5088" spans="2:8" x14ac:dyDescent="0.3">
      <c r="B5088" s="210">
        <v>38013</v>
      </c>
      <c r="C5088" s="211">
        <v>80.097885000000005</v>
      </c>
      <c r="D5088" s="174">
        <v>9.4896127906272526E-2</v>
      </c>
      <c r="E5088" s="174">
        <v>9.4896127906272526E-2</v>
      </c>
      <c r="G5088" s="174">
        <v>5082</v>
      </c>
      <c r="H5088" s="174">
        <f t="shared" ca="1" si="83"/>
        <v>2.1313726817807292E-2</v>
      </c>
    </row>
    <row r="5089" spans="2:8" x14ac:dyDescent="0.3">
      <c r="B5089" s="208">
        <v>38012</v>
      </c>
      <c r="C5089" s="209">
        <v>73.155692999999999</v>
      </c>
      <c r="D5089" s="174">
        <v>0</v>
      </c>
      <c r="E5089" s="174">
        <v>0</v>
      </c>
      <c r="G5089" s="174">
        <v>5083</v>
      </c>
      <c r="H5089" s="174">
        <f t="shared" ca="1" si="83"/>
        <v>5.6094913575331778E-2</v>
      </c>
    </row>
    <row r="5090" spans="2:8" x14ac:dyDescent="0.3">
      <c r="B5090" s="210">
        <v>38009</v>
      </c>
      <c r="C5090" s="211">
        <v>73.155692999999999</v>
      </c>
      <c r="D5090" s="174">
        <v>0.10419135778719828</v>
      </c>
      <c r="E5090" s="174">
        <v>0.10419135778719828</v>
      </c>
      <c r="G5090" s="174">
        <v>5084</v>
      </c>
      <c r="H5090" s="174">
        <f t="shared" ca="1" si="83"/>
        <v>1.1534440117339707E-2</v>
      </c>
    </row>
    <row r="5091" spans="2:8" x14ac:dyDescent="0.3">
      <c r="B5091" s="208">
        <v>38008</v>
      </c>
      <c r="C5091" s="209">
        <v>66.252730999999997</v>
      </c>
      <c r="D5091" s="174">
        <v>-8.0056743926680926E-2</v>
      </c>
      <c r="E5091" s="174">
        <v>-8.0056743926680926E-2</v>
      </c>
      <c r="G5091" s="174">
        <v>5085</v>
      </c>
      <c r="H5091" s="174">
        <f t="shared" ca="1" si="83"/>
        <v>-2.7715650038084252E-2</v>
      </c>
    </row>
    <row r="5092" spans="2:8" x14ac:dyDescent="0.3">
      <c r="B5092" s="210">
        <v>38007</v>
      </c>
      <c r="C5092" s="211">
        <v>72.018280000000004</v>
      </c>
      <c r="D5092" s="174">
        <v>-6.0478883080222839E-2</v>
      </c>
      <c r="E5092" s="174">
        <v>-6.0478883080222839E-2</v>
      </c>
      <c r="G5092" s="174">
        <v>5086</v>
      </c>
      <c r="H5092" s="174">
        <f t="shared" ca="1" si="83"/>
        <v>-2.9844485694303785E-2</v>
      </c>
    </row>
    <row r="5093" spans="2:8" x14ac:dyDescent="0.3">
      <c r="B5093" s="208">
        <v>38006</v>
      </c>
      <c r="C5093" s="209">
        <v>76.654242999999994</v>
      </c>
      <c r="D5093" s="174">
        <v>-3.8756472782896081E-2</v>
      </c>
      <c r="E5093" s="174">
        <v>-3.8756472782896081E-2</v>
      </c>
      <c r="G5093" s="174">
        <v>5087</v>
      </c>
      <c r="H5093" s="174">
        <f t="shared" ca="1" si="83"/>
        <v>-3.1940095808915332E-2</v>
      </c>
    </row>
    <row r="5094" spans="2:8" x14ac:dyDescent="0.3">
      <c r="B5094" s="210">
        <v>38005</v>
      </c>
      <c r="C5094" s="211">
        <v>79.744872999999998</v>
      </c>
      <c r="D5094" s="174">
        <v>4.2666621549095909E-2</v>
      </c>
      <c r="E5094" s="174">
        <v>4.2666621549095909E-2</v>
      </c>
      <c r="G5094" s="174">
        <v>5088</v>
      </c>
      <c r="H5094" s="174">
        <f t="shared" ca="1" si="83"/>
        <v>-1.5880896352769999E-2</v>
      </c>
    </row>
    <row r="5095" spans="2:8" x14ac:dyDescent="0.3">
      <c r="B5095" s="208">
        <v>38002</v>
      </c>
      <c r="C5095" s="209">
        <v>76.481658999999993</v>
      </c>
      <c r="D5095" s="174">
        <v>-6.2176060506730062E-3</v>
      </c>
      <c r="E5095" s="174">
        <v>-6.2176060506730062E-3</v>
      </c>
      <c r="G5095" s="174">
        <v>5089</v>
      </c>
      <c r="H5095" s="174">
        <f t="shared" ca="1" si="83"/>
        <v>1.5006939169564618E-2</v>
      </c>
    </row>
    <row r="5096" spans="2:8" x14ac:dyDescent="0.3">
      <c r="B5096" s="210">
        <v>38001</v>
      </c>
      <c r="C5096" s="211">
        <v>76.960166999999998</v>
      </c>
      <c r="D5096" s="174">
        <v>-3.5963421755730571E-2</v>
      </c>
      <c r="E5096" s="174">
        <v>-3.5963421755730571E-2</v>
      </c>
      <c r="G5096" s="174">
        <v>5090</v>
      </c>
      <c r="H5096" s="174">
        <f t="shared" ca="1" si="83"/>
        <v>-8.3555547104772129E-3</v>
      </c>
    </row>
    <row r="5097" spans="2:8" x14ac:dyDescent="0.3">
      <c r="B5097" s="208">
        <v>38000</v>
      </c>
      <c r="C5097" s="209">
        <v>79.831169000000003</v>
      </c>
      <c r="D5097" s="174">
        <v>3.0164990708391081E-2</v>
      </c>
      <c r="E5097" s="174">
        <v>3.0164990708391081E-2</v>
      </c>
      <c r="G5097" s="174">
        <v>5091</v>
      </c>
      <c r="H5097" s="174">
        <f t="shared" ca="1" si="83"/>
        <v>2.2720425777572828E-2</v>
      </c>
    </row>
    <row r="5098" spans="2:8" x14ac:dyDescent="0.3">
      <c r="B5098" s="210">
        <v>37999</v>
      </c>
      <c r="C5098" s="211">
        <v>77.493576000000004</v>
      </c>
      <c r="D5098" s="174">
        <v>5.6238801833133921E-2</v>
      </c>
      <c r="E5098" s="174">
        <v>5.6238801833133921E-2</v>
      </c>
      <c r="G5098" s="174">
        <v>5092</v>
      </c>
      <c r="H5098" s="174">
        <f t="shared" ca="1" si="83"/>
        <v>-1.1827126826232647E-2</v>
      </c>
    </row>
    <row r="5099" spans="2:8" x14ac:dyDescent="0.3">
      <c r="B5099" s="208">
        <v>37998</v>
      </c>
      <c r="C5099" s="209">
        <v>73.367476999999994</v>
      </c>
      <c r="D5099" s="174">
        <v>2.7874677899657608E-3</v>
      </c>
      <c r="E5099" s="174">
        <v>2.7874677899657608E-3</v>
      </c>
      <c r="G5099" s="174">
        <v>5093</v>
      </c>
      <c r="H5099" s="174">
        <f t="shared" ca="1" si="83"/>
        <v>1.2221995185107219E-2</v>
      </c>
    </row>
    <row r="5100" spans="2:8" x14ac:dyDescent="0.3">
      <c r="B5100" s="210">
        <v>37995</v>
      </c>
      <c r="C5100" s="211">
        <v>73.163535999999993</v>
      </c>
      <c r="D5100" s="174">
        <v>3.442893596333119E-3</v>
      </c>
      <c r="E5100" s="174">
        <v>3.442893596333119E-3</v>
      </c>
      <c r="G5100" s="174">
        <v>5094</v>
      </c>
      <c r="H5100" s="174">
        <f t="shared" ca="1" si="83"/>
        <v>2.0548482160319497E-2</v>
      </c>
    </row>
    <row r="5101" spans="2:8" x14ac:dyDescent="0.3">
      <c r="B5101" s="208">
        <v>37994</v>
      </c>
      <c r="C5101" s="209">
        <v>72.912505999999993</v>
      </c>
      <c r="D5101" s="174">
        <v>4.098978778572749E-2</v>
      </c>
      <c r="E5101" s="174">
        <v>4.098978778572749E-2</v>
      </c>
      <c r="G5101" s="174">
        <v>5095</v>
      </c>
      <c r="H5101" s="174">
        <f t="shared" ca="1" si="83"/>
        <v>-7.0040161366290848E-3</v>
      </c>
    </row>
    <row r="5102" spans="2:8" x14ac:dyDescent="0.3">
      <c r="B5102" s="210">
        <v>37993</v>
      </c>
      <c r="C5102" s="211">
        <v>70.041518999999994</v>
      </c>
      <c r="D5102" s="174">
        <v>-1.7603562066423113E-2</v>
      </c>
      <c r="E5102" s="174">
        <v>-1.7603562066423113E-2</v>
      </c>
      <c r="G5102" s="174">
        <v>5096</v>
      </c>
      <c r="H5102" s="174">
        <f t="shared" ca="1" si="83"/>
        <v>-2.6950233886533417E-2</v>
      </c>
    </row>
    <row r="5103" spans="2:8" x14ac:dyDescent="0.3">
      <c r="B5103" s="208">
        <v>37992</v>
      </c>
      <c r="C5103" s="209">
        <v>71.296593000000001</v>
      </c>
      <c r="D5103" s="174">
        <v>-8.7959028780518493E-4</v>
      </c>
      <c r="E5103" s="174">
        <v>-8.7959028780518493E-4</v>
      </c>
      <c r="G5103" s="174">
        <v>5097</v>
      </c>
      <c r="H5103" s="174">
        <f t="shared" ca="1" si="83"/>
        <v>-1.6779343687600656E-2</v>
      </c>
    </row>
    <row r="5104" spans="2:8" x14ac:dyDescent="0.3">
      <c r="B5104" s="210">
        <v>37991</v>
      </c>
      <c r="C5104" s="211">
        <v>71.359359999999995</v>
      </c>
      <c r="D5104" s="174">
        <v>-3.3960255367535262E-3</v>
      </c>
      <c r="E5104" s="174">
        <v>-3.3960255367535262E-3</v>
      </c>
      <c r="G5104" s="174">
        <v>5098</v>
      </c>
      <c r="H5104" s="174">
        <f t="shared" ca="1" si="83"/>
        <v>1.4595974263621735E-2</v>
      </c>
    </row>
    <row r="5105" spans="2:8" x14ac:dyDescent="0.3">
      <c r="B5105" s="208">
        <v>37988</v>
      </c>
      <c r="C5105" s="209">
        <v>71.602524000000003</v>
      </c>
      <c r="D5105" s="174">
        <v>4.2909624026494656E-3</v>
      </c>
      <c r="E5105" s="174">
        <v>4.2909624026494656E-3</v>
      </c>
      <c r="G5105" s="174">
        <v>5099</v>
      </c>
      <c r="H5105" s="174">
        <f t="shared" ca="1" si="83"/>
        <v>-8.4323869876970058E-3</v>
      </c>
    </row>
    <row r="5106" spans="2:8" x14ac:dyDescent="0.3">
      <c r="B5106" s="210">
        <v>37987</v>
      </c>
      <c r="C5106" s="211">
        <v>71.296593000000001</v>
      </c>
      <c r="D5106" s="174">
        <v>5.3089476123280264E-3</v>
      </c>
      <c r="E5106" s="174">
        <v>5.3089476123280264E-3</v>
      </c>
      <c r="G5106" s="174">
        <v>5100</v>
      </c>
      <c r="H5106" s="174">
        <f t="shared" ca="1" si="83"/>
        <v>-6.7713076292911381E-3</v>
      </c>
    </row>
    <row r="5107" spans="2:8" x14ac:dyDescent="0.3">
      <c r="B5107" s="208">
        <v>37986</v>
      </c>
      <c r="C5107" s="209">
        <v>70.920081999999994</v>
      </c>
      <c r="D5107" s="174">
        <v>2.1813090834064665E-2</v>
      </c>
      <c r="E5107" s="174">
        <v>2.1813090834064665E-2</v>
      </c>
      <c r="G5107" s="174">
        <v>5101</v>
      </c>
      <c r="H5107" s="174">
        <f t="shared" ca="1" si="83"/>
        <v>3.1283657576364962E-2</v>
      </c>
    </row>
    <row r="5108" spans="2:8" x14ac:dyDescent="0.3">
      <c r="B5108" s="210">
        <v>37985</v>
      </c>
      <c r="C5108" s="211">
        <v>69.406120000000001</v>
      </c>
      <c r="D5108" s="174">
        <v>-1.2059089997907646E-2</v>
      </c>
      <c r="E5108" s="174">
        <v>-1.2059089997907646E-2</v>
      </c>
      <c r="G5108" s="174">
        <v>5102</v>
      </c>
      <c r="H5108" s="174">
        <f t="shared" ca="1" si="83"/>
        <v>4.691078560957599E-2</v>
      </c>
    </row>
    <row r="5109" spans="2:8" x14ac:dyDescent="0.3">
      <c r="B5109" s="208">
        <v>37984</v>
      </c>
      <c r="C5109" s="209">
        <v>70.253310999999997</v>
      </c>
      <c r="D5109" s="174">
        <v>2.0976021026725918E-2</v>
      </c>
      <c r="E5109" s="174">
        <v>2.0976021026725918E-2</v>
      </c>
      <c r="G5109" s="174">
        <v>5103</v>
      </c>
      <c r="H5109" s="174">
        <f t="shared" ca="1" si="83"/>
        <v>1.9906217226195445E-2</v>
      </c>
    </row>
    <row r="5110" spans="2:8" x14ac:dyDescent="0.3">
      <c r="B5110" s="210">
        <v>37981</v>
      </c>
      <c r="C5110" s="211">
        <v>68.809951999999996</v>
      </c>
      <c r="D5110" s="174">
        <v>1.7751470538011852E-2</v>
      </c>
      <c r="E5110" s="174">
        <v>1.7751470538011852E-2</v>
      </c>
      <c r="G5110" s="174">
        <v>5104</v>
      </c>
      <c r="H5110" s="174">
        <f t="shared" ca="1" si="83"/>
        <v>6.108444392249348E-2</v>
      </c>
    </row>
    <row r="5111" spans="2:8" x14ac:dyDescent="0.3">
      <c r="B5111" s="208">
        <v>37980</v>
      </c>
      <c r="C5111" s="209">
        <v>67.609779000000003</v>
      </c>
      <c r="D5111" s="174">
        <v>0</v>
      </c>
      <c r="E5111" s="174">
        <v>0</v>
      </c>
      <c r="G5111" s="174">
        <v>5105</v>
      </c>
      <c r="H5111" s="174">
        <f t="shared" ca="1" si="83"/>
        <v>2.0281051793021899E-2</v>
      </c>
    </row>
    <row r="5112" spans="2:8" x14ac:dyDescent="0.3">
      <c r="B5112" s="210">
        <v>37979</v>
      </c>
      <c r="C5112" s="211">
        <v>67.609779000000003</v>
      </c>
      <c r="D5112" s="174">
        <v>-1.2748743527745672E-3</v>
      </c>
      <c r="E5112" s="174">
        <v>-1.2748743527745672E-3</v>
      </c>
      <c r="G5112" s="174">
        <v>5106</v>
      </c>
      <c r="H5112" s="174">
        <f t="shared" ca="1" si="83"/>
        <v>-4.8287126458140713E-2</v>
      </c>
    </row>
    <row r="5113" spans="2:8" x14ac:dyDescent="0.3">
      <c r="B5113" s="208">
        <v>37978</v>
      </c>
      <c r="C5113" s="209">
        <v>67.696083000000002</v>
      </c>
      <c r="D5113" s="174">
        <v>-2.4271894018805164E-3</v>
      </c>
      <c r="E5113" s="174">
        <v>-2.4271894018805164E-3</v>
      </c>
      <c r="G5113" s="174">
        <v>5107</v>
      </c>
      <c r="H5113" s="174">
        <f t="shared" ca="1" si="83"/>
        <v>-1.5297690908057581E-3</v>
      </c>
    </row>
    <row r="5114" spans="2:8" x14ac:dyDescent="0.3">
      <c r="B5114" s="210">
        <v>37977</v>
      </c>
      <c r="C5114" s="211">
        <v>67.860793999999999</v>
      </c>
      <c r="D5114" s="174">
        <v>-5.9750075803405812E-3</v>
      </c>
      <c r="E5114" s="174">
        <v>-5.9750075803405812E-3</v>
      </c>
      <c r="G5114" s="174">
        <v>5108</v>
      </c>
      <c r="H5114" s="174">
        <f t="shared" ca="1" si="83"/>
        <v>1.020766819019501E-2</v>
      </c>
    </row>
    <row r="5115" spans="2:8" x14ac:dyDescent="0.3">
      <c r="B5115" s="208">
        <v>37974</v>
      </c>
      <c r="C5115" s="209">
        <v>68.268699999999995</v>
      </c>
      <c r="D5115" s="174">
        <v>3.8061844048981816E-3</v>
      </c>
      <c r="E5115" s="174">
        <v>3.8061844048981816E-3</v>
      </c>
      <c r="G5115" s="174">
        <v>5109</v>
      </c>
      <c r="H5115" s="174">
        <f t="shared" ca="1" si="83"/>
        <v>2.9120179898578426E-3</v>
      </c>
    </row>
    <row r="5116" spans="2:8" x14ac:dyDescent="0.3">
      <c r="B5116" s="210">
        <v>37973</v>
      </c>
      <c r="C5116" s="211">
        <v>68.009842000000006</v>
      </c>
      <c r="D5116" s="174">
        <v>2.3371044114752652E-2</v>
      </c>
      <c r="E5116" s="174">
        <v>2.3371044114752652E-2</v>
      </c>
      <c r="G5116" s="174">
        <v>5110</v>
      </c>
      <c r="H5116" s="174">
        <f t="shared" ca="1" si="83"/>
        <v>4.1568241767263737E-2</v>
      </c>
    </row>
    <row r="5117" spans="2:8" x14ac:dyDescent="0.3">
      <c r="B5117" s="208">
        <v>37972</v>
      </c>
      <c r="C5117" s="209">
        <v>66.456680000000006</v>
      </c>
      <c r="D5117" s="174">
        <v>8.0913612432854855E-3</v>
      </c>
      <c r="E5117" s="174">
        <v>8.0913612432854855E-3</v>
      </c>
      <c r="G5117" s="174">
        <v>5111</v>
      </c>
      <c r="H5117" s="174">
        <f t="shared" ca="1" si="83"/>
        <v>-2.6526849660548326E-2</v>
      </c>
    </row>
    <row r="5118" spans="2:8" x14ac:dyDescent="0.3">
      <c r="B5118" s="210">
        <v>37971</v>
      </c>
      <c r="C5118" s="211">
        <v>65.923271</v>
      </c>
      <c r="D5118" s="174">
        <v>-8.8454649495184282E-3</v>
      </c>
      <c r="E5118" s="174">
        <v>-8.8454649495184282E-3</v>
      </c>
      <c r="G5118" s="174">
        <v>5112</v>
      </c>
      <c r="H5118" s="174">
        <f t="shared" ca="1" si="83"/>
        <v>1.4110118987582422E-2</v>
      </c>
    </row>
    <row r="5119" spans="2:8" x14ac:dyDescent="0.3">
      <c r="B5119" s="208">
        <v>37970</v>
      </c>
      <c r="C5119" s="209">
        <v>66.511596999999995</v>
      </c>
      <c r="D5119" s="174">
        <v>1.0005986696728806E-2</v>
      </c>
      <c r="E5119" s="174">
        <v>1.0005986696728806E-2</v>
      </c>
      <c r="G5119" s="174">
        <v>5113</v>
      </c>
      <c r="H5119" s="174">
        <f t="shared" ca="1" si="83"/>
        <v>3.1856929545021354E-2</v>
      </c>
    </row>
    <row r="5120" spans="2:8" x14ac:dyDescent="0.3">
      <c r="B5120" s="210">
        <v>37967</v>
      </c>
      <c r="C5120" s="211">
        <v>65.852676000000002</v>
      </c>
      <c r="D5120" s="174">
        <v>8.6509788525502788E-3</v>
      </c>
      <c r="E5120" s="174">
        <v>8.6509788525502788E-3</v>
      </c>
      <c r="G5120" s="174">
        <v>5114</v>
      </c>
      <c r="H5120" s="174">
        <f t="shared" ca="1" si="83"/>
        <v>4.3547623589172794E-2</v>
      </c>
    </row>
    <row r="5121" spans="2:8" x14ac:dyDescent="0.3">
      <c r="B5121" s="208">
        <v>37966</v>
      </c>
      <c r="C5121" s="209">
        <v>65.287871999999993</v>
      </c>
      <c r="D5121" s="174">
        <v>-1.1755243468517121E-2</v>
      </c>
      <c r="E5121" s="174">
        <v>-1.1755243468517121E-2</v>
      </c>
      <c r="G5121" s="174">
        <v>5115</v>
      </c>
      <c r="H5121" s="174">
        <f t="shared" ca="1" si="83"/>
        <v>-1.2496278143658094E-2</v>
      </c>
    </row>
    <row r="5122" spans="2:8" x14ac:dyDescent="0.3">
      <c r="B5122" s="210">
        <v>37965</v>
      </c>
      <c r="C5122" s="211">
        <v>66.064475999999999</v>
      </c>
      <c r="D5122" s="174">
        <v>-5.3145966531871376E-3</v>
      </c>
      <c r="E5122" s="174">
        <v>-5.3145966531871376E-3</v>
      </c>
      <c r="G5122" s="174">
        <v>5116</v>
      </c>
      <c r="H5122" s="174">
        <f t="shared" ca="1" si="83"/>
        <v>-1.0048520165256567E-2</v>
      </c>
    </row>
    <row r="5123" spans="2:8" x14ac:dyDescent="0.3">
      <c r="B5123" s="208">
        <v>37964</v>
      </c>
      <c r="C5123" s="209">
        <v>66.417457999999996</v>
      </c>
      <c r="D5123" s="174">
        <v>1.8770358163791977E-2</v>
      </c>
      <c r="E5123" s="174">
        <v>1.8770358163791977E-2</v>
      </c>
      <c r="G5123" s="174">
        <v>5117</v>
      </c>
      <c r="H5123" s="174">
        <f t="shared" ca="1" si="83"/>
        <v>1.3660445383574495E-2</v>
      </c>
    </row>
    <row r="5124" spans="2:8" x14ac:dyDescent="0.3">
      <c r="B5124" s="210">
        <v>37963</v>
      </c>
      <c r="C5124" s="211">
        <v>65.193747999999999</v>
      </c>
      <c r="D5124" s="174">
        <v>2.1706145727368002E-3</v>
      </c>
      <c r="E5124" s="174">
        <v>2.1706145727368002E-3</v>
      </c>
      <c r="G5124" s="174">
        <v>5118</v>
      </c>
      <c r="H5124" s="174">
        <f t="shared" ca="1" si="83"/>
        <v>1.7661577437331322E-2</v>
      </c>
    </row>
    <row r="5125" spans="2:8" x14ac:dyDescent="0.3">
      <c r="B5125" s="208">
        <v>37960</v>
      </c>
      <c r="C5125" s="209">
        <v>65.052543999999997</v>
      </c>
      <c r="D5125" s="174">
        <v>-2.4238380716044595E-2</v>
      </c>
      <c r="E5125" s="174">
        <v>-2.4238380716044595E-2</v>
      </c>
      <c r="G5125" s="174">
        <v>5119</v>
      </c>
      <c r="H5125" s="174">
        <f t="shared" ca="1" si="83"/>
        <v>-2.3752545066862914E-2</v>
      </c>
    </row>
    <row r="5126" spans="2:8" x14ac:dyDescent="0.3">
      <c r="B5126" s="210">
        <v>37959</v>
      </c>
      <c r="C5126" s="211">
        <v>66.668480000000002</v>
      </c>
      <c r="D5126" s="174">
        <v>4.7090884807410028E-4</v>
      </c>
      <c r="E5126" s="174">
        <v>4.7090884807410028E-4</v>
      </c>
      <c r="G5126" s="174">
        <v>5120</v>
      </c>
      <c r="H5126" s="174">
        <f t="shared" ca="1" si="83"/>
        <v>-1.6036883814845065E-2</v>
      </c>
    </row>
    <row r="5127" spans="2:8" x14ac:dyDescent="0.3">
      <c r="B5127" s="208">
        <v>37958</v>
      </c>
      <c r="C5127" s="209">
        <v>66.637100000000004</v>
      </c>
      <c r="D5127" s="174">
        <v>-5.8825979351009926E-4</v>
      </c>
      <c r="E5127" s="174">
        <v>-5.8825979351009926E-4</v>
      </c>
      <c r="G5127" s="174">
        <v>5121</v>
      </c>
      <c r="H5127" s="174">
        <f t="shared" ca="1" si="83"/>
        <v>2.1728652510637153E-3</v>
      </c>
    </row>
    <row r="5128" spans="2:8" x14ac:dyDescent="0.3">
      <c r="B5128" s="210">
        <v>37957</v>
      </c>
      <c r="C5128" s="211">
        <v>66.676322999999996</v>
      </c>
      <c r="D5128" s="174">
        <v>1.0599990352179183E-3</v>
      </c>
      <c r="E5128" s="174">
        <v>1.0599990352179183E-3</v>
      </c>
      <c r="G5128" s="174">
        <v>5122</v>
      </c>
      <c r="H5128" s="174">
        <f t="shared" ref="H5128:H5191" ca="1" si="84">_xlfn.NORM.INV(RAND(),N$9,N$10)</f>
        <v>7.712859236207713E-3</v>
      </c>
    </row>
    <row r="5129" spans="2:8" x14ac:dyDescent="0.3">
      <c r="B5129" s="208">
        <v>37956</v>
      </c>
      <c r="C5129" s="209">
        <v>66.605721000000003</v>
      </c>
      <c r="D5129" s="174">
        <v>3.9163066299321252E-2</v>
      </c>
      <c r="E5129" s="174">
        <v>3.9163066299321252E-2</v>
      </c>
      <c r="G5129" s="174">
        <v>5123</v>
      </c>
      <c r="H5129" s="174">
        <f t="shared" ca="1" si="84"/>
        <v>2.3969838843066509E-2</v>
      </c>
    </row>
    <row r="5130" spans="2:8" x14ac:dyDescent="0.3">
      <c r="B5130" s="210">
        <v>37953</v>
      </c>
      <c r="C5130" s="211">
        <v>64.095543000000006</v>
      </c>
      <c r="D5130" s="174">
        <v>3.8082214603156329E-3</v>
      </c>
      <c r="E5130" s="174">
        <v>3.8082214603156329E-3</v>
      </c>
      <c r="G5130" s="174">
        <v>5124</v>
      </c>
      <c r="H5130" s="174">
        <f t="shared" ca="1" si="84"/>
        <v>3.8366495287480015E-4</v>
      </c>
    </row>
    <row r="5131" spans="2:8" x14ac:dyDescent="0.3">
      <c r="B5131" s="208">
        <v>37952</v>
      </c>
      <c r="C5131" s="209">
        <v>63.852378999999999</v>
      </c>
      <c r="D5131" s="174">
        <v>-3.3060441359288053E-3</v>
      </c>
      <c r="E5131" s="174">
        <v>-3.3060441359288053E-3</v>
      </c>
      <c r="G5131" s="174">
        <v>5125</v>
      </c>
      <c r="H5131" s="174">
        <f t="shared" ca="1" si="84"/>
        <v>-2.3614301170624227E-2</v>
      </c>
    </row>
    <row r="5132" spans="2:8" x14ac:dyDescent="0.3">
      <c r="B5132" s="210">
        <v>37951</v>
      </c>
      <c r="C5132" s="211">
        <v>64.064177999999998</v>
      </c>
      <c r="D5132" s="174">
        <v>0</v>
      </c>
      <c r="E5132" s="174">
        <v>0</v>
      </c>
      <c r="G5132" s="174">
        <v>5126</v>
      </c>
      <c r="H5132" s="174">
        <f t="shared" ca="1" si="84"/>
        <v>4.8008641090529491E-2</v>
      </c>
    </row>
    <row r="5133" spans="2:8" x14ac:dyDescent="0.3">
      <c r="B5133" s="208">
        <v>37950</v>
      </c>
      <c r="C5133" s="209">
        <v>64.064177999999998</v>
      </c>
      <c r="D5133" s="174">
        <v>3.7738312132979235E-2</v>
      </c>
      <c r="E5133" s="174">
        <v>3.7738312132979235E-2</v>
      </c>
      <c r="G5133" s="174">
        <v>5127</v>
      </c>
      <c r="H5133" s="174">
        <f t="shared" ca="1" si="84"/>
        <v>5.5202084374969288E-3</v>
      </c>
    </row>
    <row r="5134" spans="2:8" x14ac:dyDescent="0.3">
      <c r="B5134" s="210">
        <v>37949</v>
      </c>
      <c r="C5134" s="211">
        <v>61.734425000000002</v>
      </c>
      <c r="D5134" s="174">
        <v>1.7847827405958538E-2</v>
      </c>
      <c r="E5134" s="174">
        <v>1.7847827405958538E-2</v>
      </c>
      <c r="G5134" s="174">
        <v>5128</v>
      </c>
      <c r="H5134" s="174">
        <f t="shared" ca="1" si="84"/>
        <v>2.2281039464306634E-3</v>
      </c>
    </row>
    <row r="5135" spans="2:8" x14ac:dyDescent="0.3">
      <c r="B5135" s="208">
        <v>37946</v>
      </c>
      <c r="C5135" s="209">
        <v>60.651919999999997</v>
      </c>
      <c r="D5135" s="174">
        <v>2.8054873441976217E-2</v>
      </c>
      <c r="E5135" s="174">
        <v>2.8054873441976217E-2</v>
      </c>
      <c r="G5135" s="174">
        <v>5129</v>
      </c>
      <c r="H5135" s="174">
        <f t="shared" ca="1" si="84"/>
        <v>-2.3598931953533939E-2</v>
      </c>
    </row>
    <row r="5136" spans="2:8" x14ac:dyDescent="0.3">
      <c r="B5136" s="210">
        <v>37945</v>
      </c>
      <c r="C5136" s="211">
        <v>58.996772999999997</v>
      </c>
      <c r="D5136" s="174">
        <v>-6.7354762767763195E-3</v>
      </c>
      <c r="E5136" s="174">
        <v>-6.7354762767763195E-3</v>
      </c>
      <c r="G5136" s="174">
        <v>5130</v>
      </c>
      <c r="H5136" s="174">
        <f t="shared" ca="1" si="84"/>
        <v>-9.6392922753791681E-3</v>
      </c>
    </row>
    <row r="5137" spans="2:8" x14ac:dyDescent="0.3">
      <c r="B5137" s="208">
        <v>37944</v>
      </c>
      <c r="C5137" s="209">
        <v>59.396839</v>
      </c>
      <c r="D5137" s="174">
        <v>-1.354845388160855E-2</v>
      </c>
      <c r="E5137" s="174">
        <v>-1.354845388160855E-2</v>
      </c>
      <c r="G5137" s="174">
        <v>5131</v>
      </c>
      <c r="H5137" s="174">
        <f t="shared" ca="1" si="84"/>
        <v>-5.52147561840301E-2</v>
      </c>
    </row>
    <row r="5138" spans="2:8" x14ac:dyDescent="0.3">
      <c r="B5138" s="210">
        <v>37943</v>
      </c>
      <c r="C5138" s="211">
        <v>60.212626999999998</v>
      </c>
      <c r="D5138" s="174">
        <v>-7.1143477012674374E-3</v>
      </c>
      <c r="E5138" s="174">
        <v>-7.1143477012674374E-3</v>
      </c>
      <c r="G5138" s="174">
        <v>5132</v>
      </c>
      <c r="H5138" s="174">
        <f t="shared" ca="1" si="84"/>
        <v>1.3552801295762943E-2</v>
      </c>
    </row>
    <row r="5139" spans="2:8" x14ac:dyDescent="0.3">
      <c r="B5139" s="208">
        <v>37942</v>
      </c>
      <c r="C5139" s="209">
        <v>60.644069999999999</v>
      </c>
      <c r="D5139" s="174">
        <v>5.8171462490068757E-2</v>
      </c>
      <c r="E5139" s="174">
        <v>5.8171462490068757E-2</v>
      </c>
      <c r="G5139" s="174">
        <v>5133</v>
      </c>
      <c r="H5139" s="174">
        <f t="shared" ca="1" si="84"/>
        <v>2.2893538183032195E-2</v>
      </c>
    </row>
    <row r="5140" spans="2:8" x14ac:dyDescent="0.3">
      <c r="B5140" s="210">
        <v>37939</v>
      </c>
      <c r="C5140" s="211">
        <v>57.310248999999999</v>
      </c>
      <c r="D5140" s="174">
        <v>-2.7681701934754003E-2</v>
      </c>
      <c r="E5140" s="174">
        <v>-2.7681701934754003E-2</v>
      </c>
      <c r="G5140" s="174">
        <v>5134</v>
      </c>
      <c r="H5140" s="174">
        <f t="shared" ca="1" si="84"/>
        <v>-2.9081611962980141E-3</v>
      </c>
    </row>
    <row r="5141" spans="2:8" x14ac:dyDescent="0.3">
      <c r="B5141" s="208">
        <v>37938</v>
      </c>
      <c r="C5141" s="209">
        <v>58.941859999999998</v>
      </c>
      <c r="D5141" s="174">
        <v>2.6686236289759952E-3</v>
      </c>
      <c r="E5141" s="174">
        <v>2.6686236289759952E-3</v>
      </c>
      <c r="G5141" s="174">
        <v>5135</v>
      </c>
      <c r="H5141" s="174">
        <f t="shared" ca="1" si="84"/>
        <v>-2.6635159150747302E-2</v>
      </c>
    </row>
    <row r="5142" spans="2:8" x14ac:dyDescent="0.3">
      <c r="B5142" s="210">
        <v>37937</v>
      </c>
      <c r="C5142" s="211">
        <v>58.784984999999999</v>
      </c>
      <c r="D5142" s="174">
        <v>1.6825055710472665E-2</v>
      </c>
      <c r="E5142" s="174">
        <v>1.6825055710472665E-2</v>
      </c>
      <c r="G5142" s="174">
        <v>5136</v>
      </c>
      <c r="H5142" s="174">
        <f t="shared" ca="1" si="84"/>
        <v>-4.7293295499530874E-2</v>
      </c>
    </row>
    <row r="5143" spans="2:8" x14ac:dyDescent="0.3">
      <c r="B5143" s="208">
        <v>37936</v>
      </c>
      <c r="C5143" s="209">
        <v>57.812289999999997</v>
      </c>
      <c r="D5143" s="174">
        <v>-8.2088609845764725E-3</v>
      </c>
      <c r="E5143" s="174">
        <v>-8.2088609845764725E-3</v>
      </c>
      <c r="G5143" s="174">
        <v>5137</v>
      </c>
      <c r="H5143" s="174">
        <f t="shared" ca="1" si="84"/>
        <v>1.9327389594212967E-2</v>
      </c>
    </row>
    <row r="5144" spans="2:8" x14ac:dyDescent="0.3">
      <c r="B5144" s="210">
        <v>37935</v>
      </c>
      <c r="C5144" s="211">
        <v>58.290790999999999</v>
      </c>
      <c r="D5144" s="174">
        <v>-2.6842298166234193E-3</v>
      </c>
      <c r="E5144" s="174">
        <v>-2.6842298166234193E-3</v>
      </c>
      <c r="G5144" s="174">
        <v>5138</v>
      </c>
      <c r="H5144" s="174">
        <f t="shared" ca="1" si="84"/>
        <v>2.0163106183654994E-2</v>
      </c>
    </row>
    <row r="5145" spans="2:8" x14ac:dyDescent="0.3">
      <c r="B5145" s="208">
        <v>37932</v>
      </c>
      <c r="C5145" s="209">
        <v>58.447678000000003</v>
      </c>
      <c r="D5145" s="174">
        <v>-1.6369523571221595E-2</v>
      </c>
      <c r="E5145" s="174">
        <v>-1.6369523571221595E-2</v>
      </c>
      <c r="G5145" s="174">
        <v>5139</v>
      </c>
      <c r="H5145" s="174">
        <f t="shared" ca="1" si="84"/>
        <v>3.2967658249023805E-2</v>
      </c>
    </row>
    <row r="5146" spans="2:8" x14ac:dyDescent="0.3">
      <c r="B5146" s="210">
        <v>37931</v>
      </c>
      <c r="C5146" s="211">
        <v>59.420361</v>
      </c>
      <c r="D5146" s="174">
        <v>-1.1483754037158561E-2</v>
      </c>
      <c r="E5146" s="174">
        <v>-1.1483754037158561E-2</v>
      </c>
      <c r="G5146" s="174">
        <v>5140</v>
      </c>
      <c r="H5146" s="174">
        <f t="shared" ca="1" si="84"/>
        <v>-1.2242429754223625E-2</v>
      </c>
    </row>
    <row r="5147" spans="2:8" x14ac:dyDescent="0.3">
      <c r="B5147" s="208">
        <v>37930</v>
      </c>
      <c r="C5147" s="209">
        <v>60.110657000000003</v>
      </c>
      <c r="D5147" s="174">
        <v>4.4566071133399793E-3</v>
      </c>
      <c r="E5147" s="174">
        <v>4.4566071133399793E-3</v>
      </c>
      <c r="G5147" s="174">
        <v>5141</v>
      </c>
      <c r="H5147" s="174">
        <f t="shared" ca="1" si="84"/>
        <v>-7.6980984580677092E-3</v>
      </c>
    </row>
    <row r="5148" spans="2:8" x14ac:dyDescent="0.3">
      <c r="B5148" s="210">
        <v>37929</v>
      </c>
      <c r="C5148" s="211">
        <v>59.843955999999999</v>
      </c>
      <c r="D5148" s="174">
        <v>-2.3925186201608849E-2</v>
      </c>
      <c r="E5148" s="174">
        <v>-2.3925186201608849E-2</v>
      </c>
      <c r="G5148" s="174">
        <v>5142</v>
      </c>
      <c r="H5148" s="174">
        <f t="shared" ca="1" si="84"/>
        <v>-3.0641317334519549E-2</v>
      </c>
    </row>
    <row r="5149" spans="2:8" x14ac:dyDescent="0.3">
      <c r="B5149" s="208">
        <v>37928</v>
      </c>
      <c r="C5149" s="209">
        <v>61.310828999999998</v>
      </c>
      <c r="D5149" s="174">
        <v>4.3524475236916951E-2</v>
      </c>
      <c r="E5149" s="174">
        <v>4.3524475236916951E-2</v>
      </c>
      <c r="G5149" s="174">
        <v>5143</v>
      </c>
      <c r="H5149" s="174">
        <f t="shared" ca="1" si="84"/>
        <v>8.4519698099119207E-3</v>
      </c>
    </row>
    <row r="5150" spans="2:8" x14ac:dyDescent="0.3">
      <c r="B5150" s="210">
        <v>37925</v>
      </c>
      <c r="C5150" s="211">
        <v>58.753608999999997</v>
      </c>
      <c r="D5150" s="174">
        <v>2.7857981250327925E-2</v>
      </c>
      <c r="E5150" s="174">
        <v>2.7857981250327925E-2</v>
      </c>
      <c r="G5150" s="174">
        <v>5144</v>
      </c>
      <c r="H5150" s="174">
        <f t="shared" ca="1" si="84"/>
        <v>-1.6093360637290985E-2</v>
      </c>
    </row>
    <row r="5151" spans="2:8" x14ac:dyDescent="0.3">
      <c r="B5151" s="208">
        <v>37924</v>
      </c>
      <c r="C5151" s="209">
        <v>57.161212999999996</v>
      </c>
      <c r="D5151" s="174">
        <v>-1.2336145551211499E-3</v>
      </c>
      <c r="E5151" s="174">
        <v>-1.2336145551211499E-3</v>
      </c>
      <c r="G5151" s="174">
        <v>5145</v>
      </c>
      <c r="H5151" s="174">
        <f t="shared" ca="1" si="84"/>
        <v>3.1017171022680881E-2</v>
      </c>
    </row>
    <row r="5152" spans="2:8" x14ac:dyDescent="0.3">
      <c r="B5152" s="210">
        <v>37923</v>
      </c>
      <c r="C5152" s="211">
        <v>57.231814999999997</v>
      </c>
      <c r="D5152" s="174">
        <v>6.2062478767356535E-3</v>
      </c>
      <c r="E5152" s="174">
        <v>6.2062478767356535E-3</v>
      </c>
      <c r="G5152" s="174">
        <v>5146</v>
      </c>
      <c r="H5152" s="174">
        <f t="shared" ca="1" si="84"/>
        <v>9.3536215683578273E-3</v>
      </c>
    </row>
    <row r="5153" spans="2:8" x14ac:dyDescent="0.3">
      <c r="B5153" s="208">
        <v>37922</v>
      </c>
      <c r="C5153" s="209">
        <v>56.878810999999999</v>
      </c>
      <c r="D5153" s="174">
        <v>-1.0507815986095343E-2</v>
      </c>
      <c r="E5153" s="174">
        <v>-1.0507815986095343E-2</v>
      </c>
      <c r="G5153" s="174">
        <v>5147</v>
      </c>
      <c r="H5153" s="174">
        <f t="shared" ca="1" si="84"/>
        <v>-3.4135621821924353E-2</v>
      </c>
    </row>
    <row r="5154" spans="2:8" x14ac:dyDescent="0.3">
      <c r="B5154" s="210">
        <v>37921</v>
      </c>
      <c r="C5154" s="211">
        <v>57.48283</v>
      </c>
      <c r="D5154" s="174">
        <v>-2.5402329394166683E-2</v>
      </c>
      <c r="E5154" s="174">
        <v>-2.5402329394166683E-2</v>
      </c>
      <c r="G5154" s="174">
        <v>5148</v>
      </c>
      <c r="H5154" s="174">
        <f t="shared" ca="1" si="84"/>
        <v>-2.6293254665006118E-2</v>
      </c>
    </row>
    <row r="5155" spans="2:8" x14ac:dyDescent="0.3">
      <c r="B5155" s="208">
        <v>37918</v>
      </c>
      <c r="C5155" s="209">
        <v>58.981087000000002</v>
      </c>
      <c r="D5155" s="174">
        <v>4.1124433912261185E-2</v>
      </c>
      <c r="E5155" s="174">
        <v>4.1124433912261185E-2</v>
      </c>
      <c r="G5155" s="174">
        <v>5149</v>
      </c>
      <c r="H5155" s="174">
        <f t="shared" ca="1" si="84"/>
        <v>-2.557264185402091E-2</v>
      </c>
    </row>
    <row r="5156" spans="2:8" x14ac:dyDescent="0.3">
      <c r="B5156" s="210">
        <v>37917</v>
      </c>
      <c r="C5156" s="211">
        <v>56.651333000000001</v>
      </c>
      <c r="D5156" s="174">
        <v>-1.9016434127083655E-2</v>
      </c>
      <c r="E5156" s="174">
        <v>-1.9016434127083655E-2</v>
      </c>
      <c r="G5156" s="174">
        <v>5150</v>
      </c>
      <c r="H5156" s="174">
        <f t="shared" ca="1" si="84"/>
        <v>4.6770037952055289E-2</v>
      </c>
    </row>
    <row r="5157" spans="2:8" x14ac:dyDescent="0.3">
      <c r="B5157" s="208">
        <v>37916</v>
      </c>
      <c r="C5157" s="209">
        <v>57.749523000000003</v>
      </c>
      <c r="D5157" s="174">
        <v>1.6710205990358235E-2</v>
      </c>
      <c r="E5157" s="174">
        <v>1.6710205990358235E-2</v>
      </c>
      <c r="G5157" s="174">
        <v>5151</v>
      </c>
      <c r="H5157" s="174">
        <f t="shared" ca="1" si="84"/>
        <v>-4.0696656767380768E-2</v>
      </c>
    </row>
    <row r="5158" spans="2:8" x14ac:dyDescent="0.3">
      <c r="B5158" s="210">
        <v>37915</v>
      </c>
      <c r="C5158" s="211">
        <v>56.800376999999997</v>
      </c>
      <c r="D5158" s="174">
        <v>-9.9807914889589924E-3</v>
      </c>
      <c r="E5158" s="174">
        <v>-9.9807914889589924E-3</v>
      </c>
      <c r="G5158" s="174">
        <v>5152</v>
      </c>
      <c r="H5158" s="174">
        <f t="shared" ca="1" si="84"/>
        <v>-1.6376753163722137E-2</v>
      </c>
    </row>
    <row r="5159" spans="2:8" x14ac:dyDescent="0.3">
      <c r="B5159" s="208">
        <v>37914</v>
      </c>
      <c r="C5159" s="209">
        <v>57.373004999999999</v>
      </c>
      <c r="D5159" s="174">
        <v>-4.8028155917553265E-2</v>
      </c>
      <c r="E5159" s="174">
        <v>-4.8028155917553265E-2</v>
      </c>
      <c r="G5159" s="174">
        <v>5153</v>
      </c>
      <c r="H5159" s="174">
        <f t="shared" ca="1" si="84"/>
        <v>1.1108165079782807E-2</v>
      </c>
    </row>
    <row r="5160" spans="2:8" x14ac:dyDescent="0.3">
      <c r="B5160" s="210">
        <v>37911</v>
      </c>
      <c r="C5160" s="211">
        <v>60.267544000000001</v>
      </c>
      <c r="D5160" s="174">
        <v>-2.2077487793475386E-3</v>
      </c>
      <c r="E5160" s="174">
        <v>-2.2077487793475386E-3</v>
      </c>
      <c r="G5160" s="174">
        <v>5154</v>
      </c>
      <c r="H5160" s="174">
        <f t="shared" ca="1" si="84"/>
        <v>2.0420828428084275E-2</v>
      </c>
    </row>
    <row r="5161" spans="2:8" x14ac:dyDescent="0.3">
      <c r="B5161" s="208">
        <v>37910</v>
      </c>
      <c r="C5161" s="209">
        <v>60.400894000000001</v>
      </c>
      <c r="D5161" s="174">
        <v>1.4492738044300318E-2</v>
      </c>
      <c r="E5161" s="174">
        <v>1.4492738044300318E-2</v>
      </c>
      <c r="G5161" s="174">
        <v>5155</v>
      </c>
      <c r="H5161" s="174">
        <f t="shared" ca="1" si="84"/>
        <v>4.0181387375910704E-2</v>
      </c>
    </row>
    <row r="5162" spans="2:8" x14ac:dyDescent="0.3">
      <c r="B5162" s="210">
        <v>37909</v>
      </c>
      <c r="C5162" s="211">
        <v>59.538024999999998</v>
      </c>
      <c r="D5162" s="174">
        <v>3.0549698107639224E-2</v>
      </c>
      <c r="E5162" s="174">
        <v>3.0549698107639224E-2</v>
      </c>
      <c r="G5162" s="174">
        <v>5156</v>
      </c>
      <c r="H5162" s="174">
        <f t="shared" ca="1" si="84"/>
        <v>3.0150396991509925E-3</v>
      </c>
    </row>
    <row r="5163" spans="2:8" x14ac:dyDescent="0.3">
      <c r="B5163" s="208">
        <v>37908</v>
      </c>
      <c r="C5163" s="209">
        <v>57.773074999999999</v>
      </c>
      <c r="D5163" s="174">
        <v>-4.7341726899266502E-2</v>
      </c>
      <c r="E5163" s="174">
        <v>-4.7341726899266502E-2</v>
      </c>
      <c r="G5163" s="174">
        <v>5157</v>
      </c>
      <c r="H5163" s="174">
        <f t="shared" ca="1" si="84"/>
        <v>6.051524799397396E-2</v>
      </c>
    </row>
    <row r="5164" spans="2:8" x14ac:dyDescent="0.3">
      <c r="B5164" s="210">
        <v>37907</v>
      </c>
      <c r="C5164" s="211">
        <v>60.644069999999999</v>
      </c>
      <c r="D5164" s="174">
        <v>3.9112934005935615E-2</v>
      </c>
      <c r="E5164" s="174">
        <v>3.9112934005935615E-2</v>
      </c>
      <c r="G5164" s="174">
        <v>5158</v>
      </c>
      <c r="H5164" s="174">
        <f t="shared" ca="1" si="84"/>
        <v>2.0898648348893507E-2</v>
      </c>
    </row>
    <row r="5165" spans="2:8" x14ac:dyDescent="0.3">
      <c r="B5165" s="208">
        <v>37904</v>
      </c>
      <c r="C5165" s="209">
        <v>58.361384999999999</v>
      </c>
      <c r="D5165" s="174">
        <v>4.3624750343381195E-2</v>
      </c>
      <c r="E5165" s="174">
        <v>4.3624750343381195E-2</v>
      </c>
      <c r="G5165" s="174">
        <v>5159</v>
      </c>
      <c r="H5165" s="174">
        <f t="shared" ca="1" si="84"/>
        <v>-1.7127711160928299E-3</v>
      </c>
    </row>
    <row r="5166" spans="2:8" x14ac:dyDescent="0.3">
      <c r="B5166" s="210">
        <v>37903</v>
      </c>
      <c r="C5166" s="211">
        <v>55.921810000000001</v>
      </c>
      <c r="D5166" s="174">
        <v>2.1785583408259476E-2</v>
      </c>
      <c r="E5166" s="174">
        <v>2.1785583408259476E-2</v>
      </c>
      <c r="G5166" s="174">
        <v>5160</v>
      </c>
      <c r="H5166" s="174">
        <f t="shared" ca="1" si="84"/>
        <v>2.6323971802888327E-2</v>
      </c>
    </row>
    <row r="5167" spans="2:8" x14ac:dyDescent="0.3">
      <c r="B5167" s="208">
        <v>37902</v>
      </c>
      <c r="C5167" s="209">
        <v>54.729495999999997</v>
      </c>
      <c r="D5167" s="174">
        <v>5.1866492498828971E-3</v>
      </c>
      <c r="E5167" s="174">
        <v>5.1866492498828971E-3</v>
      </c>
      <c r="G5167" s="174">
        <v>5161</v>
      </c>
      <c r="H5167" s="174">
        <f t="shared" ca="1" si="84"/>
        <v>2.2940859260337319E-2</v>
      </c>
    </row>
    <row r="5168" spans="2:8" x14ac:dyDescent="0.3">
      <c r="B5168" s="210">
        <v>37901</v>
      </c>
      <c r="C5168" s="211">
        <v>54.447097999999997</v>
      </c>
      <c r="D5168" s="174">
        <v>1.7145332688702164E-2</v>
      </c>
      <c r="E5168" s="174">
        <v>1.7145332688702164E-2</v>
      </c>
      <c r="G5168" s="174">
        <v>5162</v>
      </c>
      <c r="H5168" s="174">
        <f t="shared" ca="1" si="84"/>
        <v>6.5435370042787377E-2</v>
      </c>
    </row>
    <row r="5169" spans="2:8" x14ac:dyDescent="0.3">
      <c r="B5169" s="208">
        <v>37900</v>
      </c>
      <c r="C5169" s="209">
        <v>53.529319999999998</v>
      </c>
      <c r="D5169" s="174">
        <v>7.1103443054030976E-2</v>
      </c>
      <c r="E5169" s="174">
        <v>7.1103443054030976E-2</v>
      </c>
      <c r="G5169" s="174">
        <v>5163</v>
      </c>
      <c r="H5169" s="174">
        <f t="shared" ca="1" si="84"/>
        <v>-1.1266160577785834E-2</v>
      </c>
    </row>
    <row r="5170" spans="2:8" x14ac:dyDescent="0.3">
      <c r="B5170" s="210">
        <v>37897</v>
      </c>
      <c r="C5170" s="211">
        <v>49.975864000000001</v>
      </c>
      <c r="D5170" s="174">
        <v>1.6594915664967586E-2</v>
      </c>
      <c r="E5170" s="174">
        <v>1.6594915664967586E-2</v>
      </c>
      <c r="G5170" s="174">
        <v>5164</v>
      </c>
      <c r="H5170" s="174">
        <f t="shared" ca="1" si="84"/>
        <v>3.2967698083673044E-2</v>
      </c>
    </row>
    <row r="5171" spans="2:8" x14ac:dyDescent="0.3">
      <c r="B5171" s="208">
        <v>37896</v>
      </c>
      <c r="C5171" s="209">
        <v>49.160057000000002</v>
      </c>
      <c r="D5171" s="174">
        <v>0</v>
      </c>
      <c r="E5171" s="174">
        <v>0</v>
      </c>
      <c r="G5171" s="174">
        <v>5165</v>
      </c>
      <c r="H5171" s="174">
        <f t="shared" ca="1" si="84"/>
        <v>1.6311588038296278E-2</v>
      </c>
    </row>
    <row r="5172" spans="2:8" x14ac:dyDescent="0.3">
      <c r="B5172" s="210">
        <v>37895</v>
      </c>
      <c r="C5172" s="211">
        <v>49.160057000000002</v>
      </c>
      <c r="D5172" s="174">
        <v>1.9190129573828169E-2</v>
      </c>
      <c r="E5172" s="174">
        <v>1.9190129573828169E-2</v>
      </c>
      <c r="G5172" s="174">
        <v>5166</v>
      </c>
      <c r="H5172" s="174">
        <f t="shared" ca="1" si="84"/>
        <v>-2.5692577609629938E-2</v>
      </c>
    </row>
    <row r="5173" spans="2:8" x14ac:dyDescent="0.3">
      <c r="B5173" s="208">
        <v>37894</v>
      </c>
      <c r="C5173" s="209">
        <v>48.234431999999998</v>
      </c>
      <c r="D5173" s="174">
        <v>5.3956835657046377E-3</v>
      </c>
      <c r="E5173" s="174">
        <v>5.3956835657046377E-3</v>
      </c>
      <c r="G5173" s="174">
        <v>5167</v>
      </c>
      <c r="H5173" s="174">
        <f t="shared" ca="1" si="84"/>
        <v>6.8487694712689512E-3</v>
      </c>
    </row>
    <row r="5174" spans="2:8" x14ac:dyDescent="0.3">
      <c r="B5174" s="210">
        <v>37893</v>
      </c>
      <c r="C5174" s="211">
        <v>47.975571000000002</v>
      </c>
      <c r="D5174" s="174">
        <v>1.2918307585351473E-2</v>
      </c>
      <c r="E5174" s="174">
        <v>1.2918307585351473E-2</v>
      </c>
      <c r="G5174" s="174">
        <v>5168</v>
      </c>
      <c r="H5174" s="174">
        <f t="shared" ca="1" si="84"/>
        <v>2.4734888949926037E-2</v>
      </c>
    </row>
    <row r="5175" spans="2:8" x14ac:dyDescent="0.3">
      <c r="B5175" s="208">
        <v>37890</v>
      </c>
      <c r="C5175" s="209">
        <v>47.363712</v>
      </c>
      <c r="D5175" s="174">
        <v>3.5144646411505172E-2</v>
      </c>
      <c r="E5175" s="174">
        <v>3.5144646411505172E-2</v>
      </c>
      <c r="G5175" s="174">
        <v>5169</v>
      </c>
      <c r="H5175" s="174">
        <f t="shared" ca="1" si="84"/>
        <v>3.5486646133190433E-4</v>
      </c>
    </row>
    <row r="5176" spans="2:8" x14ac:dyDescent="0.3">
      <c r="B5176" s="210">
        <v>37889</v>
      </c>
      <c r="C5176" s="211">
        <v>45.755645999999999</v>
      </c>
      <c r="D5176" s="174">
        <v>-1.4362955614819624E-2</v>
      </c>
      <c r="E5176" s="174">
        <v>-1.4362955614819624E-2</v>
      </c>
      <c r="G5176" s="174">
        <v>5170</v>
      </c>
      <c r="H5176" s="174">
        <f t="shared" ca="1" si="84"/>
        <v>4.4327012704448707E-2</v>
      </c>
    </row>
    <row r="5177" spans="2:8" x14ac:dyDescent="0.3">
      <c r="B5177" s="208">
        <v>37888</v>
      </c>
      <c r="C5177" s="209">
        <v>46.422409000000002</v>
      </c>
      <c r="D5177" s="174">
        <v>2.1577672877479422E-2</v>
      </c>
      <c r="E5177" s="174">
        <v>2.1577672877479422E-2</v>
      </c>
      <c r="G5177" s="174">
        <v>5171</v>
      </c>
      <c r="H5177" s="174">
        <f t="shared" ca="1" si="84"/>
        <v>1.0037485810689901E-3</v>
      </c>
    </row>
    <row r="5178" spans="2:8" x14ac:dyDescent="0.3">
      <c r="B5178" s="210">
        <v>37887</v>
      </c>
      <c r="C5178" s="211">
        <v>45.441879</v>
      </c>
      <c r="D5178" s="174">
        <v>6.4498566711011132E-2</v>
      </c>
      <c r="E5178" s="174">
        <v>6.4498566711011132E-2</v>
      </c>
      <c r="G5178" s="174">
        <v>5172</v>
      </c>
      <c r="H5178" s="174">
        <f t="shared" ca="1" si="84"/>
        <v>-3.2419988994202465E-3</v>
      </c>
    </row>
    <row r="5179" spans="2:8" x14ac:dyDescent="0.3">
      <c r="B5179" s="208">
        <v>37886</v>
      </c>
      <c r="C5179" s="209">
        <v>42.68853</v>
      </c>
      <c r="D5179" s="174">
        <v>-3.2967986653944276E-3</v>
      </c>
      <c r="E5179" s="174">
        <v>-3.2967986653944276E-3</v>
      </c>
      <c r="G5179" s="174">
        <v>5173</v>
      </c>
      <c r="H5179" s="174">
        <f t="shared" ca="1" si="84"/>
        <v>4.3250390081003953E-2</v>
      </c>
    </row>
    <row r="5180" spans="2:8" x14ac:dyDescent="0.3">
      <c r="B5180" s="210">
        <v>37883</v>
      </c>
      <c r="C5180" s="211">
        <v>42.829731000000002</v>
      </c>
      <c r="D5180" s="174">
        <v>2.2089124154086565E-2</v>
      </c>
      <c r="E5180" s="174">
        <v>2.2089124154086565E-2</v>
      </c>
      <c r="G5180" s="174">
        <v>5174</v>
      </c>
      <c r="H5180" s="174">
        <f t="shared" ca="1" si="84"/>
        <v>-8.5561437327684332E-3</v>
      </c>
    </row>
    <row r="5181" spans="2:8" x14ac:dyDescent="0.3">
      <c r="B5181" s="208">
        <v>37882</v>
      </c>
      <c r="C5181" s="209">
        <v>41.904105999999999</v>
      </c>
      <c r="D5181" s="174">
        <v>-4.5389426434358428E-2</v>
      </c>
      <c r="E5181" s="174">
        <v>-4.5389426434358428E-2</v>
      </c>
      <c r="G5181" s="174">
        <v>5175</v>
      </c>
      <c r="H5181" s="174">
        <f t="shared" ca="1" si="84"/>
        <v>-2.6969465335288257E-2</v>
      </c>
    </row>
    <row r="5182" spans="2:8" x14ac:dyDescent="0.3">
      <c r="B5182" s="210">
        <v>37881</v>
      </c>
      <c r="C5182" s="211">
        <v>43.896545000000003</v>
      </c>
      <c r="D5182" s="174">
        <v>-5.8626110399017141E-3</v>
      </c>
      <c r="E5182" s="174">
        <v>-5.8626110399017141E-3</v>
      </c>
      <c r="G5182" s="174">
        <v>5176</v>
      </c>
      <c r="H5182" s="174">
        <f t="shared" ca="1" si="84"/>
        <v>9.109526776571546E-4</v>
      </c>
    </row>
    <row r="5183" spans="2:8" x14ac:dyDescent="0.3">
      <c r="B5183" s="208">
        <v>37880</v>
      </c>
      <c r="C5183" s="209">
        <v>44.155411000000001</v>
      </c>
      <c r="D5183" s="174">
        <v>4.3954015098902968E-2</v>
      </c>
      <c r="E5183" s="174">
        <v>4.3954015098902968E-2</v>
      </c>
      <c r="G5183" s="174">
        <v>5177</v>
      </c>
      <c r="H5183" s="174">
        <f t="shared" ca="1" si="84"/>
        <v>2.3394648336857008E-2</v>
      </c>
    </row>
    <row r="5184" spans="2:8" x14ac:dyDescent="0.3">
      <c r="B5184" s="210">
        <v>37879</v>
      </c>
      <c r="C5184" s="211">
        <v>42.296317999999999</v>
      </c>
      <c r="D5184" s="174">
        <v>-3.6110160367629929E-2</v>
      </c>
      <c r="E5184" s="174">
        <v>-3.6110160367629929E-2</v>
      </c>
      <c r="G5184" s="174">
        <v>5178</v>
      </c>
      <c r="H5184" s="174">
        <f t="shared" ca="1" si="84"/>
        <v>2.4451496943971668E-2</v>
      </c>
    </row>
    <row r="5185" spans="2:8" x14ac:dyDescent="0.3">
      <c r="B5185" s="208">
        <v>37876</v>
      </c>
      <c r="C5185" s="209">
        <v>43.880862999999998</v>
      </c>
      <c r="D5185" s="174">
        <v>-2.0315309379814218E-2</v>
      </c>
      <c r="E5185" s="174">
        <v>-2.0315309379814218E-2</v>
      </c>
      <c r="G5185" s="174">
        <v>5179</v>
      </c>
      <c r="H5185" s="174">
        <f t="shared" ca="1" si="84"/>
        <v>3.5842398478077402E-2</v>
      </c>
    </row>
    <row r="5186" spans="2:8" x14ac:dyDescent="0.3">
      <c r="B5186" s="210">
        <v>37875</v>
      </c>
      <c r="C5186" s="211">
        <v>44.790801999999999</v>
      </c>
      <c r="D5186" s="174">
        <v>-6.0922855746853334E-3</v>
      </c>
      <c r="E5186" s="174">
        <v>-6.0922855746853334E-3</v>
      </c>
      <c r="G5186" s="174">
        <v>5180</v>
      </c>
      <c r="H5186" s="174">
        <f t="shared" ca="1" si="84"/>
        <v>2.9083938901831335E-2</v>
      </c>
    </row>
    <row r="5187" spans="2:8" x14ac:dyDescent="0.3">
      <c r="B5187" s="208">
        <v>37874</v>
      </c>
      <c r="C5187" s="209">
        <v>45.065353000000002</v>
      </c>
      <c r="D5187" s="174">
        <v>1.5556037758422521E-2</v>
      </c>
      <c r="E5187" s="174">
        <v>1.5556037758422521E-2</v>
      </c>
      <c r="G5187" s="174">
        <v>5181</v>
      </c>
      <c r="H5187" s="174">
        <f t="shared" ca="1" si="84"/>
        <v>5.2995614214229438E-3</v>
      </c>
    </row>
    <row r="5188" spans="2:8" x14ac:dyDescent="0.3">
      <c r="B5188" s="210">
        <v>37873</v>
      </c>
      <c r="C5188" s="211">
        <v>44.375053000000001</v>
      </c>
      <c r="D5188" s="174">
        <v>-2.4991240861349989E-2</v>
      </c>
      <c r="E5188" s="174">
        <v>-2.4991240861349989E-2</v>
      </c>
      <c r="G5188" s="174">
        <v>5182</v>
      </c>
      <c r="H5188" s="174">
        <f t="shared" ca="1" si="84"/>
        <v>-2.2613714927775835E-2</v>
      </c>
    </row>
    <row r="5189" spans="2:8" x14ac:dyDescent="0.3">
      <c r="B5189" s="212">
        <v>37872</v>
      </c>
      <c r="C5189" s="212">
        <v>45.512466000000003</v>
      </c>
      <c r="D5189" s="174">
        <v>2.3641485880743086E-2</v>
      </c>
      <c r="E5189" s="174">
        <v>2.3641485880743086E-2</v>
      </c>
      <c r="G5189" s="174">
        <v>5183</v>
      </c>
      <c r="H5189" s="174">
        <f t="shared" ca="1" si="84"/>
        <v>7.3396349800360148E-4</v>
      </c>
    </row>
    <row r="5190" spans="2:8" x14ac:dyDescent="0.3">
      <c r="B5190" s="213">
        <v>37869</v>
      </c>
      <c r="C5190" s="213">
        <v>44.461334000000001</v>
      </c>
      <c r="D5190" s="174">
        <v>3.3363508222884038E-2</v>
      </c>
      <c r="E5190" s="174">
        <v>3.3363508222884038E-2</v>
      </c>
      <c r="G5190" s="174">
        <v>5184</v>
      </c>
      <c r="H5190" s="174">
        <f t="shared" ca="1" si="84"/>
        <v>-1.1372149851714706E-2</v>
      </c>
    </row>
    <row r="5191" spans="2:8" x14ac:dyDescent="0.3">
      <c r="B5191" s="212">
        <v>37868</v>
      </c>
      <c r="C5191" s="212">
        <v>43.025841</v>
      </c>
      <c r="D5191" s="174">
        <v>-1.1533507153003358E-2</v>
      </c>
      <c r="E5191" s="174">
        <v>-1.1533507153003358E-2</v>
      </c>
      <c r="G5191" s="174">
        <v>5185</v>
      </c>
      <c r="H5191" s="174">
        <f t="shared" ca="1" si="84"/>
        <v>-3.053428252454431E-2</v>
      </c>
    </row>
    <row r="5192" spans="2:8" x14ac:dyDescent="0.3">
      <c r="B5192" s="213">
        <v>37867</v>
      </c>
      <c r="C5192" s="213">
        <v>43.52787</v>
      </c>
      <c r="D5192" s="174">
        <v>-3.2263701547704637E-2</v>
      </c>
      <c r="E5192" s="174">
        <v>-3.2263701547704637E-2</v>
      </c>
      <c r="G5192" s="174">
        <v>5186</v>
      </c>
      <c r="H5192" s="174">
        <f t="shared" ref="H5192:H5255" ca="1" si="85">_xlfn.NORM.INV(RAND(),N$9,N$10)</f>
        <v>-2.030664460854863E-2</v>
      </c>
    </row>
    <row r="5193" spans="2:8" x14ac:dyDescent="0.3">
      <c r="B5193" s="212">
        <v>37866</v>
      </c>
      <c r="C5193" s="212">
        <v>44.979061000000002</v>
      </c>
      <c r="D5193" s="174">
        <v>2.3380314402283185E-2</v>
      </c>
      <c r="E5193" s="174">
        <v>2.3380314402283185E-2</v>
      </c>
      <c r="G5193" s="174">
        <v>5187</v>
      </c>
      <c r="H5193" s="174">
        <f t="shared" ca="1" si="85"/>
        <v>-1.4592658342864381E-2</v>
      </c>
    </row>
    <row r="5194" spans="2:8" x14ac:dyDescent="0.3">
      <c r="B5194" s="213">
        <v>37865</v>
      </c>
      <c r="C5194" s="213">
        <v>43.951461999999999</v>
      </c>
      <c r="D5194" s="174">
        <v>-3.2021886638489163E-3</v>
      </c>
      <c r="E5194" s="174">
        <v>-3.2021886638489163E-3</v>
      </c>
      <c r="G5194" s="174">
        <v>5188</v>
      </c>
      <c r="H5194" s="174">
        <f t="shared" ca="1" si="85"/>
        <v>1.4550651428346915E-2</v>
      </c>
    </row>
    <row r="5195" spans="2:8" x14ac:dyDescent="0.3">
      <c r="B5195" s="212">
        <v>37862</v>
      </c>
      <c r="C5195" s="212">
        <v>44.092655000000001</v>
      </c>
      <c r="D5195" s="174">
        <v>2.6104418885663342E-2</v>
      </c>
      <c r="E5195" s="174">
        <v>2.6104418885663342E-2</v>
      </c>
      <c r="G5195" s="174">
        <v>5189</v>
      </c>
      <c r="H5195" s="174">
        <f t="shared" ca="1" si="85"/>
        <v>-1.2445498436039816E-2</v>
      </c>
    </row>
    <row r="5196" spans="2:8" x14ac:dyDescent="0.3">
      <c r="B5196" s="213">
        <v>37861</v>
      </c>
      <c r="C5196" s="213">
        <v>42.970923999999997</v>
      </c>
      <c r="D5196" s="174">
        <v>-3.6377223040604742E-3</v>
      </c>
      <c r="E5196" s="174">
        <v>-3.6377223040604742E-3</v>
      </c>
      <c r="G5196" s="174">
        <v>5190</v>
      </c>
      <c r="H5196" s="174">
        <f t="shared" ca="1" si="85"/>
        <v>-3.6586823097681805E-2</v>
      </c>
    </row>
    <row r="5197" spans="2:8" x14ac:dyDescent="0.3">
      <c r="B5197" s="212">
        <v>37860</v>
      </c>
      <c r="C5197" s="212">
        <v>43.127811000000001</v>
      </c>
      <c r="D5197" s="174">
        <v>1.682994378316624E-2</v>
      </c>
      <c r="E5197" s="174">
        <v>1.682994378316624E-2</v>
      </c>
      <c r="G5197" s="174">
        <v>5191</v>
      </c>
      <c r="H5197" s="174">
        <f t="shared" ca="1" si="85"/>
        <v>8.0740415387890938E-3</v>
      </c>
    </row>
    <row r="5198" spans="2:8" x14ac:dyDescent="0.3">
      <c r="B5198" s="213">
        <v>37859</v>
      </c>
      <c r="C5198" s="213">
        <v>42.413986000000001</v>
      </c>
      <c r="D5198" s="174">
        <v>4.8274730619206944E-2</v>
      </c>
      <c r="E5198" s="174">
        <v>4.8274730619206944E-2</v>
      </c>
      <c r="G5198" s="174">
        <v>5192</v>
      </c>
      <c r="H5198" s="174">
        <f t="shared" ca="1" si="85"/>
        <v>-2.4332281051436699E-2</v>
      </c>
    </row>
    <row r="5199" spans="2:8" x14ac:dyDescent="0.3">
      <c r="B5199" s="212">
        <v>37858</v>
      </c>
      <c r="C5199" s="212">
        <v>40.460754000000001</v>
      </c>
      <c r="D5199" s="174">
        <v>-1.6587353865015527E-2</v>
      </c>
      <c r="E5199" s="174">
        <v>-1.6587353865015527E-2</v>
      </c>
      <c r="G5199" s="174">
        <v>5193</v>
      </c>
      <c r="H5199" s="174">
        <f t="shared" ca="1" si="85"/>
        <v>1.7907632062818923E-2</v>
      </c>
    </row>
    <row r="5200" spans="2:8" x14ac:dyDescent="0.3">
      <c r="B5200" s="213">
        <v>37855</v>
      </c>
      <c r="C5200" s="213">
        <v>41.143211000000001</v>
      </c>
      <c r="D5200" s="174">
        <v>4.4044850361880375E-3</v>
      </c>
      <c r="E5200" s="174">
        <v>4.4044850361880375E-3</v>
      </c>
      <c r="G5200" s="174">
        <v>5194</v>
      </c>
      <c r="H5200" s="174">
        <f t="shared" ca="1" si="85"/>
        <v>5.0049232624789108E-2</v>
      </c>
    </row>
    <row r="5201" spans="2:8" x14ac:dyDescent="0.3">
      <c r="B5201" s="212">
        <v>37854</v>
      </c>
      <c r="C5201" s="212">
        <v>40.962791000000003</v>
      </c>
      <c r="D5201" s="174">
        <v>1.0839952246989019E-2</v>
      </c>
      <c r="E5201" s="174">
        <v>1.0839952246989019E-2</v>
      </c>
      <c r="G5201" s="174">
        <v>5195</v>
      </c>
      <c r="H5201" s="174">
        <f t="shared" ca="1" si="85"/>
        <v>-2.2737120026386431E-2</v>
      </c>
    </row>
    <row r="5202" spans="2:8" x14ac:dyDescent="0.3">
      <c r="B5202" s="213">
        <v>37853</v>
      </c>
      <c r="C5202" s="213">
        <v>40.523518000000003</v>
      </c>
      <c r="D5202" s="174">
        <v>6.8216181016376833E-3</v>
      </c>
      <c r="E5202" s="174">
        <v>6.8216181016376833E-3</v>
      </c>
      <c r="G5202" s="174">
        <v>5196</v>
      </c>
      <c r="H5202" s="174">
        <f t="shared" ca="1" si="85"/>
        <v>1.0582289152208985E-2</v>
      </c>
    </row>
    <row r="5203" spans="2:8" x14ac:dyDescent="0.3">
      <c r="B5203" s="212">
        <v>37852</v>
      </c>
      <c r="C5203" s="212">
        <v>40.248955000000002</v>
      </c>
      <c r="D5203" s="174">
        <v>-1.0605745995473375E-2</v>
      </c>
      <c r="E5203" s="174">
        <v>-1.0605745995473375E-2</v>
      </c>
      <c r="G5203" s="174">
        <v>5197</v>
      </c>
      <c r="H5203" s="174">
        <f t="shared" ca="1" si="85"/>
        <v>8.9034929237913358E-3</v>
      </c>
    </row>
    <row r="5204" spans="2:8" x14ac:dyDescent="0.3">
      <c r="B5204" s="213">
        <v>37851</v>
      </c>
      <c r="C5204" s="213">
        <v>40.680401000000003</v>
      </c>
      <c r="D5204" s="174">
        <v>1.926119074741451E-2</v>
      </c>
      <c r="E5204" s="174">
        <v>1.926119074741451E-2</v>
      </c>
      <c r="G5204" s="174">
        <v>5198</v>
      </c>
      <c r="H5204" s="174">
        <f t="shared" ca="1" si="85"/>
        <v>-1.2617715916789684E-2</v>
      </c>
    </row>
    <row r="5205" spans="2:8" x14ac:dyDescent="0.3">
      <c r="B5205" s="212">
        <v>37848</v>
      </c>
      <c r="C5205" s="212">
        <v>39.911655000000003</v>
      </c>
      <c r="D5205" s="174">
        <v>0</v>
      </c>
      <c r="E5205" s="174">
        <v>0</v>
      </c>
      <c r="G5205" s="174">
        <v>5199</v>
      </c>
      <c r="H5205" s="174">
        <f t="shared" ca="1" si="85"/>
        <v>3.621250027774827E-2</v>
      </c>
    </row>
    <row r="5206" spans="2:8" x14ac:dyDescent="0.3">
      <c r="B5206" s="213">
        <v>37847</v>
      </c>
      <c r="C5206" s="213">
        <v>39.911655000000003</v>
      </c>
      <c r="D5206" s="174">
        <v>2.5599690117791844E-2</v>
      </c>
      <c r="E5206" s="174">
        <v>2.5599690117791844E-2</v>
      </c>
      <c r="G5206" s="174">
        <v>5200</v>
      </c>
      <c r="H5206" s="174">
        <f t="shared" ca="1" si="85"/>
        <v>2.4299669311377697E-2</v>
      </c>
    </row>
    <row r="5207" spans="2:8" x14ac:dyDescent="0.3">
      <c r="B5207" s="212">
        <v>37846</v>
      </c>
      <c r="C5207" s="212">
        <v>38.915432000000003</v>
      </c>
      <c r="D5207" s="174">
        <v>9.9753520996082746E-3</v>
      </c>
      <c r="E5207" s="174">
        <v>9.9753520996082746E-3</v>
      </c>
      <c r="G5207" s="174">
        <v>5201</v>
      </c>
      <c r="H5207" s="174">
        <f t="shared" ca="1" si="85"/>
        <v>3.0530281517736711E-2</v>
      </c>
    </row>
    <row r="5208" spans="2:8" x14ac:dyDescent="0.3">
      <c r="B5208" s="213">
        <v>37845</v>
      </c>
      <c r="C5208" s="213">
        <v>38.531070999999997</v>
      </c>
      <c r="D5208" s="174">
        <v>-6.6734069036265163E-3</v>
      </c>
      <c r="E5208" s="174">
        <v>-6.6734069036265163E-3</v>
      </c>
      <c r="G5208" s="174">
        <v>5202</v>
      </c>
      <c r="H5208" s="174">
        <f t="shared" ca="1" si="85"/>
        <v>1.4479876585958758E-2</v>
      </c>
    </row>
    <row r="5209" spans="2:8" x14ac:dyDescent="0.3">
      <c r="B5209" s="212">
        <v>37844</v>
      </c>
      <c r="C5209" s="212">
        <v>38.789932</v>
      </c>
      <c r="D5209" s="174">
        <v>6.1039674751099402E-3</v>
      </c>
      <c r="E5209" s="174">
        <v>6.1039674751099402E-3</v>
      </c>
      <c r="G5209" s="174">
        <v>5203</v>
      </c>
      <c r="H5209" s="174">
        <f t="shared" ca="1" si="85"/>
        <v>-2.6961683520758398E-2</v>
      </c>
    </row>
    <row r="5210" spans="2:8" x14ac:dyDescent="0.3">
      <c r="B5210" s="213">
        <v>37841</v>
      </c>
      <c r="C5210" s="213">
        <v>38.554595999999997</v>
      </c>
      <c r="D5210" s="174">
        <v>2.0768454087892813E-2</v>
      </c>
      <c r="E5210" s="174">
        <v>2.0768454087892813E-2</v>
      </c>
      <c r="G5210" s="174">
        <v>5204</v>
      </c>
      <c r="H5210" s="174">
        <f t="shared" ca="1" si="85"/>
        <v>-3.4843629672829612E-2</v>
      </c>
    </row>
    <row r="5211" spans="2:8" x14ac:dyDescent="0.3">
      <c r="B5211" s="212">
        <v>37840</v>
      </c>
      <c r="C5211" s="212">
        <v>37.770167999999998</v>
      </c>
      <c r="D5211" s="174">
        <v>3.9283188908374483E-2</v>
      </c>
      <c r="E5211" s="174">
        <v>3.9283188908374483E-2</v>
      </c>
      <c r="G5211" s="174">
        <v>5205</v>
      </c>
      <c r="H5211" s="174">
        <f t="shared" ca="1" si="85"/>
        <v>2.7515870048741547E-2</v>
      </c>
    </row>
    <row r="5212" spans="2:8" x14ac:dyDescent="0.3">
      <c r="B5212" s="213">
        <v>37839</v>
      </c>
      <c r="C5212" s="213">
        <v>36.342517999999998</v>
      </c>
      <c r="D5212" s="174">
        <v>-8.1352384041330009E-3</v>
      </c>
      <c r="E5212" s="174">
        <v>-8.1352384041330009E-3</v>
      </c>
      <c r="G5212" s="174">
        <v>5206</v>
      </c>
      <c r="H5212" s="174">
        <f t="shared" ca="1" si="85"/>
        <v>-2.4899924387895407E-2</v>
      </c>
    </row>
    <row r="5213" spans="2:8" x14ac:dyDescent="0.3">
      <c r="B5213" s="212">
        <v>37838</v>
      </c>
      <c r="C5213" s="212">
        <v>36.640597999999997</v>
      </c>
      <c r="D5213" s="174">
        <v>-3.4119081156450695E-2</v>
      </c>
      <c r="E5213" s="174">
        <v>-3.4119081156450695E-2</v>
      </c>
      <c r="G5213" s="174">
        <v>5207</v>
      </c>
      <c r="H5213" s="174">
        <f t="shared" ca="1" si="85"/>
        <v>-1.2539477102455133E-2</v>
      </c>
    </row>
    <row r="5214" spans="2:8" x14ac:dyDescent="0.3">
      <c r="B5214" s="213">
        <v>37837</v>
      </c>
      <c r="C5214" s="213">
        <v>37.934902000000001</v>
      </c>
      <c r="D5214" s="174">
        <v>1.3411772079083091E-2</v>
      </c>
      <c r="E5214" s="174">
        <v>1.3411772079083091E-2</v>
      </c>
      <c r="G5214" s="174">
        <v>5208</v>
      </c>
      <c r="H5214" s="174">
        <f t="shared" ca="1" si="85"/>
        <v>5.6888560714948699E-3</v>
      </c>
    </row>
    <row r="5215" spans="2:8" x14ac:dyDescent="0.3">
      <c r="B5215" s="212">
        <v>37834</v>
      </c>
      <c r="C5215" s="212">
        <v>37.432861000000003</v>
      </c>
      <c r="D5215" s="174">
        <v>5.6219273436498768E-2</v>
      </c>
      <c r="E5215" s="174">
        <v>5.6219273436498768E-2</v>
      </c>
      <c r="G5215" s="174">
        <v>5209</v>
      </c>
      <c r="H5215" s="174">
        <f t="shared" ca="1" si="85"/>
        <v>4.5180542948984647E-3</v>
      </c>
    </row>
    <row r="5216" spans="2:8" x14ac:dyDescent="0.3">
      <c r="B5216" s="213">
        <v>37833</v>
      </c>
      <c r="C5216" s="213">
        <v>35.440426000000002</v>
      </c>
      <c r="D5216" s="174">
        <v>-2.7550475464205169E-2</v>
      </c>
      <c r="E5216" s="174">
        <v>-2.7550475464205169E-2</v>
      </c>
      <c r="G5216" s="174">
        <v>5210</v>
      </c>
      <c r="H5216" s="174">
        <f t="shared" ca="1" si="85"/>
        <v>-1.3761449821427062E-2</v>
      </c>
    </row>
    <row r="5217" spans="2:8" x14ac:dyDescent="0.3">
      <c r="B5217" s="212">
        <v>37832</v>
      </c>
      <c r="C5217" s="212">
        <v>36.444488999999997</v>
      </c>
      <c r="D5217" s="174">
        <v>8.4655289363102827E-3</v>
      </c>
      <c r="E5217" s="174">
        <v>8.4655289363102827E-3</v>
      </c>
      <c r="G5217" s="174">
        <v>5211</v>
      </c>
      <c r="H5217" s="174">
        <f t="shared" ca="1" si="85"/>
        <v>5.1768279331695775E-2</v>
      </c>
    </row>
    <row r="5218" spans="2:8" x14ac:dyDescent="0.3">
      <c r="B5218" s="213">
        <v>37831</v>
      </c>
      <c r="C5218" s="213">
        <v>36.138556999999999</v>
      </c>
      <c r="D5218" s="174">
        <v>4.3599689819912354E-3</v>
      </c>
      <c r="E5218" s="174">
        <v>4.3599689819912354E-3</v>
      </c>
      <c r="G5218" s="174">
        <v>5212</v>
      </c>
      <c r="H5218" s="174">
        <f t="shared" ca="1" si="85"/>
        <v>5.4938820258724243E-3</v>
      </c>
    </row>
    <row r="5219" spans="2:8" x14ac:dyDescent="0.3">
      <c r="B5219" s="212">
        <v>37830</v>
      </c>
      <c r="C5219" s="212">
        <v>35.981678000000002</v>
      </c>
      <c r="D5219" s="174">
        <v>3.0554959184136459E-2</v>
      </c>
      <c r="E5219" s="174">
        <v>3.0554959184136459E-2</v>
      </c>
      <c r="G5219" s="174">
        <v>5213</v>
      </c>
      <c r="H5219" s="174">
        <f t="shared" ca="1" si="85"/>
        <v>-1.4681218005352889E-2</v>
      </c>
    </row>
    <row r="5220" spans="2:8" x14ac:dyDescent="0.3">
      <c r="B5220" s="213">
        <v>37827</v>
      </c>
      <c r="C5220" s="213">
        <v>34.914856</v>
      </c>
      <c r="D5220" s="174">
        <v>4.434548820100092E-2</v>
      </c>
      <c r="E5220" s="174">
        <v>4.434548820100092E-2</v>
      </c>
      <c r="G5220" s="174">
        <v>5214</v>
      </c>
      <c r="H5220" s="174">
        <f t="shared" ca="1" si="85"/>
        <v>-2.9531343701722672E-4</v>
      </c>
    </row>
    <row r="5221" spans="2:8" x14ac:dyDescent="0.3">
      <c r="B5221" s="212">
        <v>37826</v>
      </c>
      <c r="C5221" s="212">
        <v>33.432285</v>
      </c>
      <c r="D5221" s="174">
        <v>-9.3785292939643707E-4</v>
      </c>
      <c r="E5221" s="174">
        <v>-9.3785292939643707E-4</v>
      </c>
      <c r="G5221" s="174">
        <v>5215</v>
      </c>
      <c r="H5221" s="174">
        <f t="shared" ca="1" si="85"/>
        <v>4.3505157637736651E-3</v>
      </c>
    </row>
    <row r="5222" spans="2:8" x14ac:dyDescent="0.3">
      <c r="B5222" s="213">
        <v>37825</v>
      </c>
      <c r="C5222" s="213">
        <v>33.463669000000003</v>
      </c>
      <c r="D5222" s="174">
        <v>2.5234391721230216E-2</v>
      </c>
      <c r="E5222" s="174">
        <v>2.5234391721230216E-2</v>
      </c>
      <c r="G5222" s="174">
        <v>5216</v>
      </c>
      <c r="H5222" s="174">
        <f t="shared" ca="1" si="85"/>
        <v>5.9173667391144488E-3</v>
      </c>
    </row>
    <row r="5223" spans="2:8" x14ac:dyDescent="0.3">
      <c r="B5223" s="212">
        <v>37824</v>
      </c>
      <c r="C5223" s="212">
        <v>32.640017999999998</v>
      </c>
      <c r="D5223" s="174">
        <v>-3.5466019034464891E-2</v>
      </c>
      <c r="E5223" s="174">
        <v>-3.5466019034464891E-2</v>
      </c>
      <c r="G5223" s="174">
        <v>5217</v>
      </c>
      <c r="H5223" s="174">
        <f t="shared" ca="1" si="85"/>
        <v>-1.3471382540658952E-2</v>
      </c>
    </row>
    <row r="5224" spans="2:8" x14ac:dyDescent="0.3">
      <c r="B5224" s="213">
        <v>37823</v>
      </c>
      <c r="C5224" s="213">
        <v>33.840195000000001</v>
      </c>
      <c r="D5224" s="174">
        <v>-4.3671030721410646E-2</v>
      </c>
      <c r="E5224" s="174">
        <v>-4.3671030721410646E-2</v>
      </c>
      <c r="G5224" s="174">
        <v>5218</v>
      </c>
      <c r="H5224" s="174">
        <f t="shared" ca="1" si="85"/>
        <v>4.2021588548408255E-2</v>
      </c>
    </row>
    <row r="5225" spans="2:8" x14ac:dyDescent="0.3">
      <c r="B5225" s="212">
        <v>37820</v>
      </c>
      <c r="C5225" s="212">
        <v>35.385517</v>
      </c>
      <c r="D5225" s="174">
        <v>3.582108837109433E-2</v>
      </c>
      <c r="E5225" s="174">
        <v>3.582108837109433E-2</v>
      </c>
      <c r="G5225" s="174">
        <v>5219</v>
      </c>
      <c r="H5225" s="174">
        <f t="shared" ca="1" si="85"/>
        <v>1.2594268001429628E-2</v>
      </c>
    </row>
    <row r="5226" spans="2:8" x14ac:dyDescent="0.3">
      <c r="B5226" s="213">
        <v>37819</v>
      </c>
      <c r="C5226" s="213">
        <v>34.161803999999997</v>
      </c>
      <c r="D5226" s="174">
        <v>-1.4483130766364939E-2</v>
      </c>
      <c r="E5226" s="174">
        <v>-1.4483130766364939E-2</v>
      </c>
      <c r="G5226" s="174">
        <v>5220</v>
      </c>
      <c r="H5226" s="174">
        <f t="shared" ca="1" si="85"/>
        <v>-3.4548443441394856E-2</v>
      </c>
    </row>
    <row r="5227" spans="2:8" x14ac:dyDescent="0.3">
      <c r="B5227" s="212">
        <v>37818</v>
      </c>
      <c r="C5227" s="212">
        <v>34.663845000000002</v>
      </c>
      <c r="D5227" s="174">
        <v>2.9110258298507781E-2</v>
      </c>
      <c r="E5227" s="174">
        <v>2.9110258298507781E-2</v>
      </c>
      <c r="G5227" s="174">
        <v>5221</v>
      </c>
      <c r="H5227" s="174">
        <f t="shared" ca="1" si="85"/>
        <v>2.7938270325547666E-2</v>
      </c>
    </row>
    <row r="5228" spans="2:8" x14ac:dyDescent="0.3">
      <c r="B5228" s="213">
        <v>37817</v>
      </c>
      <c r="C5228" s="213">
        <v>33.683315</v>
      </c>
      <c r="D5228" s="174">
        <v>-1.378012933843902E-2</v>
      </c>
      <c r="E5228" s="174">
        <v>-1.378012933843902E-2</v>
      </c>
      <c r="G5228" s="174">
        <v>5222</v>
      </c>
      <c r="H5228" s="174">
        <f t="shared" ca="1" si="85"/>
        <v>-3.3472263526342183E-3</v>
      </c>
    </row>
    <row r="5229" spans="2:8" x14ac:dyDescent="0.3">
      <c r="B5229" s="212">
        <v>37816</v>
      </c>
      <c r="C5229" s="212">
        <v>34.153961000000002</v>
      </c>
      <c r="D5229" s="174">
        <v>5.5426206118160655E-3</v>
      </c>
      <c r="E5229" s="174">
        <v>5.5426206118160655E-3</v>
      </c>
      <c r="G5229" s="174">
        <v>5223</v>
      </c>
      <c r="H5229" s="174">
        <f t="shared" ca="1" si="85"/>
        <v>-2.1268616114785338E-2</v>
      </c>
    </row>
    <row r="5230" spans="2:8" x14ac:dyDescent="0.3">
      <c r="B5230" s="213">
        <v>37813</v>
      </c>
      <c r="C5230" s="213">
        <v>33.965702</v>
      </c>
      <c r="D5230" s="174">
        <v>9.794792176842983E-3</v>
      </c>
      <c r="E5230" s="174">
        <v>9.794792176842983E-3</v>
      </c>
      <c r="G5230" s="174">
        <v>5224</v>
      </c>
      <c r="H5230" s="174">
        <f t="shared" ca="1" si="85"/>
        <v>2.4901460540099091E-2</v>
      </c>
    </row>
    <row r="5231" spans="2:8" x14ac:dyDescent="0.3">
      <c r="B5231" s="212">
        <v>37812</v>
      </c>
      <c r="C5231" s="212">
        <v>33.636242000000003</v>
      </c>
      <c r="D5231" s="174">
        <v>2.2900819537277371E-2</v>
      </c>
      <c r="E5231" s="174">
        <v>2.2900819537277371E-2</v>
      </c>
      <c r="G5231" s="174">
        <v>5225</v>
      </c>
      <c r="H5231" s="174">
        <f t="shared" ca="1" si="85"/>
        <v>-8.2629005264866974E-4</v>
      </c>
    </row>
    <row r="5232" spans="2:8" x14ac:dyDescent="0.3">
      <c r="B5232" s="213">
        <v>37811</v>
      </c>
      <c r="C5232" s="213">
        <v>32.883189999999999</v>
      </c>
      <c r="D5232" s="174">
        <v>-5.9283607486689061E-3</v>
      </c>
      <c r="E5232" s="174">
        <v>-5.9283607486689061E-3</v>
      </c>
      <c r="G5232" s="174">
        <v>5226</v>
      </c>
      <c r="H5232" s="174">
        <f t="shared" ca="1" si="85"/>
        <v>-1.3165052013162057E-2</v>
      </c>
    </row>
    <row r="5233" spans="2:8" x14ac:dyDescent="0.3">
      <c r="B5233" s="212">
        <v>37810</v>
      </c>
      <c r="C5233" s="212">
        <v>33.079295999999999</v>
      </c>
      <c r="D5233" s="174">
        <v>-3.308946122308819E-3</v>
      </c>
      <c r="E5233" s="174">
        <v>-3.308946122308819E-3</v>
      </c>
      <c r="G5233" s="174">
        <v>5227</v>
      </c>
      <c r="H5233" s="174">
        <f t="shared" ca="1" si="85"/>
        <v>3.7909285587791032E-2</v>
      </c>
    </row>
    <row r="5234" spans="2:8" x14ac:dyDescent="0.3">
      <c r="B5234" s="213">
        <v>37809</v>
      </c>
      <c r="C5234" s="213">
        <v>33.189117000000003</v>
      </c>
      <c r="D5234" s="174">
        <v>3.2958798257561595E-2</v>
      </c>
      <c r="E5234" s="174">
        <v>3.2958798257561595E-2</v>
      </c>
      <c r="G5234" s="174">
        <v>5228</v>
      </c>
      <c r="H5234" s="174">
        <f t="shared" ca="1" si="85"/>
        <v>5.7980010345545917E-2</v>
      </c>
    </row>
    <row r="5235" spans="2:8" x14ac:dyDescent="0.3">
      <c r="B5235" s="212">
        <v>37806</v>
      </c>
      <c r="C5235" s="212">
        <v>32.130146000000003</v>
      </c>
      <c r="D5235" s="174">
        <v>3.1840097753952886E-3</v>
      </c>
      <c r="E5235" s="174">
        <v>3.1840097753952886E-3</v>
      </c>
      <c r="G5235" s="174">
        <v>5229</v>
      </c>
      <c r="H5235" s="174">
        <f t="shared" ca="1" si="85"/>
        <v>2.6536016455042818E-2</v>
      </c>
    </row>
    <row r="5236" spans="2:8" x14ac:dyDescent="0.3">
      <c r="B5236" s="213">
        <v>37805</v>
      </c>
      <c r="C5236" s="213">
        <v>32.028168000000001</v>
      </c>
      <c r="D5236" s="174">
        <v>-5.8436951008011776E-3</v>
      </c>
      <c r="E5236" s="174">
        <v>-5.8436951008011776E-3</v>
      </c>
      <c r="G5236" s="174">
        <v>5230</v>
      </c>
      <c r="H5236" s="174">
        <f t="shared" ca="1" si="85"/>
        <v>2.4543189821222586E-2</v>
      </c>
    </row>
    <row r="5237" spans="2:8" x14ac:dyDescent="0.3">
      <c r="B5237" s="212">
        <v>37804</v>
      </c>
      <c r="C5237" s="212">
        <v>32.216431</v>
      </c>
      <c r="D5237" s="174">
        <v>2.7006832519760469E-2</v>
      </c>
      <c r="E5237" s="174">
        <v>2.7006832519760469E-2</v>
      </c>
      <c r="G5237" s="174">
        <v>5231</v>
      </c>
      <c r="H5237" s="174">
        <f t="shared" ca="1" si="85"/>
        <v>-2.2036438366045207E-2</v>
      </c>
    </row>
    <row r="5238" spans="2:8" x14ac:dyDescent="0.3">
      <c r="B5238" s="213">
        <v>37803</v>
      </c>
      <c r="C5238" s="213">
        <v>31.369247000000001</v>
      </c>
      <c r="D5238" s="174">
        <v>9.5935900436041905E-3</v>
      </c>
      <c r="E5238" s="174">
        <v>9.5935900436041905E-3</v>
      </c>
      <c r="G5238" s="174">
        <v>5232</v>
      </c>
      <c r="H5238" s="174">
        <f t="shared" ca="1" si="85"/>
        <v>2.7512450821727025E-3</v>
      </c>
    </row>
    <row r="5239" spans="2:8" x14ac:dyDescent="0.3">
      <c r="B5239" s="212">
        <v>37802</v>
      </c>
      <c r="C5239" s="212">
        <v>31.071162999999999</v>
      </c>
      <c r="D5239" s="174">
        <v>-5.5235068223911596E-3</v>
      </c>
      <c r="E5239" s="174">
        <v>-5.5235068223911596E-3</v>
      </c>
      <c r="G5239" s="174">
        <v>5233</v>
      </c>
      <c r="H5239" s="174">
        <f t="shared" ca="1" si="85"/>
        <v>-1.2084072068217601E-3</v>
      </c>
    </row>
    <row r="5240" spans="2:8" x14ac:dyDescent="0.3">
      <c r="B5240" s="213">
        <v>37799</v>
      </c>
      <c r="C5240" s="213">
        <v>31.243738</v>
      </c>
      <c r="D5240" s="174">
        <v>3.9662055753626378E-2</v>
      </c>
      <c r="E5240" s="174">
        <v>3.9662055753626378E-2</v>
      </c>
      <c r="G5240" s="174">
        <v>5234</v>
      </c>
      <c r="H5240" s="174">
        <f t="shared" ca="1" si="85"/>
        <v>-1.3778963244010333E-2</v>
      </c>
    </row>
    <row r="5241" spans="2:8" x14ac:dyDescent="0.3">
      <c r="B5241" s="212">
        <v>37798</v>
      </c>
      <c r="C5241" s="212">
        <v>30.051821</v>
      </c>
      <c r="D5241" s="174">
        <v>1.5856680198319671E-2</v>
      </c>
      <c r="E5241" s="174">
        <v>1.5856680198319671E-2</v>
      </c>
      <c r="G5241" s="174">
        <v>5235</v>
      </c>
      <c r="H5241" s="174">
        <f t="shared" ca="1" si="85"/>
        <v>-2.1327160166673478E-2</v>
      </c>
    </row>
    <row r="5242" spans="2:8" x14ac:dyDescent="0.3">
      <c r="B5242" s="213">
        <v>37797</v>
      </c>
      <c r="C5242" s="213">
        <v>29.582737000000002</v>
      </c>
      <c r="D5242" s="174">
        <v>2.8609492443131847E-2</v>
      </c>
      <c r="E5242" s="174">
        <v>2.8609492443131847E-2</v>
      </c>
      <c r="G5242" s="174">
        <v>5236</v>
      </c>
      <c r="H5242" s="174">
        <f t="shared" ca="1" si="85"/>
        <v>8.4610802008578869E-3</v>
      </c>
    </row>
    <row r="5243" spans="2:8" x14ac:dyDescent="0.3">
      <c r="B5243" s="212">
        <v>37796</v>
      </c>
      <c r="C5243" s="212">
        <v>28.759930000000001</v>
      </c>
      <c r="D5243" s="174">
        <v>-1.5271073661189991E-2</v>
      </c>
      <c r="E5243" s="174">
        <v>-1.5271073661189991E-2</v>
      </c>
      <c r="G5243" s="174">
        <v>5237</v>
      </c>
      <c r="H5243" s="174">
        <f t="shared" ca="1" si="85"/>
        <v>3.1114642964764922E-2</v>
      </c>
    </row>
    <row r="5244" spans="2:8" x14ac:dyDescent="0.3">
      <c r="B5244" s="213">
        <v>37795</v>
      </c>
      <c r="C5244" s="213">
        <v>29.205936000000001</v>
      </c>
      <c r="D5244" s="174">
        <v>-2.5654376971898249E-2</v>
      </c>
      <c r="E5244" s="174">
        <v>-2.5654376971898249E-2</v>
      </c>
      <c r="G5244" s="174">
        <v>5238</v>
      </c>
      <c r="H5244" s="174">
        <f t="shared" ca="1" si="85"/>
        <v>-1.1107620803541005E-2</v>
      </c>
    </row>
    <row r="5245" spans="2:8" x14ac:dyDescent="0.3">
      <c r="B5245" s="212">
        <v>37792</v>
      </c>
      <c r="C5245" s="212">
        <v>29.974924000000001</v>
      </c>
      <c r="D5245" s="174">
        <v>6.7149653739552746E-3</v>
      </c>
      <c r="E5245" s="174">
        <v>6.7149653739552746E-3</v>
      </c>
      <c r="G5245" s="174">
        <v>5239</v>
      </c>
      <c r="H5245" s="174">
        <f t="shared" ca="1" si="85"/>
        <v>4.0949222937472239E-2</v>
      </c>
    </row>
    <row r="5246" spans="2:8" x14ac:dyDescent="0.3">
      <c r="B5246" s="213">
        <v>37791</v>
      </c>
      <c r="C5246" s="213">
        <v>29.774985999999998</v>
      </c>
      <c r="D5246" s="174">
        <v>-1.6009979563732228E-2</v>
      </c>
      <c r="E5246" s="174">
        <v>-1.6009979563732228E-2</v>
      </c>
      <c r="G5246" s="174">
        <v>5240</v>
      </c>
      <c r="H5246" s="174">
        <f t="shared" ca="1" si="85"/>
        <v>-8.443680358984634E-3</v>
      </c>
    </row>
    <row r="5247" spans="2:8" x14ac:dyDescent="0.3">
      <c r="B5247" s="212">
        <v>37790</v>
      </c>
      <c r="C5247" s="212">
        <v>30.259439</v>
      </c>
      <c r="D5247" s="174">
        <v>4.4875038087195465E-2</v>
      </c>
      <c r="E5247" s="174">
        <v>4.4875038087195465E-2</v>
      </c>
      <c r="G5247" s="174">
        <v>5241</v>
      </c>
      <c r="H5247" s="174">
        <f t="shared" ca="1" si="85"/>
        <v>2.4171802858040249E-2</v>
      </c>
    </row>
    <row r="5248" spans="2:8" x14ac:dyDescent="0.3">
      <c r="B5248" s="213">
        <v>37789</v>
      </c>
      <c r="C5248" s="213">
        <v>28.959864</v>
      </c>
      <c r="D5248" s="174">
        <v>2.4204622332143995E-2</v>
      </c>
      <c r="E5248" s="174">
        <v>2.4204622332143995E-2</v>
      </c>
      <c r="G5248" s="174">
        <v>5242</v>
      </c>
      <c r="H5248" s="174">
        <f t="shared" ca="1" si="85"/>
        <v>-2.6817916971600515E-4</v>
      </c>
    </row>
    <row r="5249" spans="2:8" x14ac:dyDescent="0.3">
      <c r="B5249" s="212">
        <v>37788</v>
      </c>
      <c r="C5249" s="212">
        <v>28.275466999999999</v>
      </c>
      <c r="D5249" s="174">
        <v>5.7440464048151459E-3</v>
      </c>
      <c r="E5249" s="174">
        <v>5.7440464048151459E-3</v>
      </c>
      <c r="G5249" s="174">
        <v>5243</v>
      </c>
      <c r="H5249" s="174">
        <f t="shared" ca="1" si="85"/>
        <v>1.9076171688950101E-2</v>
      </c>
    </row>
    <row r="5250" spans="2:8" x14ac:dyDescent="0.3">
      <c r="B5250" s="213">
        <v>37785</v>
      </c>
      <c r="C5250" s="213">
        <v>28.113979</v>
      </c>
      <c r="D5250" s="174">
        <v>-8.6768869567817371E-3</v>
      </c>
      <c r="E5250" s="174">
        <v>-8.6768869567817371E-3</v>
      </c>
      <c r="G5250" s="174">
        <v>5244</v>
      </c>
      <c r="H5250" s="174">
        <f t="shared" ca="1" si="85"/>
        <v>2.449744107158101E-2</v>
      </c>
    </row>
    <row r="5251" spans="2:8" x14ac:dyDescent="0.3">
      <c r="B5251" s="212">
        <v>37784</v>
      </c>
      <c r="C5251" s="212">
        <v>28.360056</v>
      </c>
      <c r="D5251" s="174">
        <v>2.1606723398148297E-2</v>
      </c>
      <c r="E5251" s="174">
        <v>2.1606723398148297E-2</v>
      </c>
      <c r="G5251" s="174">
        <v>5245</v>
      </c>
      <c r="H5251" s="174">
        <f t="shared" ca="1" si="85"/>
        <v>5.9405887883719879E-2</v>
      </c>
    </row>
    <row r="5252" spans="2:8" x14ac:dyDescent="0.3">
      <c r="B5252" s="213">
        <v>37783</v>
      </c>
      <c r="C5252" s="213">
        <v>27.760248000000001</v>
      </c>
      <c r="D5252" s="174">
        <v>3.8931612631467674E-3</v>
      </c>
      <c r="E5252" s="174">
        <v>3.8931612631467674E-3</v>
      </c>
      <c r="G5252" s="174">
        <v>5246</v>
      </c>
      <c r="H5252" s="174">
        <f t="shared" ca="1" si="85"/>
        <v>-5.3926016539740391E-2</v>
      </c>
    </row>
    <row r="5253" spans="2:8" x14ac:dyDescent="0.3">
      <c r="B5253" s="212">
        <v>37782</v>
      </c>
      <c r="C5253" s="212">
        <v>27.652591999999999</v>
      </c>
      <c r="D5253" s="174">
        <v>-2.1762800033310058E-2</v>
      </c>
      <c r="E5253" s="174">
        <v>-2.1762800033310058E-2</v>
      </c>
      <c r="G5253" s="174">
        <v>5247</v>
      </c>
      <c r="H5253" s="174">
        <f t="shared" ca="1" si="85"/>
        <v>-4.7664075586136855E-2</v>
      </c>
    </row>
    <row r="5254" spans="2:8" x14ac:dyDescent="0.3">
      <c r="B5254" s="213">
        <v>37781</v>
      </c>
      <c r="C5254" s="213">
        <v>28.267778</v>
      </c>
      <c r="D5254" s="174">
        <v>1.350974497918285E-2</v>
      </c>
      <c r="E5254" s="174">
        <v>1.350974497918285E-2</v>
      </c>
      <c r="G5254" s="174">
        <v>5248</v>
      </c>
      <c r="H5254" s="174">
        <f t="shared" ca="1" si="85"/>
        <v>4.1056083648164009E-2</v>
      </c>
    </row>
    <row r="5255" spans="2:8" x14ac:dyDescent="0.3">
      <c r="B5255" s="212">
        <v>37778</v>
      </c>
      <c r="C5255" s="212">
        <v>27.890978</v>
      </c>
      <c r="D5255" s="174">
        <v>-3.297472359538475E-3</v>
      </c>
      <c r="E5255" s="174">
        <v>-3.297472359538475E-3</v>
      </c>
      <c r="G5255" s="174">
        <v>5249</v>
      </c>
      <c r="H5255" s="174">
        <f t="shared" ca="1" si="85"/>
        <v>-3.8494757898094922E-2</v>
      </c>
    </row>
    <row r="5256" spans="2:8" x14ac:dyDescent="0.3">
      <c r="B5256" s="213">
        <v>37777</v>
      </c>
      <c r="C5256" s="213">
        <v>27.983252</v>
      </c>
      <c r="D5256" s="174">
        <v>5.0519576980377519E-2</v>
      </c>
      <c r="E5256" s="174">
        <v>5.0519576980377519E-2</v>
      </c>
      <c r="G5256" s="174">
        <v>5250</v>
      </c>
      <c r="H5256" s="174">
        <f t="shared" ref="H5256:H5319" ca="1" si="86">_xlfn.NORM.INV(RAND(),N$9,N$10)</f>
        <v>-3.4161121767284315E-2</v>
      </c>
    </row>
    <row r="5257" spans="2:8" x14ac:dyDescent="0.3">
      <c r="B5257" s="212">
        <v>37776</v>
      </c>
      <c r="C5257" s="212">
        <v>26.637535</v>
      </c>
      <c r="D5257" s="174">
        <v>6.6840711138455447E-3</v>
      </c>
      <c r="E5257" s="174">
        <v>6.6840711138455447E-3</v>
      </c>
      <c r="G5257" s="174">
        <v>5251</v>
      </c>
      <c r="H5257" s="174">
        <f t="shared" ca="1" si="86"/>
        <v>8.9293953932215089E-3</v>
      </c>
    </row>
    <row r="5258" spans="2:8" x14ac:dyDescent="0.3">
      <c r="B5258" s="213">
        <v>37775</v>
      </c>
      <c r="C5258" s="213">
        <v>26.46067</v>
      </c>
      <c r="D5258" s="174">
        <v>-4.3401917104577701E-3</v>
      </c>
      <c r="E5258" s="174">
        <v>-4.3401917104577701E-3</v>
      </c>
      <c r="G5258" s="174">
        <v>5252</v>
      </c>
      <c r="H5258" s="174">
        <f t="shared" ca="1" si="86"/>
        <v>8.5055068287841745E-3</v>
      </c>
    </row>
    <row r="5259" spans="2:8" x14ac:dyDescent="0.3">
      <c r="B5259" s="212">
        <v>37774</v>
      </c>
      <c r="C5259" s="212">
        <v>26.576015000000002</v>
      </c>
      <c r="D5259" s="174">
        <v>6.4063697428732094E-3</v>
      </c>
      <c r="E5259" s="174">
        <v>6.4063697428732094E-3</v>
      </c>
      <c r="G5259" s="174">
        <v>5253</v>
      </c>
      <c r="H5259" s="174">
        <f t="shared" ca="1" si="86"/>
        <v>-3.2058168247951824E-2</v>
      </c>
    </row>
    <row r="5260" spans="2:8" x14ac:dyDescent="0.3">
      <c r="B5260" s="213">
        <v>37771</v>
      </c>
      <c r="C5260" s="213">
        <v>26.406842999999999</v>
      </c>
      <c r="D5260" s="174">
        <v>4.9752029542876382E-3</v>
      </c>
      <c r="E5260" s="174">
        <v>4.9752029542876382E-3</v>
      </c>
      <c r="G5260" s="174">
        <v>5254</v>
      </c>
      <c r="H5260" s="174">
        <f t="shared" ca="1" si="86"/>
        <v>-2.5846635004841488E-2</v>
      </c>
    </row>
    <row r="5261" spans="2:8" x14ac:dyDescent="0.3">
      <c r="B5261" s="212">
        <v>37770</v>
      </c>
      <c r="C5261" s="212">
        <v>26.276114</v>
      </c>
      <c r="D5261" s="174">
        <v>2.8906806923593386E-2</v>
      </c>
      <c r="E5261" s="174">
        <v>2.8906806923593386E-2</v>
      </c>
      <c r="G5261" s="174">
        <v>5255</v>
      </c>
      <c r="H5261" s="174">
        <f t="shared" ca="1" si="86"/>
        <v>-2.9659203434422021E-2</v>
      </c>
    </row>
    <row r="5262" spans="2:8" x14ac:dyDescent="0.3">
      <c r="B5262" s="213">
        <v>37769</v>
      </c>
      <c r="C5262" s="213">
        <v>25.537894999999999</v>
      </c>
      <c r="D5262" s="174">
        <v>-1.2782390606480301E-2</v>
      </c>
      <c r="E5262" s="174">
        <v>-1.2782390606480301E-2</v>
      </c>
      <c r="G5262" s="174">
        <v>5256</v>
      </c>
      <c r="H5262" s="174">
        <f t="shared" ca="1" si="86"/>
        <v>2.9966433119678382E-2</v>
      </c>
    </row>
    <row r="5263" spans="2:8" x14ac:dyDescent="0.3">
      <c r="B5263" s="212">
        <v>37768</v>
      </c>
      <c r="C5263" s="212">
        <v>25.868556999999999</v>
      </c>
      <c r="D5263" s="174">
        <v>-2.8868211717037653E-2</v>
      </c>
      <c r="E5263" s="174">
        <v>-2.8868211717037653E-2</v>
      </c>
      <c r="G5263" s="174">
        <v>5257</v>
      </c>
      <c r="H5263" s="174">
        <f t="shared" ca="1" si="86"/>
        <v>2.6989210234638562E-2</v>
      </c>
    </row>
    <row r="5264" spans="2:8" x14ac:dyDescent="0.3">
      <c r="B5264" s="213">
        <v>37767</v>
      </c>
      <c r="C5264" s="213">
        <v>26.637535</v>
      </c>
      <c r="D5264" s="174">
        <v>8.4424361559765088E-3</v>
      </c>
      <c r="E5264" s="174">
        <v>8.4424361559765088E-3</v>
      </c>
      <c r="G5264" s="174">
        <v>5258</v>
      </c>
      <c r="H5264" s="174">
        <f t="shared" ca="1" si="86"/>
        <v>3.8966184677354833E-2</v>
      </c>
    </row>
    <row r="5265" spans="2:8" x14ac:dyDescent="0.3">
      <c r="B5265" s="212">
        <v>37764</v>
      </c>
      <c r="C5265" s="212">
        <v>26.414532000000001</v>
      </c>
      <c r="D5265" s="174">
        <v>3.4326909089414076E-2</v>
      </c>
      <c r="E5265" s="174">
        <v>3.4326909089414076E-2</v>
      </c>
      <c r="G5265" s="174">
        <v>5259</v>
      </c>
      <c r="H5265" s="174">
        <f t="shared" ca="1" si="86"/>
        <v>4.1542439214691453E-2</v>
      </c>
    </row>
    <row r="5266" spans="2:8" x14ac:dyDescent="0.3">
      <c r="B5266" s="213">
        <v>37763</v>
      </c>
      <c r="C5266" s="213">
        <v>25.537894999999999</v>
      </c>
      <c r="D5266" s="174">
        <v>8.809322008456015E-3</v>
      </c>
      <c r="E5266" s="174">
        <v>8.809322008456015E-3</v>
      </c>
      <c r="G5266" s="174">
        <v>5260</v>
      </c>
      <c r="H5266" s="174">
        <f t="shared" ca="1" si="86"/>
        <v>1.0822623801649889E-2</v>
      </c>
    </row>
    <row r="5267" spans="2:8" x14ac:dyDescent="0.3">
      <c r="B5267" s="212">
        <v>37762</v>
      </c>
      <c r="C5267" s="212">
        <v>25.314888</v>
      </c>
      <c r="D5267" s="174">
        <v>8.2694391444069308E-3</v>
      </c>
      <c r="E5267" s="174">
        <v>8.2694391444069308E-3</v>
      </c>
      <c r="G5267" s="174">
        <v>5261</v>
      </c>
      <c r="H5267" s="174">
        <f t="shared" ca="1" si="86"/>
        <v>-3.0790810780541651E-3</v>
      </c>
    </row>
    <row r="5268" spans="2:8" x14ac:dyDescent="0.3">
      <c r="B5268" s="213">
        <v>37761</v>
      </c>
      <c r="C5268" s="213">
        <v>25.107265000000002</v>
      </c>
      <c r="D5268" s="174">
        <v>7.7161092157349365E-3</v>
      </c>
      <c r="E5268" s="174">
        <v>7.7161092157349365E-3</v>
      </c>
      <c r="G5268" s="174">
        <v>5262</v>
      </c>
      <c r="H5268" s="174">
        <f t="shared" ca="1" si="86"/>
        <v>-6.9157876912577451E-2</v>
      </c>
    </row>
    <row r="5269" spans="2:8" x14ac:dyDescent="0.3">
      <c r="B5269" s="212">
        <v>37760</v>
      </c>
      <c r="C5269" s="212">
        <v>24.915018</v>
      </c>
      <c r="D5269" s="174">
        <v>3.1518658095179869E-2</v>
      </c>
      <c r="E5269" s="174">
        <v>3.1518658095179869E-2</v>
      </c>
      <c r="G5269" s="174">
        <v>5263</v>
      </c>
      <c r="H5269" s="174">
        <f t="shared" ca="1" si="86"/>
        <v>9.9458433814820259E-3</v>
      </c>
    </row>
    <row r="5270" spans="2:8" x14ac:dyDescent="0.3">
      <c r="B5270" s="213">
        <v>37757</v>
      </c>
      <c r="C5270" s="213">
        <v>24.153725000000001</v>
      </c>
      <c r="D5270" s="174">
        <v>-1.0084961366070316E-2</v>
      </c>
      <c r="E5270" s="174">
        <v>-1.0084961366070316E-2</v>
      </c>
      <c r="G5270" s="174">
        <v>5264</v>
      </c>
      <c r="H5270" s="174">
        <f t="shared" ca="1" si="86"/>
        <v>4.2962657498466138E-2</v>
      </c>
    </row>
    <row r="5271" spans="2:8" x14ac:dyDescent="0.3">
      <c r="B5271" s="212">
        <v>37756</v>
      </c>
      <c r="C5271" s="212">
        <v>24.399795999999998</v>
      </c>
      <c r="D5271" s="174">
        <v>2.0585379205850792E-2</v>
      </c>
      <c r="E5271" s="174">
        <v>2.0585379205850792E-2</v>
      </c>
      <c r="G5271" s="174">
        <v>5265</v>
      </c>
      <c r="H5271" s="174">
        <f t="shared" ca="1" si="86"/>
        <v>1.3854831199939499E-2</v>
      </c>
    </row>
    <row r="5272" spans="2:8" x14ac:dyDescent="0.3">
      <c r="B5272" s="213">
        <v>37755</v>
      </c>
      <c r="C5272" s="213">
        <v>23.907647999999998</v>
      </c>
      <c r="D5272" s="174">
        <v>-9.241647191093761E-3</v>
      </c>
      <c r="E5272" s="174">
        <v>-9.241647191093761E-3</v>
      </c>
      <c r="G5272" s="174">
        <v>5266</v>
      </c>
      <c r="H5272" s="174">
        <f t="shared" ca="1" si="86"/>
        <v>-3.4208357865300139E-2</v>
      </c>
    </row>
    <row r="5273" spans="2:8" x14ac:dyDescent="0.3">
      <c r="B5273" s="212">
        <v>37754</v>
      </c>
      <c r="C5273" s="212">
        <v>24.130655000000001</v>
      </c>
      <c r="D5273" s="174">
        <v>-5.0727953178586783E-3</v>
      </c>
      <c r="E5273" s="174">
        <v>-5.0727953178586783E-3</v>
      </c>
      <c r="G5273" s="174">
        <v>5267</v>
      </c>
      <c r="H5273" s="174">
        <f t="shared" ca="1" si="86"/>
        <v>-1.3991269042485681E-2</v>
      </c>
    </row>
    <row r="5274" spans="2:8" x14ac:dyDescent="0.3">
      <c r="B5274" s="213">
        <v>37753</v>
      </c>
      <c r="C5274" s="213">
        <v>24.253689000000001</v>
      </c>
      <c r="D5274" s="174">
        <v>7.9896275564807148E-3</v>
      </c>
      <c r="E5274" s="174">
        <v>7.9896275564807148E-3</v>
      </c>
      <c r="G5274" s="174">
        <v>5268</v>
      </c>
      <c r="H5274" s="174">
        <f t="shared" ca="1" si="86"/>
        <v>1.4574078496626976E-2</v>
      </c>
    </row>
    <row r="5275" spans="2:8" x14ac:dyDescent="0.3">
      <c r="B5275" s="212">
        <v>37750</v>
      </c>
      <c r="C5275" s="212">
        <v>24.061447000000001</v>
      </c>
      <c r="D5275" s="174">
        <v>-1.0436308009374102E-2</v>
      </c>
      <c r="E5275" s="174">
        <v>-1.0436308009374102E-2</v>
      </c>
      <c r="G5275" s="174">
        <v>5269</v>
      </c>
      <c r="H5275" s="174">
        <f t="shared" ca="1" si="86"/>
        <v>-2.3564118017137658E-2</v>
      </c>
    </row>
    <row r="5276" spans="2:8" x14ac:dyDescent="0.3">
      <c r="B5276" s="213">
        <v>37749</v>
      </c>
      <c r="C5276" s="213">
        <v>24.315207999999998</v>
      </c>
      <c r="D5276" s="174">
        <v>-1.801248153412811E-2</v>
      </c>
      <c r="E5276" s="174">
        <v>-1.801248153412811E-2</v>
      </c>
      <c r="G5276" s="174">
        <v>5270</v>
      </c>
      <c r="H5276" s="174">
        <f t="shared" ca="1" si="86"/>
        <v>-2.164127928439789E-2</v>
      </c>
    </row>
    <row r="5277" spans="2:8" x14ac:dyDescent="0.3">
      <c r="B5277" s="212">
        <v>37748</v>
      </c>
      <c r="C5277" s="212">
        <v>24.761219000000001</v>
      </c>
      <c r="D5277" s="174">
        <v>9.0880697348226149E-3</v>
      </c>
      <c r="E5277" s="174">
        <v>9.0880697348226149E-3</v>
      </c>
      <c r="G5277" s="174">
        <v>5271</v>
      </c>
      <c r="H5277" s="174">
        <f t="shared" ca="1" si="86"/>
        <v>-8.2171043527532271E-3</v>
      </c>
    </row>
    <row r="5278" spans="2:8" x14ac:dyDescent="0.3">
      <c r="B5278" s="213">
        <v>37747</v>
      </c>
      <c r="C5278" s="213">
        <v>24.538214</v>
      </c>
      <c r="D5278" s="174">
        <v>3.9075160878877656E-2</v>
      </c>
      <c r="E5278" s="174">
        <v>3.9075160878877656E-2</v>
      </c>
      <c r="G5278" s="174">
        <v>5272</v>
      </c>
      <c r="H5278" s="174">
        <f t="shared" ca="1" si="86"/>
        <v>-4.0397750981521562E-2</v>
      </c>
    </row>
    <row r="5279" spans="2:8" x14ac:dyDescent="0.3">
      <c r="B5279" s="212">
        <v>37746</v>
      </c>
      <c r="C5279" s="212">
        <v>23.615437</v>
      </c>
      <c r="D5279" s="174">
        <v>1.789878200093423E-2</v>
      </c>
      <c r="E5279" s="174">
        <v>1.789878200093423E-2</v>
      </c>
      <c r="G5279" s="174">
        <v>5273</v>
      </c>
      <c r="H5279" s="174">
        <f t="shared" ca="1" si="86"/>
        <v>3.4679009822898156E-2</v>
      </c>
    </row>
    <row r="5280" spans="2:8" x14ac:dyDescent="0.3">
      <c r="B5280" s="213">
        <v>37743</v>
      </c>
      <c r="C5280" s="213">
        <v>23.200182000000002</v>
      </c>
      <c r="D5280" s="174">
        <v>6.6314979460481861E-4</v>
      </c>
      <c r="E5280" s="174">
        <v>6.6314979460481861E-4</v>
      </c>
      <c r="G5280" s="174">
        <v>5274</v>
      </c>
      <c r="H5280" s="174">
        <f t="shared" ca="1" si="86"/>
        <v>1.2637340350342877E-2</v>
      </c>
    </row>
    <row r="5281" spans="2:8" x14ac:dyDescent="0.3">
      <c r="B5281" s="212">
        <v>37742</v>
      </c>
      <c r="C5281" s="212">
        <v>23.184806999999999</v>
      </c>
      <c r="D5281" s="174">
        <v>0</v>
      </c>
      <c r="E5281" s="174">
        <v>0</v>
      </c>
      <c r="G5281" s="174">
        <v>5275</v>
      </c>
      <c r="H5281" s="174">
        <f t="shared" ca="1" si="86"/>
        <v>2.9705592778402689E-2</v>
      </c>
    </row>
    <row r="5282" spans="2:8" x14ac:dyDescent="0.3">
      <c r="B5282" s="213">
        <v>37741</v>
      </c>
      <c r="C5282" s="213">
        <v>23.184806999999999</v>
      </c>
      <c r="D5282" s="174">
        <v>-1.6954735741792456E-2</v>
      </c>
      <c r="E5282" s="174">
        <v>-1.6954735741792456E-2</v>
      </c>
      <c r="G5282" s="174">
        <v>5276</v>
      </c>
      <c r="H5282" s="174">
        <f t="shared" ca="1" si="86"/>
        <v>-3.5590224644512898E-2</v>
      </c>
    </row>
    <row r="5283" spans="2:8" x14ac:dyDescent="0.3">
      <c r="B5283" s="212">
        <v>37740</v>
      </c>
      <c r="C5283" s="212">
        <v>23.584679000000001</v>
      </c>
      <c r="D5283" s="174">
        <v>-6.4788068113554257E-3</v>
      </c>
      <c r="E5283" s="174">
        <v>-6.4788068113554257E-3</v>
      </c>
      <c r="G5283" s="174">
        <v>5277</v>
      </c>
      <c r="H5283" s="174">
        <f t="shared" ca="1" si="86"/>
        <v>1.8295981193455914E-2</v>
      </c>
    </row>
    <row r="5284" spans="2:8" x14ac:dyDescent="0.3">
      <c r="B5284" s="213">
        <v>37739</v>
      </c>
      <c r="C5284" s="213">
        <v>23.738475999999999</v>
      </c>
      <c r="D5284" s="174">
        <v>2.2862928085275867E-2</v>
      </c>
      <c r="E5284" s="174">
        <v>2.2862928085275867E-2</v>
      </c>
      <c r="G5284" s="174">
        <v>5278</v>
      </c>
      <c r="H5284" s="174">
        <f t="shared" ca="1" si="86"/>
        <v>1.4860726376986948E-3</v>
      </c>
    </row>
    <row r="5285" spans="2:8" x14ac:dyDescent="0.3">
      <c r="B5285" s="212">
        <v>37736</v>
      </c>
      <c r="C5285" s="212">
        <v>23.207875999999999</v>
      </c>
      <c r="D5285" s="174">
        <v>9.3645505605052162E-3</v>
      </c>
      <c r="E5285" s="174">
        <v>9.3645505605052162E-3</v>
      </c>
      <c r="G5285" s="174">
        <v>5279</v>
      </c>
      <c r="H5285" s="174">
        <f t="shared" ca="1" si="86"/>
        <v>3.6839717749446187E-2</v>
      </c>
    </row>
    <row r="5286" spans="2:8" x14ac:dyDescent="0.3">
      <c r="B5286" s="213">
        <v>37735</v>
      </c>
      <c r="C5286" s="213">
        <v>22.992560999999998</v>
      </c>
      <c r="D5286" s="174">
        <v>-2.2556658510876421E-2</v>
      </c>
      <c r="E5286" s="174">
        <v>-2.2556658510876421E-2</v>
      </c>
      <c r="G5286" s="174">
        <v>5280</v>
      </c>
      <c r="H5286" s="174">
        <f t="shared" ca="1" si="86"/>
        <v>8.2680393468991201E-3</v>
      </c>
    </row>
    <row r="5287" spans="2:8" x14ac:dyDescent="0.3">
      <c r="B5287" s="212">
        <v>37734</v>
      </c>
      <c r="C5287" s="212">
        <v>23.523164999999999</v>
      </c>
      <c r="D5287" s="174">
        <v>-1.290727045786007E-2</v>
      </c>
      <c r="E5287" s="174">
        <v>-1.290727045786007E-2</v>
      </c>
      <c r="G5287" s="174">
        <v>5281</v>
      </c>
      <c r="H5287" s="174">
        <f t="shared" ca="1" si="86"/>
        <v>-3.7851138089345725E-2</v>
      </c>
    </row>
    <row r="5288" spans="2:8" x14ac:dyDescent="0.3">
      <c r="B5288" s="213">
        <v>37733</v>
      </c>
      <c r="C5288" s="213">
        <v>23.830755</v>
      </c>
      <c r="D5288" s="174">
        <v>4.5383630657573146E-3</v>
      </c>
      <c r="E5288" s="174">
        <v>4.5383630657573146E-3</v>
      </c>
      <c r="G5288" s="174">
        <v>5282</v>
      </c>
      <c r="H5288" s="174">
        <f t="shared" ca="1" si="86"/>
        <v>-3.1090273537276319E-2</v>
      </c>
    </row>
    <row r="5289" spans="2:8" x14ac:dyDescent="0.3">
      <c r="B5289" s="212">
        <v>37732</v>
      </c>
      <c r="C5289" s="212">
        <v>23.723091</v>
      </c>
      <c r="D5289" s="174">
        <v>-1.9412909982711563E-3</v>
      </c>
      <c r="E5289" s="174">
        <v>-1.9412909982711563E-3</v>
      </c>
      <c r="G5289" s="174">
        <v>5283</v>
      </c>
      <c r="H5289" s="174">
        <f t="shared" ca="1" si="86"/>
        <v>-8.5675753834098759E-3</v>
      </c>
    </row>
    <row r="5290" spans="2:8" x14ac:dyDescent="0.3">
      <c r="B5290" s="213">
        <v>37729</v>
      </c>
      <c r="C5290" s="213">
        <v>23.769234000000001</v>
      </c>
      <c r="D5290" s="174">
        <v>0</v>
      </c>
      <c r="E5290" s="174">
        <v>0</v>
      </c>
      <c r="G5290" s="174">
        <v>5284</v>
      </c>
      <c r="H5290" s="174">
        <f t="shared" ca="1" si="86"/>
        <v>8.6315360317918248E-3</v>
      </c>
    </row>
    <row r="5291" spans="2:8" x14ac:dyDescent="0.3">
      <c r="B5291" s="212">
        <v>37728</v>
      </c>
      <c r="C5291" s="212">
        <v>23.769234000000001</v>
      </c>
      <c r="D5291" s="174">
        <v>-1.748263498568153E-2</v>
      </c>
      <c r="E5291" s="174">
        <v>-1.748263498568153E-2</v>
      </c>
      <c r="G5291" s="174">
        <v>5285</v>
      </c>
      <c r="H5291" s="174">
        <f t="shared" ca="1" si="86"/>
        <v>6.040506905453958E-2</v>
      </c>
    </row>
    <row r="5292" spans="2:8" x14ac:dyDescent="0.3">
      <c r="B5292" s="213">
        <v>37727</v>
      </c>
      <c r="C5292" s="213">
        <v>24.192177000000001</v>
      </c>
      <c r="D5292" s="174">
        <v>8.6566977491761253E-3</v>
      </c>
      <c r="E5292" s="174">
        <v>8.6566977491761253E-3</v>
      </c>
      <c r="G5292" s="174">
        <v>5286</v>
      </c>
      <c r="H5292" s="174">
        <f t="shared" ca="1" si="86"/>
        <v>2.9872597124178866E-2</v>
      </c>
    </row>
    <row r="5293" spans="2:8" x14ac:dyDescent="0.3">
      <c r="B5293" s="212">
        <v>37726</v>
      </c>
      <c r="C5293" s="212">
        <v>23.984549999999999</v>
      </c>
      <c r="D5293" s="174">
        <v>-3.076428448290983E-2</v>
      </c>
      <c r="E5293" s="174">
        <v>-3.076428448290983E-2</v>
      </c>
      <c r="G5293" s="174">
        <v>5287</v>
      </c>
      <c r="H5293" s="174">
        <f t="shared" ca="1" si="86"/>
        <v>-2.0795931704348285E-2</v>
      </c>
    </row>
    <row r="5294" spans="2:8" x14ac:dyDescent="0.3">
      <c r="B5294" s="213">
        <v>37725</v>
      </c>
      <c r="C5294" s="213">
        <v>24.745837999999999</v>
      </c>
      <c r="D5294" s="174">
        <v>0</v>
      </c>
      <c r="E5294" s="174">
        <v>0</v>
      </c>
      <c r="G5294" s="174">
        <v>5288</v>
      </c>
      <c r="H5294" s="174">
        <f t="shared" ca="1" si="86"/>
        <v>7.4804806557152636E-3</v>
      </c>
    </row>
    <row r="5295" spans="2:8" x14ac:dyDescent="0.3">
      <c r="B5295" s="212">
        <v>37722</v>
      </c>
      <c r="C5295" s="212">
        <v>24.745837999999999</v>
      </c>
      <c r="D5295" s="174">
        <v>-1.5515472461348318E-3</v>
      </c>
      <c r="E5295" s="174">
        <v>-1.5515472461348318E-3</v>
      </c>
      <c r="G5295" s="174">
        <v>5289</v>
      </c>
      <c r="H5295" s="174">
        <f t="shared" ca="1" si="86"/>
        <v>4.8472537992902583E-3</v>
      </c>
    </row>
    <row r="5296" spans="2:8" x14ac:dyDescent="0.3">
      <c r="B5296" s="213">
        <v>37721</v>
      </c>
      <c r="C5296" s="213">
        <v>24.784292000000001</v>
      </c>
      <c r="D5296" s="174">
        <v>-1.0742718942241557E-2</v>
      </c>
      <c r="E5296" s="174">
        <v>-1.0742718942241557E-2</v>
      </c>
      <c r="G5296" s="174">
        <v>5290</v>
      </c>
      <c r="H5296" s="174">
        <f t="shared" ca="1" si="86"/>
        <v>4.7534018069599754E-2</v>
      </c>
    </row>
    <row r="5297" spans="2:8" x14ac:dyDescent="0.3">
      <c r="B5297" s="212">
        <v>37720</v>
      </c>
      <c r="C5297" s="212">
        <v>25.053433999999999</v>
      </c>
      <c r="D5297" s="174">
        <v>-5.7979235255058489E-3</v>
      </c>
      <c r="E5297" s="174">
        <v>-5.7979235255058489E-3</v>
      </c>
      <c r="G5297" s="174">
        <v>5291</v>
      </c>
      <c r="H5297" s="174">
        <f t="shared" ca="1" si="86"/>
        <v>1.067557881836028E-2</v>
      </c>
    </row>
    <row r="5298" spans="2:8" x14ac:dyDescent="0.3">
      <c r="B5298" s="213">
        <v>37719</v>
      </c>
      <c r="C5298" s="213">
        <v>25.199539000000001</v>
      </c>
      <c r="D5298" s="174">
        <v>-2.0328897156289265E-2</v>
      </c>
      <c r="E5298" s="174">
        <v>-2.0328897156289265E-2</v>
      </c>
      <c r="G5298" s="174">
        <v>5292</v>
      </c>
      <c r="H5298" s="174">
        <f t="shared" ca="1" si="86"/>
        <v>9.1285751053820034E-3</v>
      </c>
    </row>
    <row r="5299" spans="2:8" x14ac:dyDescent="0.3">
      <c r="B5299" s="212">
        <v>37718</v>
      </c>
      <c r="C5299" s="212">
        <v>25.722448</v>
      </c>
      <c r="D5299" s="174">
        <v>9.0497103867504883E-3</v>
      </c>
      <c r="E5299" s="174">
        <v>9.0497103867504883E-3</v>
      </c>
      <c r="G5299" s="174">
        <v>5293</v>
      </c>
      <c r="H5299" s="174">
        <f t="shared" ca="1" si="86"/>
        <v>4.4239613533886828E-2</v>
      </c>
    </row>
    <row r="5300" spans="2:8" x14ac:dyDescent="0.3">
      <c r="B5300" s="213">
        <v>37715</v>
      </c>
      <c r="C5300" s="213">
        <v>25.491755000000001</v>
      </c>
      <c r="D5300" s="174">
        <v>1.6871322696557133E-2</v>
      </c>
      <c r="E5300" s="174">
        <v>1.6871322696557133E-2</v>
      </c>
      <c r="G5300" s="174">
        <v>5294</v>
      </c>
      <c r="H5300" s="174">
        <f t="shared" ca="1" si="86"/>
        <v>-1.3186203769389664E-2</v>
      </c>
    </row>
    <row r="5301" spans="2:8" x14ac:dyDescent="0.3">
      <c r="B5301" s="212">
        <v>37714</v>
      </c>
      <c r="C5301" s="212">
        <v>25.068811</v>
      </c>
      <c r="D5301" s="174">
        <v>1.6526166247419264E-2</v>
      </c>
      <c r="E5301" s="174">
        <v>1.6526166247419264E-2</v>
      </c>
      <c r="G5301" s="174">
        <v>5295</v>
      </c>
      <c r="H5301" s="174">
        <f t="shared" ca="1" si="86"/>
        <v>-5.1294204406323448E-3</v>
      </c>
    </row>
    <row r="5302" spans="2:8" x14ac:dyDescent="0.3">
      <c r="B5302" s="213">
        <v>37713</v>
      </c>
      <c r="C5302" s="213">
        <v>24.661255000000001</v>
      </c>
      <c r="D5302" s="174">
        <v>8.173640037451765E-3</v>
      </c>
      <c r="E5302" s="174">
        <v>8.173640037451765E-3</v>
      </c>
      <c r="G5302" s="174">
        <v>5296</v>
      </c>
      <c r="H5302" s="174">
        <f t="shared" ca="1" si="86"/>
        <v>3.126696856205699E-2</v>
      </c>
    </row>
    <row r="5303" spans="2:8" x14ac:dyDescent="0.3">
      <c r="B5303" s="212">
        <v>37712</v>
      </c>
      <c r="C5303" s="212">
        <v>24.461317000000001</v>
      </c>
      <c r="D5303" s="174">
        <v>2.184376306999819E-2</v>
      </c>
      <c r="E5303" s="174">
        <v>2.184376306999819E-2</v>
      </c>
      <c r="G5303" s="174">
        <v>5297</v>
      </c>
      <c r="H5303" s="174">
        <f t="shared" ca="1" si="86"/>
        <v>5.1252158660347956E-2</v>
      </c>
    </row>
    <row r="5304" spans="2:8" x14ac:dyDescent="0.3">
      <c r="B5304" s="213">
        <v>37711</v>
      </c>
      <c r="C5304" s="213">
        <v>23.938412</v>
      </c>
      <c r="D5304" s="174">
        <v>-9.2297160576068106E-3</v>
      </c>
      <c r="E5304" s="174">
        <v>-9.2297160576068106E-3</v>
      </c>
      <c r="G5304" s="174">
        <v>5298</v>
      </c>
      <c r="H5304" s="174">
        <f t="shared" ca="1" si="86"/>
        <v>-4.5343579277891633E-3</v>
      </c>
    </row>
    <row r="5305" spans="2:8" x14ac:dyDescent="0.3">
      <c r="B5305" s="212">
        <v>37708</v>
      </c>
      <c r="C5305" s="212">
        <v>24.161415000000002</v>
      </c>
      <c r="D5305" s="174">
        <v>-1.2260255651811365E-2</v>
      </c>
      <c r="E5305" s="174">
        <v>-1.2260255651811365E-2</v>
      </c>
      <c r="G5305" s="174">
        <v>5299</v>
      </c>
      <c r="H5305" s="174">
        <f t="shared" ca="1" si="86"/>
        <v>4.9425091550036965E-2</v>
      </c>
    </row>
    <row r="5306" spans="2:8" x14ac:dyDescent="0.3">
      <c r="B5306" s="213">
        <v>37707</v>
      </c>
      <c r="C5306" s="213">
        <v>24.461317000000001</v>
      </c>
      <c r="D5306" s="174">
        <v>1.1768350115540603E-2</v>
      </c>
      <c r="E5306" s="174">
        <v>1.1768350115540603E-2</v>
      </c>
      <c r="G5306" s="174">
        <v>5300</v>
      </c>
      <c r="H5306" s="174">
        <f t="shared" ca="1" si="86"/>
        <v>1.4627611017871659E-2</v>
      </c>
    </row>
    <row r="5307" spans="2:8" x14ac:dyDescent="0.3">
      <c r="B5307" s="212">
        <v>37706</v>
      </c>
      <c r="C5307" s="212">
        <v>24.176796</v>
      </c>
      <c r="D5307" s="174">
        <v>-5.6924045231280303E-3</v>
      </c>
      <c r="E5307" s="174">
        <v>-5.6924045231280303E-3</v>
      </c>
      <c r="G5307" s="174">
        <v>5301</v>
      </c>
      <c r="H5307" s="174">
        <f t="shared" ca="1" si="86"/>
        <v>1.8162124818536671E-2</v>
      </c>
    </row>
    <row r="5308" spans="2:8" x14ac:dyDescent="0.3">
      <c r="B5308" s="213">
        <v>37705</v>
      </c>
      <c r="C5308" s="213">
        <v>24.315207999999998</v>
      </c>
      <c r="D5308" s="174">
        <v>-2.8384515327040489E-3</v>
      </c>
      <c r="E5308" s="174">
        <v>-2.8384515327040489E-3</v>
      </c>
      <c r="G5308" s="174">
        <v>5302</v>
      </c>
      <c r="H5308" s="174">
        <f t="shared" ca="1" si="86"/>
        <v>-1.25390722106171E-2</v>
      </c>
    </row>
    <row r="5309" spans="2:8" x14ac:dyDescent="0.3">
      <c r="B5309" s="212">
        <v>37704</v>
      </c>
      <c r="C5309" s="212">
        <v>24.384422000000001</v>
      </c>
      <c r="D5309" s="174">
        <v>-1.491120841082556E-2</v>
      </c>
      <c r="E5309" s="174">
        <v>-1.491120841082556E-2</v>
      </c>
      <c r="G5309" s="174">
        <v>5303</v>
      </c>
      <c r="H5309" s="174">
        <f t="shared" ca="1" si="86"/>
        <v>1.1968421624451586E-2</v>
      </c>
    </row>
    <row r="5310" spans="2:8" x14ac:dyDescent="0.3">
      <c r="B5310" s="213">
        <v>37701</v>
      </c>
      <c r="C5310" s="213">
        <v>24.753526999999998</v>
      </c>
      <c r="D5310" s="174">
        <v>1.1627894621292984E-2</v>
      </c>
      <c r="E5310" s="174">
        <v>1.1627894621292984E-2</v>
      </c>
      <c r="G5310" s="174">
        <v>5304</v>
      </c>
      <c r="H5310" s="174">
        <f t="shared" ca="1" si="86"/>
        <v>-5.973685025933202E-3</v>
      </c>
    </row>
    <row r="5311" spans="2:8" x14ac:dyDescent="0.3">
      <c r="B5311" s="212">
        <v>37700</v>
      </c>
      <c r="C5311" s="212">
        <v>24.469004000000002</v>
      </c>
      <c r="D5311" s="174">
        <v>3.9529296249529902E-2</v>
      </c>
      <c r="E5311" s="174">
        <v>3.9529296249529902E-2</v>
      </c>
      <c r="G5311" s="174">
        <v>5305</v>
      </c>
      <c r="H5311" s="174">
        <f t="shared" ca="1" si="86"/>
        <v>4.9201297257415655E-3</v>
      </c>
    </row>
    <row r="5312" spans="2:8" x14ac:dyDescent="0.3">
      <c r="B5312" s="213">
        <v>37699</v>
      </c>
      <c r="C5312" s="213">
        <v>23.538542</v>
      </c>
      <c r="D5312" s="174">
        <v>1.9313992102988446E-2</v>
      </c>
      <c r="E5312" s="174">
        <v>1.9313992102988446E-2</v>
      </c>
      <c r="G5312" s="174">
        <v>5306</v>
      </c>
      <c r="H5312" s="174">
        <f t="shared" ca="1" si="86"/>
        <v>5.5664211776196224E-3</v>
      </c>
    </row>
    <row r="5313" spans="2:8" x14ac:dyDescent="0.3">
      <c r="B5313" s="212">
        <v>37698</v>
      </c>
      <c r="C5313" s="212">
        <v>23.092533</v>
      </c>
      <c r="D5313" s="174">
        <v>0</v>
      </c>
      <c r="E5313" s="174">
        <v>0</v>
      </c>
      <c r="G5313" s="174">
        <v>5307</v>
      </c>
      <c r="H5313" s="174">
        <f t="shared" ca="1" si="86"/>
        <v>6.7762140541537258E-2</v>
      </c>
    </row>
    <row r="5314" spans="2:8" x14ac:dyDescent="0.3">
      <c r="B5314" s="213">
        <v>37697</v>
      </c>
      <c r="C5314" s="213">
        <v>23.092533</v>
      </c>
      <c r="D5314" s="174">
        <v>-2.6566416364829756E-3</v>
      </c>
      <c r="E5314" s="174">
        <v>-2.6566416364829756E-3</v>
      </c>
      <c r="G5314" s="174">
        <v>5308</v>
      </c>
      <c r="H5314" s="174">
        <f t="shared" ca="1" si="86"/>
        <v>-3.1885591732555431E-2</v>
      </c>
    </row>
    <row r="5315" spans="2:8" x14ac:dyDescent="0.3">
      <c r="B5315" s="212">
        <v>37694</v>
      </c>
      <c r="C5315" s="212">
        <v>23.154045</v>
      </c>
      <c r="D5315" s="174">
        <v>0</v>
      </c>
      <c r="E5315" s="174">
        <v>0</v>
      </c>
      <c r="G5315" s="174">
        <v>5309</v>
      </c>
      <c r="H5315" s="174">
        <f t="shared" ca="1" si="86"/>
        <v>3.316432719451084E-3</v>
      </c>
    </row>
    <row r="5316" spans="2:8" x14ac:dyDescent="0.3">
      <c r="B5316" s="213">
        <v>37693</v>
      </c>
      <c r="C5316" s="213">
        <v>23.154045</v>
      </c>
      <c r="D5316" s="174">
        <v>-4.2991281893361068E-3</v>
      </c>
      <c r="E5316" s="174">
        <v>-4.2991281893361068E-3</v>
      </c>
      <c r="G5316" s="174">
        <v>5310</v>
      </c>
      <c r="H5316" s="174">
        <f t="shared" ca="1" si="86"/>
        <v>-3.8337709917698518E-3</v>
      </c>
    </row>
    <row r="5317" spans="2:8" x14ac:dyDescent="0.3">
      <c r="B5317" s="212">
        <v>37692</v>
      </c>
      <c r="C5317" s="212">
        <v>23.254017000000001</v>
      </c>
      <c r="D5317" s="174">
        <v>-1.3698569130204376E-2</v>
      </c>
      <c r="E5317" s="174">
        <v>-1.3698569130204376E-2</v>
      </c>
      <c r="G5317" s="174">
        <v>5311</v>
      </c>
      <c r="H5317" s="174">
        <f t="shared" ca="1" si="86"/>
        <v>-1.6444508589546001E-3</v>
      </c>
    </row>
    <row r="5318" spans="2:8" x14ac:dyDescent="0.3">
      <c r="B5318" s="213">
        <v>37691</v>
      </c>
      <c r="C5318" s="213">
        <v>23.576988</v>
      </c>
      <c r="D5318" s="174">
        <v>-1.064871843128763E-2</v>
      </c>
      <c r="E5318" s="174">
        <v>-1.064871843128763E-2</v>
      </c>
      <c r="G5318" s="174">
        <v>5312</v>
      </c>
      <c r="H5318" s="174">
        <f t="shared" ca="1" si="86"/>
        <v>1.8593523125951094E-2</v>
      </c>
    </row>
    <row r="5319" spans="2:8" x14ac:dyDescent="0.3">
      <c r="B5319" s="212">
        <v>37690</v>
      </c>
      <c r="C5319" s="212">
        <v>23.830755</v>
      </c>
      <c r="D5319" s="174">
        <v>2.2640861588392692E-3</v>
      </c>
      <c r="E5319" s="174">
        <v>2.2640861588392692E-3</v>
      </c>
      <c r="G5319" s="174">
        <v>5313</v>
      </c>
      <c r="H5319" s="174">
        <f t="shared" ca="1" si="86"/>
        <v>-1.7053502850690014E-3</v>
      </c>
    </row>
    <row r="5320" spans="2:8" x14ac:dyDescent="0.3">
      <c r="B5320" s="213">
        <v>37687</v>
      </c>
      <c r="C5320" s="213">
        <v>23.776921999999999</v>
      </c>
      <c r="D5320" s="174">
        <v>-6.4646957463518437E-4</v>
      </c>
      <c r="E5320" s="174">
        <v>-6.4646957463518437E-4</v>
      </c>
      <c r="G5320" s="174">
        <v>5314</v>
      </c>
      <c r="H5320" s="174">
        <f t="shared" ref="H5320:H5383" ca="1" si="87">_xlfn.NORM.INV(RAND(),N$9,N$10)</f>
        <v>-2.5150400021866373E-2</v>
      </c>
    </row>
    <row r="5321" spans="2:8" x14ac:dyDescent="0.3">
      <c r="B5321" s="212">
        <v>37686</v>
      </c>
      <c r="C5321" s="212">
        <v>23.792303</v>
      </c>
      <c r="D5321" s="174">
        <v>-7.0602492492427811E-3</v>
      </c>
      <c r="E5321" s="174">
        <v>-7.0602492492427811E-3</v>
      </c>
      <c r="G5321" s="174">
        <v>5315</v>
      </c>
      <c r="H5321" s="174">
        <f t="shared" ca="1" si="87"/>
        <v>-2.9249957717274289E-2</v>
      </c>
    </row>
    <row r="5322" spans="2:8" x14ac:dyDescent="0.3">
      <c r="B5322" s="213">
        <v>37685</v>
      </c>
      <c r="C5322" s="213">
        <v>23.961476999999999</v>
      </c>
      <c r="D5322" s="174">
        <v>-2.5608794772776092E-3</v>
      </c>
      <c r="E5322" s="174">
        <v>-2.5608794772776092E-3</v>
      </c>
      <c r="G5322" s="174">
        <v>5316</v>
      </c>
      <c r="H5322" s="174">
        <f t="shared" ca="1" si="87"/>
        <v>5.2598479700267601E-3</v>
      </c>
    </row>
    <row r="5323" spans="2:8" x14ac:dyDescent="0.3">
      <c r="B5323" s="212">
        <v>37684</v>
      </c>
      <c r="C5323" s="212">
        <v>24.022997</v>
      </c>
      <c r="D5323" s="174">
        <v>-3.669455185599832E-2</v>
      </c>
      <c r="E5323" s="174">
        <v>-3.669455185599832E-2</v>
      </c>
      <c r="G5323" s="174">
        <v>5317</v>
      </c>
      <c r="H5323" s="174">
        <f t="shared" ca="1" si="87"/>
        <v>-6.8938353614415096E-3</v>
      </c>
    </row>
    <row r="5324" spans="2:8" x14ac:dyDescent="0.3">
      <c r="B5324" s="213">
        <v>37683</v>
      </c>
      <c r="C5324" s="213">
        <v>24.938089000000002</v>
      </c>
      <c r="D5324" s="174">
        <v>-6.1293123254789273E-3</v>
      </c>
      <c r="E5324" s="174">
        <v>-6.1293123254789273E-3</v>
      </c>
      <c r="G5324" s="174">
        <v>5318</v>
      </c>
      <c r="H5324" s="174">
        <f t="shared" ca="1" si="87"/>
        <v>-2.4224935964808399E-2</v>
      </c>
    </row>
    <row r="5325" spans="2:8" x14ac:dyDescent="0.3">
      <c r="B5325" s="212">
        <v>37680</v>
      </c>
      <c r="C5325" s="212">
        <v>25.091885000000001</v>
      </c>
      <c r="D5325" s="174">
        <v>-3.0630003147854912E-4</v>
      </c>
      <c r="E5325" s="174">
        <v>-3.0630003147854912E-4</v>
      </c>
      <c r="G5325" s="174">
        <v>5319</v>
      </c>
      <c r="H5325" s="174">
        <f t="shared" ca="1" si="87"/>
        <v>6.8112809268842819E-2</v>
      </c>
    </row>
    <row r="5326" spans="2:8" x14ac:dyDescent="0.3">
      <c r="B5326" s="213">
        <v>37679</v>
      </c>
      <c r="C5326" s="213">
        <v>25.099572999999999</v>
      </c>
      <c r="D5326" s="174">
        <v>1.9681280396972291E-2</v>
      </c>
      <c r="E5326" s="174">
        <v>1.9681280396972291E-2</v>
      </c>
      <c r="G5326" s="174">
        <v>5320</v>
      </c>
      <c r="H5326" s="174">
        <f t="shared" ca="1" si="87"/>
        <v>2.3670397829611962E-2</v>
      </c>
    </row>
    <row r="5327" spans="2:8" x14ac:dyDescent="0.3">
      <c r="B5327" s="212">
        <v>37678</v>
      </c>
      <c r="C5327" s="212">
        <v>24.615116</v>
      </c>
      <c r="D5327" s="174">
        <v>-8.97821646551486E-3</v>
      </c>
      <c r="E5327" s="174">
        <v>-8.97821646551486E-3</v>
      </c>
      <c r="G5327" s="174">
        <v>5321</v>
      </c>
      <c r="H5327" s="174">
        <f t="shared" ca="1" si="87"/>
        <v>3.3544430254130883E-2</v>
      </c>
    </row>
    <row r="5328" spans="2:8" x14ac:dyDescent="0.3">
      <c r="B5328" s="213">
        <v>37677</v>
      </c>
      <c r="C5328" s="213">
        <v>24.838118000000001</v>
      </c>
      <c r="D5328" s="174">
        <v>-8.8985231109935826E-3</v>
      </c>
      <c r="E5328" s="174">
        <v>-8.8985231109935826E-3</v>
      </c>
      <c r="G5328" s="174">
        <v>5322</v>
      </c>
      <c r="H5328" s="174">
        <f t="shared" ca="1" si="87"/>
        <v>-3.7215397468122074E-3</v>
      </c>
    </row>
    <row r="5329" spans="2:8" x14ac:dyDescent="0.3">
      <c r="B5329" s="212">
        <v>37676</v>
      </c>
      <c r="C5329" s="212">
        <v>25.061125000000001</v>
      </c>
      <c r="D5329" s="174">
        <v>1.1483454310364793E-2</v>
      </c>
      <c r="E5329" s="174">
        <v>1.1483454310364793E-2</v>
      </c>
      <c r="G5329" s="174">
        <v>5323</v>
      </c>
      <c r="H5329" s="174">
        <f t="shared" ca="1" si="87"/>
        <v>5.5319729382151787E-2</v>
      </c>
    </row>
    <row r="5330" spans="2:8" x14ac:dyDescent="0.3">
      <c r="B5330" s="213">
        <v>37673</v>
      </c>
      <c r="C5330" s="213">
        <v>24.776603999999999</v>
      </c>
      <c r="D5330" s="174">
        <v>-1.239793351650487E-3</v>
      </c>
      <c r="E5330" s="174">
        <v>-1.239793351650487E-3</v>
      </c>
      <c r="G5330" s="174">
        <v>5324</v>
      </c>
      <c r="H5330" s="174">
        <f t="shared" ca="1" si="87"/>
        <v>7.0180312748440183E-3</v>
      </c>
    </row>
    <row r="5331" spans="2:8" x14ac:dyDescent="0.3">
      <c r="B5331" s="212">
        <v>37672</v>
      </c>
      <c r="C5331" s="212">
        <v>24.807359999999999</v>
      </c>
      <c r="D5331" s="174">
        <v>-4.9351404179517238E-3</v>
      </c>
      <c r="E5331" s="174">
        <v>-4.9351404179517238E-3</v>
      </c>
      <c r="G5331" s="174">
        <v>5325</v>
      </c>
      <c r="H5331" s="174">
        <f t="shared" ca="1" si="87"/>
        <v>-8.2844324580228239E-4</v>
      </c>
    </row>
    <row r="5332" spans="2:8" x14ac:dyDescent="0.3">
      <c r="B5332" s="213">
        <v>37671</v>
      </c>
      <c r="C5332" s="213">
        <v>24.930395000000001</v>
      </c>
      <c r="D5332" s="174">
        <v>5.8949838066788465E-3</v>
      </c>
      <c r="E5332" s="174">
        <v>5.8949838066788465E-3</v>
      </c>
      <c r="G5332" s="174">
        <v>5326</v>
      </c>
      <c r="H5332" s="174">
        <f t="shared" ca="1" si="87"/>
        <v>-1.984990019639123E-2</v>
      </c>
    </row>
    <row r="5333" spans="2:8" x14ac:dyDescent="0.3">
      <c r="B5333" s="212">
        <v>37670</v>
      </c>
      <c r="C5333" s="212">
        <v>24.784292000000001</v>
      </c>
      <c r="D5333" s="174">
        <v>-4.9397510644256593E-3</v>
      </c>
      <c r="E5333" s="174">
        <v>-4.9397510644256593E-3</v>
      </c>
      <c r="G5333" s="174">
        <v>5327</v>
      </c>
      <c r="H5333" s="174">
        <f t="shared" ca="1" si="87"/>
        <v>2.7540298134195295E-2</v>
      </c>
    </row>
    <row r="5334" spans="2:8" x14ac:dyDescent="0.3">
      <c r="B5334" s="213">
        <v>37669</v>
      </c>
      <c r="C5334" s="213">
        <v>24.907328</v>
      </c>
      <c r="D5334" s="174">
        <v>2.1444264703096058E-2</v>
      </c>
      <c r="E5334" s="174">
        <v>2.1444264703096058E-2</v>
      </c>
      <c r="G5334" s="174">
        <v>5328</v>
      </c>
      <c r="H5334" s="174">
        <f t="shared" ca="1" si="87"/>
        <v>3.9353577648936031E-2</v>
      </c>
    </row>
    <row r="5335" spans="2:8" x14ac:dyDescent="0.3">
      <c r="B5335" s="212">
        <v>37666</v>
      </c>
      <c r="C5335" s="212">
        <v>24.384422000000001</v>
      </c>
      <c r="D5335" s="174">
        <v>-8.442608855230108E-3</v>
      </c>
      <c r="E5335" s="174">
        <v>-8.442608855230108E-3</v>
      </c>
      <c r="G5335" s="174">
        <v>5329</v>
      </c>
      <c r="H5335" s="174">
        <f t="shared" ca="1" si="87"/>
        <v>-5.9381814062813999E-3</v>
      </c>
    </row>
    <row r="5336" spans="2:8" x14ac:dyDescent="0.3">
      <c r="B5336" s="213">
        <v>37665</v>
      </c>
      <c r="C5336" s="213">
        <v>24.592043</v>
      </c>
      <c r="D5336" s="174">
        <v>0</v>
      </c>
      <c r="E5336" s="174">
        <v>0</v>
      </c>
      <c r="G5336" s="174">
        <v>5330</v>
      </c>
      <c r="H5336" s="174">
        <f t="shared" ca="1" si="87"/>
        <v>1.3813945995924636E-3</v>
      </c>
    </row>
    <row r="5337" spans="2:8" x14ac:dyDescent="0.3">
      <c r="B5337" s="212">
        <v>37664</v>
      </c>
      <c r="C5337" s="212">
        <v>24.592043</v>
      </c>
      <c r="D5337" s="174">
        <v>-8.9869238245461648E-3</v>
      </c>
      <c r="E5337" s="174">
        <v>-8.9869238245461648E-3</v>
      </c>
      <c r="G5337" s="174">
        <v>5331</v>
      </c>
      <c r="H5337" s="174">
        <f t="shared" ca="1" si="87"/>
        <v>4.2534044323206066E-2</v>
      </c>
    </row>
    <row r="5338" spans="2:8" x14ac:dyDescent="0.3">
      <c r="B5338" s="213">
        <v>37663</v>
      </c>
      <c r="C5338" s="213">
        <v>24.815054</v>
      </c>
      <c r="D5338" s="174">
        <v>1.8629401995106168E-3</v>
      </c>
      <c r="E5338" s="174">
        <v>1.8629401995106168E-3</v>
      </c>
      <c r="G5338" s="174">
        <v>5332</v>
      </c>
      <c r="H5338" s="174">
        <f t="shared" ca="1" si="87"/>
        <v>3.2335382662798055E-2</v>
      </c>
    </row>
    <row r="5339" spans="2:8" x14ac:dyDescent="0.3">
      <c r="B5339" s="212">
        <v>37662</v>
      </c>
      <c r="C5339" s="212">
        <v>24.768910999999999</v>
      </c>
      <c r="D5339" s="174">
        <v>-1.7987672725503782E-2</v>
      </c>
      <c r="E5339" s="174">
        <v>-1.7987672725503782E-2</v>
      </c>
      <c r="G5339" s="174">
        <v>5333</v>
      </c>
      <c r="H5339" s="174">
        <f t="shared" ca="1" si="87"/>
        <v>-2.415289482413762E-2</v>
      </c>
    </row>
    <row r="5340" spans="2:8" x14ac:dyDescent="0.3">
      <c r="B5340" s="213">
        <v>37659</v>
      </c>
      <c r="C5340" s="213">
        <v>25.222607</v>
      </c>
      <c r="D5340" s="174">
        <v>6.4435255799569838E-3</v>
      </c>
      <c r="E5340" s="174">
        <v>6.4435255799569838E-3</v>
      </c>
      <c r="G5340" s="174">
        <v>5334</v>
      </c>
      <c r="H5340" s="174">
        <f t="shared" ca="1" si="87"/>
        <v>-6.5852246868668959E-2</v>
      </c>
    </row>
    <row r="5341" spans="2:8" x14ac:dyDescent="0.3">
      <c r="B5341" s="212">
        <v>37658</v>
      </c>
      <c r="C5341" s="212">
        <v>25.061125000000001</v>
      </c>
      <c r="D5341" s="174">
        <v>2.9049553204770626E-2</v>
      </c>
      <c r="E5341" s="174">
        <v>2.9049553204770626E-2</v>
      </c>
      <c r="G5341" s="174">
        <v>5335</v>
      </c>
      <c r="H5341" s="174">
        <f t="shared" ca="1" si="87"/>
        <v>-2.6922273084934559E-2</v>
      </c>
    </row>
    <row r="5342" spans="2:8" x14ac:dyDescent="0.3">
      <c r="B5342" s="213">
        <v>37657</v>
      </c>
      <c r="C5342" s="213">
        <v>24.353662</v>
      </c>
      <c r="D5342" s="174">
        <v>-1.1547929956845053E-2</v>
      </c>
      <c r="E5342" s="174">
        <v>-1.1547929956845053E-2</v>
      </c>
      <c r="G5342" s="174">
        <v>5336</v>
      </c>
      <c r="H5342" s="174">
        <f t="shared" ca="1" si="87"/>
        <v>-5.0970266371420964E-2</v>
      </c>
    </row>
    <row r="5343" spans="2:8" x14ac:dyDescent="0.3">
      <c r="B5343" s="212">
        <v>37656</v>
      </c>
      <c r="C5343" s="212">
        <v>24.638182</v>
      </c>
      <c r="D5343" s="174">
        <v>2.1357777311739663E-2</v>
      </c>
      <c r="E5343" s="174">
        <v>2.1357777311739663E-2</v>
      </c>
      <c r="G5343" s="174">
        <v>5337</v>
      </c>
      <c r="H5343" s="174">
        <f t="shared" ca="1" si="87"/>
        <v>7.1153575600483646E-3</v>
      </c>
    </row>
    <row r="5344" spans="2:8" x14ac:dyDescent="0.3">
      <c r="B5344" s="213">
        <v>37655</v>
      </c>
      <c r="C5344" s="213">
        <v>24.122969000000001</v>
      </c>
      <c r="D5344" s="174">
        <v>2.1159010828668067E-2</v>
      </c>
      <c r="E5344" s="174">
        <v>2.1159010828668067E-2</v>
      </c>
      <c r="G5344" s="174">
        <v>5338</v>
      </c>
      <c r="H5344" s="174">
        <f t="shared" ca="1" si="87"/>
        <v>2.3408151444256572E-3</v>
      </c>
    </row>
    <row r="5345" spans="2:8" x14ac:dyDescent="0.3">
      <c r="B5345" s="212">
        <v>37652</v>
      </c>
      <c r="C5345" s="212">
        <v>23.623127</v>
      </c>
      <c r="D5345" s="174">
        <v>1.7218427439490792E-2</v>
      </c>
      <c r="E5345" s="174">
        <v>1.7218427439490792E-2</v>
      </c>
      <c r="G5345" s="174">
        <v>5339</v>
      </c>
      <c r="H5345" s="174">
        <f t="shared" ca="1" si="87"/>
        <v>-5.3953197555413918E-2</v>
      </c>
    </row>
    <row r="5346" spans="2:8" x14ac:dyDescent="0.3">
      <c r="B5346" s="213">
        <v>37651</v>
      </c>
      <c r="C5346" s="213">
        <v>23.223258999999999</v>
      </c>
      <c r="D5346" s="174">
        <v>-9.5113234244910225E-3</v>
      </c>
      <c r="E5346" s="174">
        <v>-9.5113234244910225E-3</v>
      </c>
      <c r="G5346" s="174">
        <v>5340</v>
      </c>
      <c r="H5346" s="174">
        <f t="shared" ca="1" si="87"/>
        <v>-2.2600435995534442E-2</v>
      </c>
    </row>
    <row r="5347" spans="2:8" x14ac:dyDescent="0.3">
      <c r="B5347" s="212">
        <v>37650</v>
      </c>
      <c r="C5347" s="212">
        <v>23.446263999999999</v>
      </c>
      <c r="D5347" s="174">
        <v>-1.3101320942665675E-3</v>
      </c>
      <c r="E5347" s="174">
        <v>-1.3101320942665675E-3</v>
      </c>
      <c r="G5347" s="174">
        <v>5341</v>
      </c>
      <c r="H5347" s="174">
        <f t="shared" ca="1" si="87"/>
        <v>-2.6898572980842243E-2</v>
      </c>
    </row>
    <row r="5348" spans="2:8" x14ac:dyDescent="0.3">
      <c r="B5348" s="213">
        <v>37649</v>
      </c>
      <c r="C5348" s="213">
        <v>23.477022000000002</v>
      </c>
      <c r="D5348" s="174">
        <v>-9.4094411541995569E-3</v>
      </c>
      <c r="E5348" s="174">
        <v>-9.4094411541995569E-3</v>
      </c>
      <c r="G5348" s="174">
        <v>5342</v>
      </c>
      <c r="H5348" s="174">
        <f t="shared" ca="1" si="87"/>
        <v>-3.6249430382782832E-2</v>
      </c>
    </row>
    <row r="5349" spans="2:8" x14ac:dyDescent="0.3">
      <c r="B5349" s="212">
        <v>37648</v>
      </c>
      <c r="C5349" s="212">
        <v>23.700026000000001</v>
      </c>
      <c r="D5349" s="174">
        <v>-2.8679338138728593E-2</v>
      </c>
      <c r="E5349" s="174">
        <v>-2.8679338138728593E-2</v>
      </c>
      <c r="G5349" s="174">
        <v>5343</v>
      </c>
      <c r="H5349" s="174">
        <f t="shared" ca="1" si="87"/>
        <v>1.4125269172932331E-2</v>
      </c>
    </row>
    <row r="5350" spans="2:8" x14ac:dyDescent="0.3">
      <c r="B5350" s="213">
        <v>37645</v>
      </c>
      <c r="C5350" s="213">
        <v>24.399795999999998</v>
      </c>
      <c r="D5350" s="174">
        <v>-3.0256758759527536E-2</v>
      </c>
      <c r="E5350" s="174">
        <v>-3.0256758759527536E-2</v>
      </c>
      <c r="G5350" s="174">
        <v>5344</v>
      </c>
      <c r="H5350" s="174">
        <f t="shared" ca="1" si="87"/>
        <v>6.3053457971735422E-2</v>
      </c>
    </row>
    <row r="5351" spans="2:8" x14ac:dyDescent="0.3">
      <c r="B5351" s="212">
        <v>37644</v>
      </c>
      <c r="C5351" s="212">
        <v>25.161089</v>
      </c>
      <c r="D5351" s="174">
        <v>-8.7852258977610363E-3</v>
      </c>
      <c r="E5351" s="174">
        <v>-8.7852258977610363E-3</v>
      </c>
      <c r="G5351" s="174">
        <v>5345</v>
      </c>
      <c r="H5351" s="174">
        <f t="shared" ca="1" si="87"/>
        <v>-1.2651331809507466E-2</v>
      </c>
    </row>
    <row r="5352" spans="2:8" x14ac:dyDescent="0.3">
      <c r="B5352" s="213">
        <v>37643</v>
      </c>
      <c r="C5352" s="213">
        <v>25.384094000000001</v>
      </c>
      <c r="D5352" s="174">
        <v>-1.2858842603834165E-2</v>
      </c>
      <c r="E5352" s="174">
        <v>-1.2858842603834165E-2</v>
      </c>
      <c r="G5352" s="174">
        <v>5346</v>
      </c>
      <c r="H5352" s="174">
        <f t="shared" ca="1" si="87"/>
        <v>-1.8396561726054688E-3</v>
      </c>
    </row>
    <row r="5353" spans="2:8" x14ac:dyDescent="0.3">
      <c r="B5353" s="212">
        <v>37642</v>
      </c>
      <c r="C5353" s="212">
        <v>25.714756000000001</v>
      </c>
      <c r="D5353" s="174">
        <v>2.0756910637491525E-2</v>
      </c>
      <c r="E5353" s="174">
        <v>2.0756910637491525E-2</v>
      </c>
      <c r="G5353" s="174">
        <v>5347</v>
      </c>
      <c r="H5353" s="174">
        <f t="shared" ca="1" si="87"/>
        <v>3.8895809879894508E-2</v>
      </c>
    </row>
    <row r="5354" spans="2:8" x14ac:dyDescent="0.3">
      <c r="B5354" s="213">
        <v>37641</v>
      </c>
      <c r="C5354" s="213">
        <v>25.191851</v>
      </c>
      <c r="D5354" s="174">
        <v>-1.5329054883065676E-2</v>
      </c>
      <c r="E5354" s="174">
        <v>-1.5329054883065676E-2</v>
      </c>
      <c r="G5354" s="174">
        <v>5348</v>
      </c>
      <c r="H5354" s="174">
        <f t="shared" ca="1" si="87"/>
        <v>2.9094691740060536E-2</v>
      </c>
    </row>
    <row r="5355" spans="2:8" x14ac:dyDescent="0.3">
      <c r="B5355" s="212">
        <v>37638</v>
      </c>
      <c r="C5355" s="212">
        <v>25.584029999999998</v>
      </c>
      <c r="D5355" s="174">
        <v>2.9393528428070779E-2</v>
      </c>
      <c r="E5355" s="174">
        <v>2.9393528428070779E-2</v>
      </c>
      <c r="G5355" s="174">
        <v>5349</v>
      </c>
      <c r="H5355" s="174">
        <f t="shared" ca="1" si="87"/>
        <v>-1.8970694248516321E-3</v>
      </c>
    </row>
    <row r="5356" spans="2:8" x14ac:dyDescent="0.3">
      <c r="B5356" s="213">
        <v>37637</v>
      </c>
      <c r="C5356" s="213">
        <v>24.853497999999998</v>
      </c>
      <c r="D5356" s="174">
        <v>-3.0935769001238134E-4</v>
      </c>
      <c r="E5356" s="174">
        <v>-3.0935769001238134E-4</v>
      </c>
      <c r="G5356" s="174">
        <v>5350</v>
      </c>
      <c r="H5356" s="174">
        <f t="shared" ca="1" si="87"/>
        <v>4.4106914124188178E-2</v>
      </c>
    </row>
    <row r="5357" spans="2:8" x14ac:dyDescent="0.3">
      <c r="B5357" s="212">
        <v>37636</v>
      </c>
      <c r="C5357" s="212">
        <v>24.861189</v>
      </c>
      <c r="D5357" s="174">
        <v>-2.4682714015192577E-3</v>
      </c>
      <c r="E5357" s="174">
        <v>-2.4682714015192577E-3</v>
      </c>
      <c r="G5357" s="174">
        <v>5351</v>
      </c>
      <c r="H5357" s="174">
        <f t="shared" ca="1" si="87"/>
        <v>5.6865200023410896E-2</v>
      </c>
    </row>
    <row r="5358" spans="2:8" x14ac:dyDescent="0.3">
      <c r="B5358" s="213">
        <v>37635</v>
      </c>
      <c r="C5358" s="213">
        <v>24.922705000000001</v>
      </c>
      <c r="D5358" s="174">
        <v>5.8967322559621812E-3</v>
      </c>
      <c r="E5358" s="174">
        <v>5.8967322559621812E-3</v>
      </c>
      <c r="G5358" s="174">
        <v>5352</v>
      </c>
      <c r="H5358" s="174">
        <f t="shared" ca="1" si="87"/>
        <v>2.4948944237851007E-2</v>
      </c>
    </row>
    <row r="5359" spans="2:8" x14ac:dyDescent="0.3">
      <c r="B5359" s="212">
        <v>37634</v>
      </c>
      <c r="C5359" s="212">
        <v>24.776603999999999</v>
      </c>
      <c r="D5359" s="174">
        <v>-1.8580523988221024E-2</v>
      </c>
      <c r="E5359" s="174">
        <v>-1.8580523988221024E-2</v>
      </c>
      <c r="G5359" s="174">
        <v>5353</v>
      </c>
      <c r="H5359" s="174">
        <f t="shared" ca="1" si="87"/>
        <v>2.3643170060023829E-3</v>
      </c>
    </row>
    <row r="5360" spans="2:8" x14ac:dyDescent="0.3">
      <c r="B5360" s="213">
        <v>37631</v>
      </c>
      <c r="C5360" s="213">
        <v>25.245681999999999</v>
      </c>
      <c r="D5360" s="174">
        <v>4.5900307011450415E-3</v>
      </c>
      <c r="E5360" s="174">
        <v>4.5900307011450415E-3</v>
      </c>
      <c r="G5360" s="174">
        <v>5354</v>
      </c>
      <c r="H5360" s="174">
        <f t="shared" ca="1" si="87"/>
        <v>1.3437377703738592E-2</v>
      </c>
    </row>
    <row r="5361" spans="2:8" x14ac:dyDescent="0.3">
      <c r="B5361" s="212">
        <v>37630</v>
      </c>
      <c r="C5361" s="212">
        <v>25.130333</v>
      </c>
      <c r="D5361" s="174">
        <v>2.7672737720700294E-2</v>
      </c>
      <c r="E5361" s="174">
        <v>2.7672737720700294E-2</v>
      </c>
      <c r="G5361" s="174">
        <v>5355</v>
      </c>
      <c r="H5361" s="174">
        <f t="shared" ca="1" si="87"/>
        <v>-2.3894825884870022E-2</v>
      </c>
    </row>
    <row r="5362" spans="2:8" x14ac:dyDescent="0.3">
      <c r="B5362" s="213">
        <v>37629</v>
      </c>
      <c r="C5362" s="213">
        <v>24.453634000000001</v>
      </c>
      <c r="D5362" s="174">
        <v>1.955775697271795E-2</v>
      </c>
      <c r="E5362" s="174">
        <v>1.955775697271795E-2</v>
      </c>
      <c r="G5362" s="174">
        <v>5356</v>
      </c>
      <c r="H5362" s="174">
        <f t="shared" ca="1" si="87"/>
        <v>-1.3976235683083649E-2</v>
      </c>
    </row>
    <row r="5363" spans="2:8" x14ac:dyDescent="0.3">
      <c r="B5363" s="212">
        <v>37628</v>
      </c>
      <c r="C5363" s="212">
        <v>23.984549999999999</v>
      </c>
      <c r="D5363" s="174">
        <v>-8.5824024849025463E-3</v>
      </c>
      <c r="E5363" s="174">
        <v>-8.5824024849025463E-3</v>
      </c>
      <c r="G5363" s="174">
        <v>5357</v>
      </c>
      <c r="H5363" s="174">
        <f t="shared" ca="1" si="87"/>
        <v>4.1403069517922553E-2</v>
      </c>
    </row>
    <row r="5364" spans="2:8" x14ac:dyDescent="0.3">
      <c r="B5364" s="213">
        <v>37627</v>
      </c>
      <c r="C5364" s="213">
        <v>24.192177000000001</v>
      </c>
      <c r="D5364" s="174">
        <v>-2.3890736923209255E-2</v>
      </c>
      <c r="E5364" s="174">
        <v>-2.3890736923209255E-2</v>
      </c>
      <c r="G5364" s="174">
        <v>5358</v>
      </c>
      <c r="H5364" s="174">
        <f t="shared" ca="1" si="87"/>
        <v>-7.5954592786532035E-3</v>
      </c>
    </row>
    <row r="5365" spans="2:8" x14ac:dyDescent="0.3">
      <c r="B5365" s="212">
        <v>37624</v>
      </c>
      <c r="C5365" s="212">
        <v>24.784292000000001</v>
      </c>
      <c r="D5365" s="174">
        <v>1.2428531901737629E-3</v>
      </c>
      <c r="E5365" s="174">
        <v>1.2428531901737629E-3</v>
      </c>
      <c r="G5365" s="174">
        <v>5359</v>
      </c>
      <c r="H5365" s="174">
        <f t="shared" ca="1" si="87"/>
        <v>-1.8533533847619788E-2</v>
      </c>
    </row>
    <row r="5366" spans="2:8" x14ac:dyDescent="0.3">
      <c r="B5366" s="213">
        <v>37623</v>
      </c>
      <c r="C5366" s="213">
        <v>24.753526999999998</v>
      </c>
      <c r="D5366" s="174">
        <v>-9.8431170961488599E-3</v>
      </c>
      <c r="E5366" s="174">
        <v>-9.8431170961488599E-3</v>
      </c>
      <c r="G5366" s="174">
        <v>5360</v>
      </c>
      <c r="H5366" s="174">
        <f t="shared" ca="1" si="87"/>
        <v>1.7883222484715508E-2</v>
      </c>
    </row>
    <row r="5367" spans="2:8" x14ac:dyDescent="0.3">
      <c r="B5367" s="212">
        <v>37622</v>
      </c>
      <c r="C5367" s="212">
        <v>24.999600999999998</v>
      </c>
      <c r="D5367" s="174">
        <v>7.1248776625884745E-3</v>
      </c>
      <c r="E5367" s="174">
        <v>7.1248776625884745E-3</v>
      </c>
      <c r="G5367" s="174">
        <v>5361</v>
      </c>
      <c r="H5367" s="174">
        <f t="shared" ca="1" si="87"/>
        <v>-4.4525033759854407E-3</v>
      </c>
    </row>
    <row r="5368" spans="2:8" x14ac:dyDescent="0.3">
      <c r="B5368" s="213">
        <v>37621</v>
      </c>
      <c r="C5368" s="213">
        <v>24.822742000000002</v>
      </c>
      <c r="D5368" s="174">
        <v>3.0981193915603382E-4</v>
      </c>
      <c r="E5368" s="174">
        <v>3.0981193915603382E-4</v>
      </c>
      <c r="G5368" s="174">
        <v>5362</v>
      </c>
      <c r="H5368" s="174">
        <f t="shared" ca="1" si="87"/>
        <v>-8.8972016660923258E-3</v>
      </c>
    </row>
    <row r="5369" spans="2:8" x14ac:dyDescent="0.3">
      <c r="B5369" s="212">
        <v>37620</v>
      </c>
      <c r="C5369" s="212">
        <v>24.815054</v>
      </c>
      <c r="D5369" s="174">
        <v>-9.210746544402881E-3</v>
      </c>
      <c r="E5369" s="174">
        <v>-9.210746544402881E-3</v>
      </c>
      <c r="G5369" s="174">
        <v>5363</v>
      </c>
      <c r="H5369" s="174">
        <f t="shared" ca="1" si="87"/>
        <v>5.27683706284078E-2</v>
      </c>
    </row>
    <row r="5370" spans="2:8" x14ac:dyDescent="0.3">
      <c r="B5370" s="213">
        <v>37617</v>
      </c>
      <c r="C5370" s="213">
        <v>25.045743999999999</v>
      </c>
      <c r="D5370" s="174">
        <v>2.1643681012546188E-2</v>
      </c>
      <c r="E5370" s="174">
        <v>2.1643681012546188E-2</v>
      </c>
      <c r="G5370" s="174">
        <v>5364</v>
      </c>
      <c r="H5370" s="174">
        <f t="shared" ca="1" si="87"/>
        <v>1.5127018265957625E-2</v>
      </c>
    </row>
    <row r="5371" spans="2:8" x14ac:dyDescent="0.3">
      <c r="B5371" s="212">
        <v>37616</v>
      </c>
      <c r="C5371" s="212">
        <v>24.515146000000001</v>
      </c>
      <c r="D5371" s="174">
        <v>-5.9246376553017737E-3</v>
      </c>
      <c r="E5371" s="174">
        <v>-5.9246376553017737E-3</v>
      </c>
      <c r="G5371" s="174">
        <v>5365</v>
      </c>
      <c r="H5371" s="174">
        <f t="shared" ca="1" si="87"/>
        <v>-1.5382214221738223E-2</v>
      </c>
    </row>
    <row r="5372" spans="2:8" x14ac:dyDescent="0.3">
      <c r="B5372" s="213">
        <v>37615</v>
      </c>
      <c r="C5372" s="213">
        <v>24.661255000000001</v>
      </c>
      <c r="D5372" s="174">
        <v>0</v>
      </c>
      <c r="E5372" s="174">
        <v>0</v>
      </c>
      <c r="G5372" s="174">
        <v>5366</v>
      </c>
      <c r="H5372" s="174">
        <f t="shared" ca="1" si="87"/>
        <v>-1.1096813771104099E-2</v>
      </c>
    </row>
    <row r="5373" spans="2:8" x14ac:dyDescent="0.3">
      <c r="B5373" s="212">
        <v>37614</v>
      </c>
      <c r="C5373" s="212">
        <v>24.661255000000001</v>
      </c>
      <c r="D5373" s="174">
        <v>1.3270164262210499E-2</v>
      </c>
      <c r="E5373" s="174">
        <v>1.3270164262210499E-2</v>
      </c>
      <c r="G5373" s="174">
        <v>5367</v>
      </c>
      <c r="H5373" s="174">
        <f t="shared" ca="1" si="87"/>
        <v>-1.2932502248531121E-2</v>
      </c>
    </row>
    <row r="5374" spans="2:8" x14ac:dyDescent="0.3">
      <c r="B5374" s="213">
        <v>37613</v>
      </c>
      <c r="C5374" s="213">
        <v>24.338282</v>
      </c>
      <c r="D5374" s="174">
        <v>-8.1477812525394249E-3</v>
      </c>
      <c r="E5374" s="174">
        <v>-8.1477812525394249E-3</v>
      </c>
      <c r="G5374" s="174">
        <v>5368</v>
      </c>
      <c r="H5374" s="174">
        <f t="shared" ca="1" si="87"/>
        <v>5.2580437357890126E-3</v>
      </c>
    </row>
    <row r="5375" spans="2:8" x14ac:dyDescent="0.3">
      <c r="B5375" s="212">
        <v>37610</v>
      </c>
      <c r="C5375" s="212">
        <v>24.538214</v>
      </c>
      <c r="D5375" s="174">
        <v>5.0391596507451172E-3</v>
      </c>
      <c r="E5375" s="174">
        <v>5.0391596507451172E-3</v>
      </c>
      <c r="G5375" s="174">
        <v>5369</v>
      </c>
      <c r="H5375" s="174">
        <f t="shared" ca="1" si="87"/>
        <v>2.5888213431730249E-2</v>
      </c>
    </row>
    <row r="5376" spans="2:8" x14ac:dyDescent="0.3">
      <c r="B5376" s="213">
        <v>37609</v>
      </c>
      <c r="C5376" s="213">
        <v>24.415182000000001</v>
      </c>
      <c r="D5376" s="174">
        <v>3.476651802116008E-3</v>
      </c>
      <c r="E5376" s="174">
        <v>3.476651802116008E-3</v>
      </c>
      <c r="G5376" s="174">
        <v>5370</v>
      </c>
      <c r="H5376" s="174">
        <f t="shared" ca="1" si="87"/>
        <v>-2.6810534626830057E-2</v>
      </c>
    </row>
    <row r="5377" spans="2:8" x14ac:dyDescent="0.3">
      <c r="B5377" s="212">
        <v>37608</v>
      </c>
      <c r="C5377" s="212">
        <v>24.330593</v>
      </c>
      <c r="D5377" s="174">
        <v>2.8526815639488392E-3</v>
      </c>
      <c r="E5377" s="174">
        <v>2.8526815639488392E-3</v>
      </c>
      <c r="G5377" s="174">
        <v>5371</v>
      </c>
      <c r="H5377" s="174">
        <f t="shared" ca="1" si="87"/>
        <v>-3.3829654812039471E-2</v>
      </c>
    </row>
    <row r="5378" spans="2:8" x14ac:dyDescent="0.3">
      <c r="B5378" s="213">
        <v>37607</v>
      </c>
      <c r="C5378" s="213">
        <v>24.261382999999999</v>
      </c>
      <c r="D5378" s="174">
        <v>-2.0490525400975467E-2</v>
      </c>
      <c r="E5378" s="174">
        <v>-2.0490525400975467E-2</v>
      </c>
      <c r="G5378" s="174">
        <v>5372</v>
      </c>
      <c r="H5378" s="174">
        <f t="shared" ca="1" si="87"/>
        <v>5.2130481875645833E-3</v>
      </c>
    </row>
    <row r="5379" spans="2:8" x14ac:dyDescent="0.3">
      <c r="B5379" s="212">
        <v>37606</v>
      </c>
      <c r="C5379" s="212">
        <v>24.768910999999999</v>
      </c>
      <c r="D5379" s="174">
        <v>-1.7987672725503782E-2</v>
      </c>
      <c r="E5379" s="174">
        <v>-1.7987672725503782E-2</v>
      </c>
      <c r="G5379" s="174">
        <v>5373</v>
      </c>
      <c r="H5379" s="174">
        <f t="shared" ca="1" si="87"/>
        <v>-1.9940669084367122E-2</v>
      </c>
    </row>
    <row r="5380" spans="2:8" x14ac:dyDescent="0.3">
      <c r="B5380" s="213">
        <v>37603</v>
      </c>
      <c r="C5380" s="213">
        <v>25.222607</v>
      </c>
      <c r="D5380" s="174">
        <v>4.0609143129203377E-2</v>
      </c>
      <c r="E5380" s="174">
        <v>4.0609143129203377E-2</v>
      </c>
      <c r="G5380" s="174">
        <v>5374</v>
      </c>
      <c r="H5380" s="174">
        <f t="shared" ca="1" si="87"/>
        <v>3.6963840317120467E-2</v>
      </c>
    </row>
    <row r="5381" spans="2:8" x14ac:dyDescent="0.3">
      <c r="B5381" s="212">
        <v>37602</v>
      </c>
      <c r="C5381" s="212">
        <v>24.238309999999998</v>
      </c>
      <c r="D5381" s="174">
        <v>-1.9290651699286506E-2</v>
      </c>
      <c r="E5381" s="174">
        <v>-1.9290651699286506E-2</v>
      </c>
      <c r="G5381" s="174">
        <v>5375</v>
      </c>
      <c r="H5381" s="174">
        <f t="shared" ca="1" si="87"/>
        <v>-2.7534431728810922E-3</v>
      </c>
    </row>
    <row r="5382" spans="2:8" x14ac:dyDescent="0.3">
      <c r="B5382" s="213">
        <v>37601</v>
      </c>
      <c r="C5382" s="213">
        <v>24.71508</v>
      </c>
      <c r="D5382" s="174">
        <v>-1.863357373479882E-3</v>
      </c>
      <c r="E5382" s="174">
        <v>-1.863357373479882E-3</v>
      </c>
      <c r="G5382" s="174">
        <v>5376</v>
      </c>
      <c r="H5382" s="174">
        <f t="shared" ca="1" si="87"/>
        <v>-3.0942167080647443E-2</v>
      </c>
    </row>
    <row r="5383" spans="2:8" x14ac:dyDescent="0.3">
      <c r="B5383" s="212">
        <v>37600</v>
      </c>
      <c r="C5383" s="212">
        <v>24.761219000000001</v>
      </c>
      <c r="D5383" s="174">
        <v>-1.9786977260137787E-2</v>
      </c>
      <c r="E5383" s="174">
        <v>-1.9786977260137787E-2</v>
      </c>
      <c r="G5383" s="174">
        <v>5377</v>
      </c>
      <c r="H5383" s="174">
        <f t="shared" ca="1" si="87"/>
        <v>6.1260437073663396E-2</v>
      </c>
    </row>
    <row r="5384" spans="2:8" x14ac:dyDescent="0.3">
      <c r="B5384" s="213">
        <v>37599</v>
      </c>
      <c r="C5384" s="213">
        <v>25.261058999999999</v>
      </c>
      <c r="D5384" s="174">
        <v>-2.6089528229554754E-2</v>
      </c>
      <c r="E5384" s="174">
        <v>-2.6089528229554754E-2</v>
      </c>
      <c r="G5384" s="174">
        <v>5378</v>
      </c>
      <c r="H5384" s="174">
        <f t="shared" ref="H5384:H5447" ca="1" si="88">_xlfn.NORM.INV(RAND(),N$9,N$10)</f>
        <v>-9.198971642789551E-3</v>
      </c>
    </row>
    <row r="5385" spans="2:8" x14ac:dyDescent="0.3">
      <c r="B5385" s="212">
        <v>37596</v>
      </c>
      <c r="C5385" s="212">
        <v>25.937763</v>
      </c>
      <c r="D5385" s="174">
        <v>2.2121298194968816E-2</v>
      </c>
      <c r="E5385" s="174">
        <v>2.2121298194968816E-2</v>
      </c>
      <c r="G5385" s="174">
        <v>5379</v>
      </c>
      <c r="H5385" s="174">
        <f t="shared" ca="1" si="88"/>
        <v>1.6467064619531693E-2</v>
      </c>
    </row>
    <row r="5386" spans="2:8" x14ac:dyDescent="0.3">
      <c r="B5386" s="213">
        <v>37595</v>
      </c>
      <c r="C5386" s="213">
        <v>25.376404000000001</v>
      </c>
      <c r="D5386" s="174">
        <v>8.2490672473860428E-3</v>
      </c>
      <c r="E5386" s="174">
        <v>8.2490672473860428E-3</v>
      </c>
      <c r="G5386" s="174">
        <v>5380</v>
      </c>
      <c r="H5386" s="174">
        <f t="shared" ca="1" si="88"/>
        <v>-2.9785492778738685E-2</v>
      </c>
    </row>
    <row r="5387" spans="2:8" x14ac:dyDescent="0.3">
      <c r="B5387" s="212">
        <v>37594</v>
      </c>
      <c r="C5387" s="212">
        <v>25.168785</v>
      </c>
      <c r="D5387" s="174">
        <v>1.5301030829953381E-3</v>
      </c>
      <c r="E5387" s="174">
        <v>1.5301030829953381E-3</v>
      </c>
      <c r="G5387" s="174">
        <v>5381</v>
      </c>
      <c r="H5387" s="174">
        <f t="shared" ca="1" si="88"/>
        <v>-1.5260918531813387E-2</v>
      </c>
    </row>
    <row r="5388" spans="2:8" x14ac:dyDescent="0.3">
      <c r="B5388" s="213">
        <v>37593</v>
      </c>
      <c r="C5388" s="213">
        <v>25.130333</v>
      </c>
      <c r="D5388" s="174">
        <v>-2.997904041378777E-2</v>
      </c>
      <c r="E5388" s="174">
        <v>-2.997904041378777E-2</v>
      </c>
      <c r="G5388" s="174">
        <v>5382</v>
      </c>
      <c r="H5388" s="174">
        <f t="shared" ca="1" si="88"/>
        <v>1.3190932215806084E-2</v>
      </c>
    </row>
    <row r="5389" spans="2:8" x14ac:dyDescent="0.3">
      <c r="B5389" s="212">
        <v>37592</v>
      </c>
      <c r="C5389" s="212">
        <v>25.907</v>
      </c>
      <c r="D5389" s="174">
        <v>-4.4327280203363415E-3</v>
      </c>
      <c r="E5389" s="174">
        <v>-4.4327280203363415E-3</v>
      </c>
      <c r="G5389" s="174">
        <v>5383</v>
      </c>
      <c r="H5389" s="174">
        <f t="shared" ca="1" si="88"/>
        <v>-1.5502374746086422E-3</v>
      </c>
    </row>
    <row r="5390" spans="2:8" x14ac:dyDescent="0.3">
      <c r="B5390" s="213">
        <v>37589</v>
      </c>
      <c r="C5390" s="213">
        <v>26.022349999999999</v>
      </c>
      <c r="D5390" s="174">
        <v>-2.9464830235932612E-3</v>
      </c>
      <c r="E5390" s="174">
        <v>-2.9464830235932612E-3</v>
      </c>
      <c r="G5390" s="174">
        <v>5384</v>
      </c>
      <c r="H5390" s="174">
        <f t="shared" ca="1" si="88"/>
        <v>-5.6244354784165715E-2</v>
      </c>
    </row>
    <row r="5391" spans="2:8" x14ac:dyDescent="0.3">
      <c r="B5391" s="212">
        <v>37588</v>
      </c>
      <c r="C5391" s="212">
        <v>26.099250999999999</v>
      </c>
      <c r="D5391" s="174">
        <v>4.0147083409636124E-2</v>
      </c>
      <c r="E5391" s="174">
        <v>4.0147083409636124E-2</v>
      </c>
      <c r="G5391" s="174">
        <v>5385</v>
      </c>
      <c r="H5391" s="174">
        <f t="shared" ca="1" si="88"/>
        <v>3.0281195516104992E-5</v>
      </c>
    </row>
    <row r="5392" spans="2:8" x14ac:dyDescent="0.3">
      <c r="B5392" s="213">
        <v>37587</v>
      </c>
      <c r="C5392" s="213">
        <v>25.091885000000001</v>
      </c>
      <c r="D5392" s="174">
        <v>-2.3346150838596171E-2</v>
      </c>
      <c r="E5392" s="174">
        <v>-2.3346150838596171E-2</v>
      </c>
      <c r="G5392" s="174">
        <v>5386</v>
      </c>
      <c r="H5392" s="174">
        <f t="shared" ca="1" si="88"/>
        <v>3.3289893019224526E-2</v>
      </c>
    </row>
    <row r="5393" spans="2:8" x14ac:dyDescent="0.3">
      <c r="B5393" s="212">
        <v>37586</v>
      </c>
      <c r="C5393" s="212">
        <v>25.691687000000002</v>
      </c>
      <c r="D5393" s="174">
        <v>3.4045056289169144E-2</v>
      </c>
      <c r="E5393" s="174">
        <v>3.4045056289169144E-2</v>
      </c>
      <c r="G5393" s="174">
        <v>5387</v>
      </c>
      <c r="H5393" s="174">
        <f t="shared" ca="1" si="88"/>
        <v>2.2256530636267976E-3</v>
      </c>
    </row>
    <row r="5394" spans="2:8" x14ac:dyDescent="0.3">
      <c r="B5394" s="213">
        <v>37585</v>
      </c>
      <c r="C5394" s="213">
        <v>24.84581</v>
      </c>
      <c r="D5394" s="174">
        <v>-4.0073317422556209E-3</v>
      </c>
      <c r="E5394" s="174">
        <v>-4.0073317422556209E-3</v>
      </c>
      <c r="G5394" s="174">
        <v>5388</v>
      </c>
      <c r="H5394" s="174">
        <f t="shared" ca="1" si="88"/>
        <v>-3.8642839243328343E-3</v>
      </c>
    </row>
    <row r="5395" spans="2:8" x14ac:dyDescent="0.3">
      <c r="B5395" s="212">
        <v>37582</v>
      </c>
      <c r="C5395" s="212">
        <v>24.945775999999999</v>
      </c>
      <c r="D5395" s="174">
        <v>1.7565875398008936E-2</v>
      </c>
      <c r="E5395" s="174">
        <v>1.7565875398008936E-2</v>
      </c>
      <c r="G5395" s="174">
        <v>5389</v>
      </c>
      <c r="H5395" s="174">
        <f t="shared" ca="1" si="88"/>
        <v>-2.9629254535126605E-3</v>
      </c>
    </row>
    <row r="5396" spans="2:8" x14ac:dyDescent="0.3">
      <c r="B5396" s="213">
        <v>37581</v>
      </c>
      <c r="C5396" s="213">
        <v>24.515146000000001</v>
      </c>
      <c r="D5396" s="174">
        <v>2.1140374787734138E-2</v>
      </c>
      <c r="E5396" s="174">
        <v>2.1140374787734138E-2</v>
      </c>
      <c r="G5396" s="174">
        <v>5390</v>
      </c>
      <c r="H5396" s="174">
        <f t="shared" ca="1" si="88"/>
        <v>7.9950759331120953E-3</v>
      </c>
    </row>
    <row r="5397" spans="2:8" x14ac:dyDescent="0.3">
      <c r="B5397" s="212">
        <v>37580</v>
      </c>
      <c r="C5397" s="212">
        <v>24.007615999999999</v>
      </c>
      <c r="D5397" s="174">
        <v>-1.5763088319826077E-2</v>
      </c>
      <c r="E5397" s="174">
        <v>-1.5763088319826077E-2</v>
      </c>
      <c r="G5397" s="174">
        <v>5391</v>
      </c>
      <c r="H5397" s="174">
        <f t="shared" ca="1" si="88"/>
        <v>1.8447949680524312E-2</v>
      </c>
    </row>
    <row r="5398" spans="2:8" x14ac:dyDescent="0.3">
      <c r="B5398" s="213">
        <v>37579</v>
      </c>
      <c r="C5398" s="213">
        <v>24.392111</v>
      </c>
      <c r="D5398" s="174">
        <v>0</v>
      </c>
      <c r="E5398" s="174">
        <v>0</v>
      </c>
      <c r="G5398" s="174">
        <v>5392</v>
      </c>
      <c r="H5398" s="174">
        <f t="shared" ca="1" si="88"/>
        <v>6.2766220608920301E-3</v>
      </c>
    </row>
    <row r="5399" spans="2:8" x14ac:dyDescent="0.3">
      <c r="B5399" s="212">
        <v>37578</v>
      </c>
      <c r="C5399" s="212">
        <v>24.392111</v>
      </c>
      <c r="D5399" s="174">
        <v>8.5850491095820752E-3</v>
      </c>
      <c r="E5399" s="174">
        <v>8.5850491095820752E-3</v>
      </c>
      <c r="G5399" s="174">
        <v>5393</v>
      </c>
      <c r="H5399" s="174">
        <f t="shared" ca="1" si="88"/>
        <v>-1.1828929974102833E-3</v>
      </c>
    </row>
    <row r="5400" spans="2:8" x14ac:dyDescent="0.3">
      <c r="B5400" s="213">
        <v>37575</v>
      </c>
      <c r="C5400" s="213">
        <v>24.184486</v>
      </c>
      <c r="D5400" s="174">
        <v>7.1915561131910208E-2</v>
      </c>
      <c r="E5400" s="174">
        <v>7.1915561131910208E-2</v>
      </c>
      <c r="G5400" s="174">
        <v>5394</v>
      </c>
      <c r="H5400" s="174">
        <f t="shared" ca="1" si="88"/>
        <v>-1.497917570469718E-2</v>
      </c>
    </row>
    <row r="5401" spans="2:8" x14ac:dyDescent="0.3">
      <c r="B5401" s="212">
        <v>37574</v>
      </c>
      <c r="C5401" s="212">
        <v>22.561931999999999</v>
      </c>
      <c r="D5401" s="174">
        <v>7.2090528911790425E-3</v>
      </c>
      <c r="E5401" s="174">
        <v>7.2090528911790425E-3</v>
      </c>
      <c r="G5401" s="174">
        <v>5395</v>
      </c>
      <c r="H5401" s="174">
        <f t="shared" ca="1" si="88"/>
        <v>3.3649419317583598E-2</v>
      </c>
    </row>
    <row r="5402" spans="2:8" x14ac:dyDescent="0.3">
      <c r="B5402" s="213">
        <v>37573</v>
      </c>
      <c r="C5402" s="213">
        <v>22.400445999999999</v>
      </c>
      <c r="D5402" s="174">
        <v>-3.0801539640839082E-3</v>
      </c>
      <c r="E5402" s="174">
        <v>-3.0801539640839082E-3</v>
      </c>
      <c r="G5402" s="174">
        <v>5396</v>
      </c>
      <c r="H5402" s="174">
        <f t="shared" ca="1" si="88"/>
        <v>-3.1940525237126545E-2</v>
      </c>
    </row>
    <row r="5403" spans="2:8" x14ac:dyDescent="0.3">
      <c r="B5403" s="212">
        <v>37572</v>
      </c>
      <c r="C5403" s="212">
        <v>22.469656000000001</v>
      </c>
      <c r="D5403" s="174">
        <v>1.9539522258335905E-2</v>
      </c>
      <c r="E5403" s="174">
        <v>1.9539522258335905E-2</v>
      </c>
      <c r="G5403" s="174">
        <v>5397</v>
      </c>
      <c r="H5403" s="174">
        <f t="shared" ca="1" si="88"/>
        <v>2.2846650652372562E-2</v>
      </c>
    </row>
    <row r="5404" spans="2:8" x14ac:dyDescent="0.3">
      <c r="B5404" s="213">
        <v>37571</v>
      </c>
      <c r="C5404" s="213">
        <v>22.039024000000001</v>
      </c>
      <c r="D5404" s="174">
        <v>-4.5153821380288098E-3</v>
      </c>
      <c r="E5404" s="174">
        <v>-4.5153821380288098E-3</v>
      </c>
      <c r="G5404" s="174">
        <v>5398</v>
      </c>
      <c r="H5404" s="174">
        <f t="shared" ca="1" si="88"/>
        <v>8.3031407618934114E-2</v>
      </c>
    </row>
    <row r="5405" spans="2:8" x14ac:dyDescent="0.3">
      <c r="B5405" s="212">
        <v>37568</v>
      </c>
      <c r="C5405" s="212">
        <v>22.13899</v>
      </c>
      <c r="D5405" s="174">
        <v>-6.8990470416240585E-3</v>
      </c>
      <c r="E5405" s="174">
        <v>-6.8990470416240585E-3</v>
      </c>
      <c r="G5405" s="174">
        <v>5399</v>
      </c>
      <c r="H5405" s="174">
        <f t="shared" ca="1" si="88"/>
        <v>1.4444314442102124E-2</v>
      </c>
    </row>
    <row r="5406" spans="2:8" x14ac:dyDescent="0.3">
      <c r="B5406" s="213">
        <v>37567</v>
      </c>
      <c r="C5406" s="213">
        <v>22.292788999999999</v>
      </c>
      <c r="D5406" s="174">
        <v>-8.8888304008368606E-3</v>
      </c>
      <c r="E5406" s="174">
        <v>-8.8888304008368606E-3</v>
      </c>
      <c r="G5406" s="174">
        <v>5400</v>
      </c>
      <c r="H5406" s="174">
        <f t="shared" ca="1" si="88"/>
        <v>3.0186983089569592E-3</v>
      </c>
    </row>
    <row r="5407" spans="2:8" x14ac:dyDescent="0.3">
      <c r="B5407" s="212">
        <v>37566</v>
      </c>
      <c r="C5407" s="212">
        <v>22.492723000000002</v>
      </c>
      <c r="D5407" s="174">
        <v>0</v>
      </c>
      <c r="E5407" s="174">
        <v>0</v>
      </c>
      <c r="G5407" s="174">
        <v>5401</v>
      </c>
      <c r="H5407" s="174">
        <f t="shared" ca="1" si="88"/>
        <v>2.1110158741354239E-2</v>
      </c>
    </row>
    <row r="5408" spans="2:8" x14ac:dyDescent="0.3">
      <c r="B5408" s="213">
        <v>37565</v>
      </c>
      <c r="C5408" s="213">
        <v>22.492723000000002</v>
      </c>
      <c r="D5408" s="174">
        <v>-1.3490820610484431E-2</v>
      </c>
      <c r="E5408" s="174">
        <v>-1.3490820610484431E-2</v>
      </c>
      <c r="G5408" s="174">
        <v>5402</v>
      </c>
      <c r="H5408" s="174">
        <f t="shared" ca="1" si="88"/>
        <v>9.3499954137832662E-3</v>
      </c>
    </row>
    <row r="5409" spans="2:8" x14ac:dyDescent="0.3">
      <c r="B5409" s="212">
        <v>37564</v>
      </c>
      <c r="C5409" s="212">
        <v>22.800318000000001</v>
      </c>
      <c r="D5409" s="174">
        <v>1.0910363961228988E-2</v>
      </c>
      <c r="E5409" s="174">
        <v>1.0910363961228988E-2</v>
      </c>
      <c r="G5409" s="174">
        <v>5403</v>
      </c>
      <c r="H5409" s="174">
        <f t="shared" ca="1" si="88"/>
        <v>-2.6092030887428636E-2</v>
      </c>
    </row>
    <row r="5410" spans="2:8" x14ac:dyDescent="0.3">
      <c r="B5410" s="213">
        <v>37561</v>
      </c>
      <c r="C5410" s="213">
        <v>22.554243</v>
      </c>
      <c r="D5410" s="174">
        <v>1.3125980593325811E-2</v>
      </c>
      <c r="E5410" s="174">
        <v>1.3125980593325811E-2</v>
      </c>
      <c r="G5410" s="174">
        <v>5404</v>
      </c>
      <c r="H5410" s="174">
        <f t="shared" ca="1" si="88"/>
        <v>3.4740975833808044E-3</v>
      </c>
    </row>
    <row r="5411" spans="2:8" x14ac:dyDescent="0.3">
      <c r="B5411" s="212">
        <v>37560</v>
      </c>
      <c r="C5411" s="212">
        <v>22.262032000000001</v>
      </c>
      <c r="D5411" s="174">
        <v>7.1032410831700532E-2</v>
      </c>
      <c r="E5411" s="174">
        <v>7.1032410831700532E-2</v>
      </c>
      <c r="G5411" s="174">
        <v>5405</v>
      </c>
      <c r="H5411" s="174">
        <f t="shared" ca="1" si="88"/>
        <v>-2.9355326755026102E-2</v>
      </c>
    </row>
    <row r="5412" spans="2:8" x14ac:dyDescent="0.3">
      <c r="B5412" s="213">
        <v>37559</v>
      </c>
      <c r="C5412" s="213">
        <v>20.785582000000002</v>
      </c>
      <c r="D5412" s="174">
        <v>-3.6860427249259418E-3</v>
      </c>
      <c r="E5412" s="174">
        <v>-3.6860427249259418E-3</v>
      </c>
      <c r="G5412" s="174">
        <v>5406</v>
      </c>
      <c r="H5412" s="174">
        <f t="shared" ca="1" si="88"/>
        <v>2.6681487279878433E-2</v>
      </c>
    </row>
    <row r="5413" spans="2:8" x14ac:dyDescent="0.3">
      <c r="B5413" s="212">
        <v>37558</v>
      </c>
      <c r="C5413" s="212">
        <v>20.862482</v>
      </c>
      <c r="D5413" s="174">
        <v>2.1460856019453869E-2</v>
      </c>
      <c r="E5413" s="174">
        <v>2.1460856019453869E-2</v>
      </c>
      <c r="G5413" s="174">
        <v>5407</v>
      </c>
      <c r="H5413" s="174">
        <f t="shared" ca="1" si="88"/>
        <v>3.7778688544373024E-3</v>
      </c>
    </row>
    <row r="5414" spans="2:8" x14ac:dyDescent="0.3">
      <c r="B5414" s="213">
        <v>37557</v>
      </c>
      <c r="C5414" s="213">
        <v>20.424161999999999</v>
      </c>
      <c r="D5414" s="174">
        <v>4.9186698375345414E-3</v>
      </c>
      <c r="E5414" s="174">
        <v>4.9186698375345414E-3</v>
      </c>
      <c r="G5414" s="174">
        <v>5408</v>
      </c>
      <c r="H5414" s="174">
        <f t="shared" ca="1" si="88"/>
        <v>-1.1399432346081534E-2</v>
      </c>
    </row>
    <row r="5415" spans="2:8" x14ac:dyDescent="0.3">
      <c r="B5415" s="212">
        <v>37554</v>
      </c>
      <c r="C5415" s="212">
        <v>20.324193999999999</v>
      </c>
      <c r="D5415" s="174">
        <v>-2.580172387925854E-2</v>
      </c>
      <c r="E5415" s="174">
        <v>-2.580172387925854E-2</v>
      </c>
      <c r="G5415" s="174">
        <v>5409</v>
      </c>
      <c r="H5415" s="174">
        <f t="shared" ca="1" si="88"/>
        <v>-3.4830169195285443E-3</v>
      </c>
    </row>
    <row r="5416" spans="2:8" x14ac:dyDescent="0.3">
      <c r="B5416" s="213">
        <v>37553</v>
      </c>
      <c r="C5416" s="213">
        <v>20.862482</v>
      </c>
      <c r="D5416" s="174">
        <v>-8.4064863413787858E-3</v>
      </c>
      <c r="E5416" s="174">
        <v>-8.4064863413787858E-3</v>
      </c>
      <c r="G5416" s="174">
        <v>5410</v>
      </c>
      <c r="H5416" s="174">
        <f t="shared" ca="1" si="88"/>
        <v>1.213650751897594E-2</v>
      </c>
    </row>
    <row r="5417" spans="2:8" x14ac:dyDescent="0.3">
      <c r="B5417" s="212">
        <v>37552</v>
      </c>
      <c r="C5417" s="212">
        <v>21.039349000000001</v>
      </c>
      <c r="D5417" s="174">
        <v>-1.3698714262114057E-2</v>
      </c>
      <c r="E5417" s="174">
        <v>-1.3698714262114057E-2</v>
      </c>
      <c r="G5417" s="174">
        <v>5411</v>
      </c>
      <c r="H5417" s="174">
        <f t="shared" ca="1" si="88"/>
        <v>-3.8312831740835808E-2</v>
      </c>
    </row>
    <row r="5418" spans="2:8" x14ac:dyDescent="0.3">
      <c r="B5418" s="213">
        <v>37551</v>
      </c>
      <c r="C5418" s="213">
        <v>21.331564</v>
      </c>
      <c r="D5418" s="174">
        <v>-1.4214602454920129E-2</v>
      </c>
      <c r="E5418" s="174">
        <v>-1.4214602454920129E-2</v>
      </c>
      <c r="G5418" s="174">
        <v>5412</v>
      </c>
      <c r="H5418" s="174">
        <f t="shared" ca="1" si="88"/>
        <v>-4.7706868016758414E-2</v>
      </c>
    </row>
    <row r="5419" spans="2:8" x14ac:dyDescent="0.3">
      <c r="B5419" s="212">
        <v>37550</v>
      </c>
      <c r="C5419" s="212">
        <v>21.639156</v>
      </c>
      <c r="D5419" s="174">
        <v>-3.5411127849879244E-3</v>
      </c>
      <c r="E5419" s="174">
        <v>-3.5411127849879244E-3</v>
      </c>
      <c r="G5419" s="174">
        <v>5413</v>
      </c>
      <c r="H5419" s="174">
        <f t="shared" ca="1" si="88"/>
        <v>-9.9105294615580725E-3</v>
      </c>
    </row>
    <row r="5420" spans="2:8" x14ac:dyDescent="0.3">
      <c r="B5420" s="213">
        <v>37547</v>
      </c>
      <c r="C5420" s="213">
        <v>21.716055000000001</v>
      </c>
      <c r="D5420" s="174">
        <v>-3.5283432053340525E-3</v>
      </c>
      <c r="E5420" s="174">
        <v>-3.5283432053340525E-3</v>
      </c>
      <c r="G5420" s="174">
        <v>5414</v>
      </c>
      <c r="H5420" s="174">
        <f t="shared" ca="1" si="88"/>
        <v>1.9887191457870983E-2</v>
      </c>
    </row>
    <row r="5421" spans="2:8" x14ac:dyDescent="0.3">
      <c r="B5421" s="212">
        <v>37546</v>
      </c>
      <c r="C5421" s="212">
        <v>21.792947999999999</v>
      </c>
      <c r="D5421" s="174">
        <v>7.4653298977202754E-3</v>
      </c>
      <c r="E5421" s="174">
        <v>7.4653298977202754E-3</v>
      </c>
      <c r="G5421" s="174">
        <v>5415</v>
      </c>
      <c r="H5421" s="174">
        <f t="shared" ca="1" si="88"/>
        <v>3.9916859938574724E-2</v>
      </c>
    </row>
    <row r="5422" spans="2:8" x14ac:dyDescent="0.3">
      <c r="B5422" s="213">
        <v>37545</v>
      </c>
      <c r="C5422" s="213">
        <v>21.631461999999999</v>
      </c>
      <c r="D5422" s="174">
        <v>-1.0900122479143197E-2</v>
      </c>
      <c r="E5422" s="174">
        <v>-1.0900122479143197E-2</v>
      </c>
      <c r="G5422" s="174">
        <v>5416</v>
      </c>
      <c r="H5422" s="174">
        <f t="shared" ca="1" si="88"/>
        <v>3.0418166448207697E-2</v>
      </c>
    </row>
    <row r="5423" spans="2:8" x14ac:dyDescent="0.3">
      <c r="B5423" s="212">
        <v>37544</v>
      </c>
      <c r="C5423" s="212">
        <v>21.869845999999999</v>
      </c>
      <c r="D5423" s="174">
        <v>0</v>
      </c>
      <c r="E5423" s="174">
        <v>0</v>
      </c>
      <c r="G5423" s="174">
        <v>5417</v>
      </c>
      <c r="H5423" s="174">
        <f t="shared" ca="1" si="88"/>
        <v>2.439393792879244E-2</v>
      </c>
    </row>
    <row r="5424" spans="2:8" x14ac:dyDescent="0.3">
      <c r="B5424" s="213">
        <v>37543</v>
      </c>
      <c r="C5424" s="213">
        <v>21.869845999999999</v>
      </c>
      <c r="D5424" s="174">
        <v>1.8624613273903984E-2</v>
      </c>
      <c r="E5424" s="174">
        <v>1.8624613273903984E-2</v>
      </c>
      <c r="G5424" s="174">
        <v>5418</v>
      </c>
      <c r="H5424" s="174">
        <f t="shared" ca="1" si="88"/>
        <v>3.293544112151086E-2</v>
      </c>
    </row>
    <row r="5425" spans="2:8" x14ac:dyDescent="0.3">
      <c r="B5425" s="212">
        <v>37540</v>
      </c>
      <c r="C5425" s="212">
        <v>21.469975999999999</v>
      </c>
      <c r="D5425" s="174">
        <v>2.0467696029948343E-2</v>
      </c>
      <c r="E5425" s="174">
        <v>2.0467696029948343E-2</v>
      </c>
      <c r="G5425" s="174">
        <v>5419</v>
      </c>
      <c r="H5425" s="174">
        <f t="shared" ca="1" si="88"/>
        <v>4.3465987055216052E-2</v>
      </c>
    </row>
    <row r="5426" spans="2:8" x14ac:dyDescent="0.3">
      <c r="B5426" s="213">
        <v>37539</v>
      </c>
      <c r="C5426" s="213">
        <v>21.039349000000001</v>
      </c>
      <c r="D5426" s="174">
        <v>1.7478441145780031E-2</v>
      </c>
      <c r="E5426" s="174">
        <v>1.7478441145780031E-2</v>
      </c>
      <c r="G5426" s="174">
        <v>5420</v>
      </c>
      <c r="H5426" s="174">
        <f t="shared" ca="1" si="88"/>
        <v>-6.7222520769629854E-2</v>
      </c>
    </row>
    <row r="5427" spans="2:8" x14ac:dyDescent="0.3">
      <c r="B5427" s="212">
        <v>37538</v>
      </c>
      <c r="C5427" s="212">
        <v>20.677931000000001</v>
      </c>
      <c r="D5427" s="174">
        <v>1.4717227475894108E-2</v>
      </c>
      <c r="E5427" s="174">
        <v>1.4717227475894108E-2</v>
      </c>
      <c r="G5427" s="174">
        <v>5421</v>
      </c>
      <c r="H5427" s="174">
        <f t="shared" ca="1" si="88"/>
        <v>-3.551309976970133E-2</v>
      </c>
    </row>
    <row r="5428" spans="2:8" x14ac:dyDescent="0.3">
      <c r="B5428" s="213">
        <v>37537</v>
      </c>
      <c r="C5428" s="213">
        <v>20.378022999999999</v>
      </c>
      <c r="D5428" s="174">
        <v>-6.3741576826554739E-3</v>
      </c>
      <c r="E5428" s="174">
        <v>-6.3741576826554739E-3</v>
      </c>
      <c r="G5428" s="174">
        <v>5422</v>
      </c>
      <c r="H5428" s="174">
        <f t="shared" ca="1" si="88"/>
        <v>-1.6876143424094311E-2</v>
      </c>
    </row>
    <row r="5429" spans="2:8" x14ac:dyDescent="0.3">
      <c r="B5429" s="212">
        <v>37536</v>
      </c>
      <c r="C5429" s="212">
        <v>20.508749000000002</v>
      </c>
      <c r="D5429" s="174">
        <v>1.2144051245348743E-2</v>
      </c>
      <c r="E5429" s="174">
        <v>1.2144051245348743E-2</v>
      </c>
      <c r="G5429" s="174">
        <v>5423</v>
      </c>
      <c r="H5429" s="174">
        <f t="shared" ca="1" si="88"/>
        <v>2.068935140911168E-2</v>
      </c>
    </row>
    <row r="5430" spans="2:8" x14ac:dyDescent="0.3">
      <c r="B5430" s="213">
        <v>37533</v>
      </c>
      <c r="C5430" s="213">
        <v>20.262678000000001</v>
      </c>
      <c r="D5430" s="174">
        <v>1.1904739313156304E-2</v>
      </c>
      <c r="E5430" s="174">
        <v>1.1904739313156304E-2</v>
      </c>
      <c r="G5430" s="174">
        <v>5424</v>
      </c>
      <c r="H5430" s="174">
        <f t="shared" ca="1" si="88"/>
        <v>2.9680700107972715E-2</v>
      </c>
    </row>
    <row r="5431" spans="2:8" x14ac:dyDescent="0.3">
      <c r="B5431" s="212">
        <v>37532</v>
      </c>
      <c r="C5431" s="212">
        <v>20.024294000000001</v>
      </c>
      <c r="D5431" s="174">
        <v>6.9605174083839502E-3</v>
      </c>
      <c r="E5431" s="174">
        <v>6.9605174083839502E-3</v>
      </c>
      <c r="G5431" s="174">
        <v>5425</v>
      </c>
      <c r="H5431" s="174">
        <f t="shared" ca="1" si="88"/>
        <v>1.8697400267773411E-2</v>
      </c>
    </row>
    <row r="5432" spans="2:8" x14ac:dyDescent="0.3">
      <c r="B5432" s="213">
        <v>37531</v>
      </c>
      <c r="C5432" s="213">
        <v>19.885878000000002</v>
      </c>
      <c r="D5432" s="174">
        <v>0</v>
      </c>
      <c r="E5432" s="174">
        <v>0</v>
      </c>
      <c r="G5432" s="174">
        <v>5426</v>
      </c>
      <c r="H5432" s="174">
        <f t="shared" ca="1" si="88"/>
        <v>-7.7185921577749641E-4</v>
      </c>
    </row>
    <row r="5433" spans="2:8" x14ac:dyDescent="0.3">
      <c r="B5433" s="212">
        <v>37530</v>
      </c>
      <c r="C5433" s="212">
        <v>19.885878000000002</v>
      </c>
      <c r="D5433" s="174">
        <v>-2.3413757073983014E-2</v>
      </c>
      <c r="E5433" s="174">
        <v>-2.3413757073983014E-2</v>
      </c>
      <c r="G5433" s="174">
        <v>5427</v>
      </c>
      <c r="H5433" s="174">
        <f t="shared" ca="1" si="88"/>
        <v>1.0405115885343943E-2</v>
      </c>
    </row>
    <row r="5434" spans="2:8" x14ac:dyDescent="0.3">
      <c r="B5434" s="213">
        <v>37529</v>
      </c>
      <c r="C5434" s="213">
        <v>20.362644</v>
      </c>
      <c r="D5434" s="174">
        <v>-1.4514281057135914E-2</v>
      </c>
      <c r="E5434" s="174">
        <v>-1.4514281057135914E-2</v>
      </c>
      <c r="G5434" s="174">
        <v>5428</v>
      </c>
      <c r="H5434" s="174">
        <f t="shared" ca="1" si="88"/>
        <v>2.0322516123891306E-2</v>
      </c>
    </row>
    <row r="5435" spans="2:8" x14ac:dyDescent="0.3">
      <c r="B5435" s="212">
        <v>37526</v>
      </c>
      <c r="C5435" s="212">
        <v>20.662545999999999</v>
      </c>
      <c r="D5435" s="174">
        <v>3.3461521456038916E-2</v>
      </c>
      <c r="E5435" s="174">
        <v>3.3461521456038916E-2</v>
      </c>
      <c r="G5435" s="174">
        <v>5429</v>
      </c>
      <c r="H5435" s="174">
        <f t="shared" ca="1" si="88"/>
        <v>2.2657926847887188E-3</v>
      </c>
    </row>
    <row r="5436" spans="2:8" x14ac:dyDescent="0.3">
      <c r="B5436" s="213">
        <v>37525</v>
      </c>
      <c r="C5436" s="213">
        <v>19.993531999999998</v>
      </c>
      <c r="D5436" s="174">
        <v>4.2486932381398954E-3</v>
      </c>
      <c r="E5436" s="174">
        <v>4.2486932381398954E-3</v>
      </c>
      <c r="G5436" s="174">
        <v>5430</v>
      </c>
      <c r="H5436" s="174">
        <f t="shared" ca="1" si="88"/>
        <v>4.4235054820896826E-2</v>
      </c>
    </row>
    <row r="5437" spans="2:8" x14ac:dyDescent="0.3">
      <c r="B5437" s="212">
        <v>37524</v>
      </c>
      <c r="C5437" s="212">
        <v>19.908944999999999</v>
      </c>
      <c r="D5437" s="174">
        <v>5.827591914071519E-3</v>
      </c>
      <c r="E5437" s="174">
        <v>5.827591914071519E-3</v>
      </c>
      <c r="G5437" s="174">
        <v>5431</v>
      </c>
      <c r="H5437" s="174">
        <f t="shared" ca="1" si="88"/>
        <v>-1.4470843773528958E-2</v>
      </c>
    </row>
    <row r="5438" spans="2:8" x14ac:dyDescent="0.3">
      <c r="B5438" s="213">
        <v>37523</v>
      </c>
      <c r="C5438" s="213">
        <v>19.793596000000001</v>
      </c>
      <c r="D5438" s="174">
        <v>2.3361481928084174E-3</v>
      </c>
      <c r="E5438" s="174">
        <v>2.3361481928084174E-3</v>
      </c>
      <c r="G5438" s="174">
        <v>5432</v>
      </c>
      <c r="H5438" s="174">
        <f t="shared" ca="1" si="88"/>
        <v>9.0348846284794455E-3</v>
      </c>
    </row>
    <row r="5439" spans="2:8" x14ac:dyDescent="0.3">
      <c r="B5439" s="212">
        <v>37522</v>
      </c>
      <c r="C5439" s="212">
        <v>19.747463</v>
      </c>
      <c r="D5439" s="174">
        <v>-3.0211253509121887E-2</v>
      </c>
      <c r="E5439" s="174">
        <v>-3.0211253509121887E-2</v>
      </c>
      <c r="G5439" s="174">
        <v>5433</v>
      </c>
      <c r="H5439" s="174">
        <f t="shared" ca="1" si="88"/>
        <v>-2.0421834998529283E-2</v>
      </c>
    </row>
    <row r="5440" spans="2:8" x14ac:dyDescent="0.3">
      <c r="B5440" s="213">
        <v>37519</v>
      </c>
      <c r="C5440" s="213">
        <v>20.362644</v>
      </c>
      <c r="D5440" s="174">
        <v>4.1714552998303412E-3</v>
      </c>
      <c r="E5440" s="174">
        <v>4.1714552998303412E-3</v>
      </c>
      <c r="G5440" s="174">
        <v>5434</v>
      </c>
      <c r="H5440" s="174">
        <f t="shared" ca="1" si="88"/>
        <v>-2.6570161450725049E-2</v>
      </c>
    </row>
    <row r="5441" spans="2:8" x14ac:dyDescent="0.3">
      <c r="B5441" s="212">
        <v>37518</v>
      </c>
      <c r="C5441" s="212">
        <v>20.278054999999998</v>
      </c>
      <c r="D5441" s="174">
        <v>-2.3333349708999647E-2</v>
      </c>
      <c r="E5441" s="174">
        <v>-2.3333349708999647E-2</v>
      </c>
      <c r="G5441" s="174">
        <v>5435</v>
      </c>
      <c r="H5441" s="174">
        <f t="shared" ca="1" si="88"/>
        <v>9.5996061746197354E-3</v>
      </c>
    </row>
    <row r="5442" spans="2:8" x14ac:dyDescent="0.3">
      <c r="B5442" s="213">
        <v>37517</v>
      </c>
      <c r="C5442" s="213">
        <v>20.762513999999999</v>
      </c>
      <c r="D5442" s="174">
        <v>-1.0263931505972346E-2</v>
      </c>
      <c r="E5442" s="174">
        <v>-1.0263931505972346E-2</v>
      </c>
      <c r="G5442" s="174">
        <v>5436</v>
      </c>
      <c r="H5442" s="174">
        <f t="shared" ca="1" si="88"/>
        <v>-1.8534929166555695E-2</v>
      </c>
    </row>
    <row r="5443" spans="2:8" x14ac:dyDescent="0.3">
      <c r="B5443" s="212">
        <v>37516</v>
      </c>
      <c r="C5443" s="212">
        <v>20.977829</v>
      </c>
      <c r="D5443" s="174">
        <v>3.6666421874146613E-4</v>
      </c>
      <c r="E5443" s="174">
        <v>3.6666421874146613E-4</v>
      </c>
      <c r="G5443" s="174">
        <v>5437</v>
      </c>
      <c r="H5443" s="174">
        <f t="shared" ca="1" si="88"/>
        <v>-2.2919007545311284E-2</v>
      </c>
    </row>
    <row r="5444" spans="2:8" x14ac:dyDescent="0.3">
      <c r="B5444" s="213">
        <v>37515</v>
      </c>
      <c r="C5444" s="213">
        <v>20.970140000000001</v>
      </c>
      <c r="D5444" s="174">
        <v>-1.0163434284188389E-2</v>
      </c>
      <c r="E5444" s="174">
        <v>-1.0163434284188389E-2</v>
      </c>
      <c r="G5444" s="174">
        <v>5438</v>
      </c>
      <c r="H5444" s="174">
        <f t="shared" ca="1" si="88"/>
        <v>3.0574532555944839E-3</v>
      </c>
    </row>
    <row r="5445" spans="2:8" x14ac:dyDescent="0.3">
      <c r="B5445" s="212">
        <v>37512</v>
      </c>
      <c r="C5445" s="212">
        <v>21.185457</v>
      </c>
      <c r="D5445" s="174">
        <v>3.643072333177413E-3</v>
      </c>
      <c r="E5445" s="174">
        <v>3.643072333177413E-3</v>
      </c>
      <c r="G5445" s="174">
        <v>5439</v>
      </c>
      <c r="H5445" s="174">
        <f t="shared" ca="1" si="88"/>
        <v>8.062085190918705E-4</v>
      </c>
    </row>
    <row r="5446" spans="2:8" x14ac:dyDescent="0.3">
      <c r="B5446" s="213">
        <v>37511</v>
      </c>
      <c r="C5446" s="213">
        <v>21.108557000000001</v>
      </c>
      <c r="D5446" s="174">
        <v>-1.9992907810637905E-2</v>
      </c>
      <c r="E5446" s="174">
        <v>-1.9992907810637905E-2</v>
      </c>
      <c r="G5446" s="174">
        <v>5440</v>
      </c>
      <c r="H5446" s="174">
        <f t="shared" ca="1" si="88"/>
        <v>2.269654148048442E-2</v>
      </c>
    </row>
    <row r="5447" spans="2:8" x14ac:dyDescent="0.3">
      <c r="B5447" s="212">
        <v>37510</v>
      </c>
      <c r="C5447" s="212">
        <v>21.539187999999999</v>
      </c>
      <c r="D5447" s="174">
        <v>1.7435698025226497E-2</v>
      </c>
      <c r="E5447" s="174">
        <v>1.7435698025226497E-2</v>
      </c>
      <c r="G5447" s="174">
        <v>5441</v>
      </c>
      <c r="H5447" s="174">
        <f t="shared" ca="1" si="88"/>
        <v>1.6909899355613895E-2</v>
      </c>
    </row>
    <row r="5448" spans="2:8" x14ac:dyDescent="0.3">
      <c r="B5448" s="213">
        <v>37509</v>
      </c>
      <c r="C5448" s="213">
        <v>21.170072999999999</v>
      </c>
      <c r="D5448" s="174">
        <v>0</v>
      </c>
      <c r="E5448" s="174">
        <v>0</v>
      </c>
      <c r="G5448" s="174">
        <v>5442</v>
      </c>
      <c r="H5448" s="174">
        <f t="shared" ref="H5448:H5511" ca="1" si="89">_xlfn.NORM.INV(RAND(),N$9,N$10)</f>
        <v>1.4631361455510392E-2</v>
      </c>
    </row>
    <row r="5449" spans="2:8" x14ac:dyDescent="0.3">
      <c r="B5449" s="212">
        <v>37508</v>
      </c>
      <c r="C5449" s="212">
        <v>21.170072999999999</v>
      </c>
      <c r="D5449" s="174">
        <v>-4.700084306360628E-3</v>
      </c>
      <c r="E5449" s="174">
        <v>-4.700084306360628E-3</v>
      </c>
      <c r="G5449" s="174">
        <v>5443</v>
      </c>
      <c r="H5449" s="174">
        <f t="shared" ca="1" si="89"/>
        <v>3.1985719058602285E-2</v>
      </c>
    </row>
    <row r="5450" spans="2:8" x14ac:dyDescent="0.3">
      <c r="B5450" s="213">
        <v>37505</v>
      </c>
      <c r="C5450" s="213">
        <v>21.270043999999999</v>
      </c>
      <c r="D5450" s="174">
        <v>-3.0153986788417492E-2</v>
      </c>
      <c r="E5450" s="174">
        <v>-3.0153986788417492E-2</v>
      </c>
      <c r="G5450" s="174">
        <v>5444</v>
      </c>
      <c r="H5450" s="174">
        <f t="shared" ca="1" si="89"/>
        <v>-1.3051200733944612E-2</v>
      </c>
    </row>
    <row r="5451" spans="2:8" x14ac:dyDescent="0.3">
      <c r="B5451" s="212">
        <v>37504</v>
      </c>
      <c r="C5451" s="212">
        <v>21.931362</v>
      </c>
      <c r="D5451" s="174">
        <v>1.8207464459663043E-2</v>
      </c>
      <c r="E5451" s="174">
        <v>1.8207464459663043E-2</v>
      </c>
      <c r="G5451" s="174">
        <v>5445</v>
      </c>
      <c r="H5451" s="174">
        <f t="shared" ca="1" si="89"/>
        <v>3.462862594379329E-2</v>
      </c>
    </row>
    <row r="5452" spans="2:8" x14ac:dyDescent="0.3">
      <c r="B5452" s="213">
        <v>37503</v>
      </c>
      <c r="C5452" s="213">
        <v>21.539187999999999</v>
      </c>
      <c r="D5452" s="174">
        <v>2.8641370971613169E-3</v>
      </c>
      <c r="E5452" s="174">
        <v>2.8641370971613169E-3</v>
      </c>
      <c r="G5452" s="174">
        <v>5446</v>
      </c>
      <c r="H5452" s="174">
        <f t="shared" ca="1" si="89"/>
        <v>1.125285807249865E-2</v>
      </c>
    </row>
    <row r="5453" spans="2:8" x14ac:dyDescent="0.3">
      <c r="B5453" s="212">
        <v>37502</v>
      </c>
      <c r="C5453" s="212">
        <v>21.477672999999999</v>
      </c>
      <c r="D5453" s="174">
        <v>-5.3417729749496512E-3</v>
      </c>
      <c r="E5453" s="174">
        <v>-5.3417729749496512E-3</v>
      </c>
      <c r="G5453" s="174">
        <v>5447</v>
      </c>
      <c r="H5453" s="174">
        <f t="shared" ca="1" si="89"/>
        <v>-2.8292715232950415E-2</v>
      </c>
    </row>
    <row r="5454" spans="2:8" x14ac:dyDescent="0.3">
      <c r="B5454" s="213">
        <v>37501</v>
      </c>
      <c r="C5454" s="213">
        <v>21.593018000000001</v>
      </c>
      <c r="D5454" s="174">
        <v>6.4518576812167446E-3</v>
      </c>
      <c r="E5454" s="174">
        <v>6.4518576812167446E-3</v>
      </c>
      <c r="G5454" s="174">
        <v>5448</v>
      </c>
      <c r="H5454" s="174">
        <f t="shared" ca="1" si="89"/>
        <v>1.1305855366191395E-2</v>
      </c>
    </row>
    <row r="5455" spans="2:8" x14ac:dyDescent="0.3">
      <c r="B5455" s="212">
        <v>37498</v>
      </c>
      <c r="C5455" s="212">
        <v>21.454595999999999</v>
      </c>
      <c r="D5455" s="174">
        <v>2.8381762054965402E-2</v>
      </c>
      <c r="E5455" s="174">
        <v>2.8381762054965402E-2</v>
      </c>
      <c r="G5455" s="174">
        <v>5449</v>
      </c>
      <c r="H5455" s="174">
        <f t="shared" ca="1" si="89"/>
        <v>-1.4504675277520387E-2</v>
      </c>
    </row>
    <row r="5456" spans="2:8" x14ac:dyDescent="0.3">
      <c r="B5456" s="213">
        <v>37497</v>
      </c>
      <c r="C5456" s="213">
        <v>20.862482</v>
      </c>
      <c r="D5456" s="174">
        <v>7.4264961920090782E-3</v>
      </c>
      <c r="E5456" s="174">
        <v>7.4264961920090782E-3</v>
      </c>
      <c r="G5456" s="174">
        <v>5450</v>
      </c>
      <c r="H5456" s="174">
        <f t="shared" ca="1" si="89"/>
        <v>2.6768363182297538E-2</v>
      </c>
    </row>
    <row r="5457" spans="2:8" x14ac:dyDescent="0.3">
      <c r="B5457" s="212">
        <v>37496</v>
      </c>
      <c r="C5457" s="212">
        <v>20.708689</v>
      </c>
      <c r="D5457" s="174">
        <v>-1.0653750366071732E-2</v>
      </c>
      <c r="E5457" s="174">
        <v>-1.0653750366071732E-2</v>
      </c>
      <c r="G5457" s="174">
        <v>5451</v>
      </c>
      <c r="H5457" s="174">
        <f t="shared" ca="1" si="89"/>
        <v>2.3398620339768117E-3</v>
      </c>
    </row>
    <row r="5458" spans="2:8" x14ac:dyDescent="0.3">
      <c r="B5458" s="213">
        <v>37495</v>
      </c>
      <c r="C5458" s="213">
        <v>20.93169</v>
      </c>
      <c r="D5458" s="174">
        <v>-2.5651495619288581E-3</v>
      </c>
      <c r="E5458" s="174">
        <v>-2.5651495619288581E-3</v>
      </c>
      <c r="G5458" s="174">
        <v>5452</v>
      </c>
      <c r="H5458" s="174">
        <f t="shared" ca="1" si="89"/>
        <v>1.8812228410544765E-2</v>
      </c>
    </row>
    <row r="5459" spans="2:8" x14ac:dyDescent="0.3">
      <c r="B5459" s="212">
        <v>37494</v>
      </c>
      <c r="C5459" s="212">
        <v>20.985520999999999</v>
      </c>
      <c r="D5459" s="174">
        <v>2.2863714312215695E-2</v>
      </c>
      <c r="E5459" s="174">
        <v>2.2863714312215695E-2</v>
      </c>
      <c r="G5459" s="174">
        <v>5453</v>
      </c>
      <c r="H5459" s="174">
        <f t="shared" ca="1" si="89"/>
        <v>1.5488721158375438E-2</v>
      </c>
    </row>
    <row r="5460" spans="2:8" x14ac:dyDescent="0.3">
      <c r="B5460" s="213">
        <v>37491</v>
      </c>
      <c r="C5460" s="213">
        <v>20.516438999999998</v>
      </c>
      <c r="D5460" s="174">
        <v>3.7622175566466936E-3</v>
      </c>
      <c r="E5460" s="174">
        <v>3.7622175566466936E-3</v>
      </c>
      <c r="G5460" s="174">
        <v>5454</v>
      </c>
      <c r="H5460" s="174">
        <f t="shared" ca="1" si="89"/>
        <v>6.3514359783877041E-3</v>
      </c>
    </row>
    <row r="5461" spans="2:8" x14ac:dyDescent="0.3">
      <c r="B5461" s="212">
        <v>37490</v>
      </c>
      <c r="C5461" s="212">
        <v>20.439540999999998</v>
      </c>
      <c r="D5461" s="174">
        <v>-1.1160781562398234E-2</v>
      </c>
      <c r="E5461" s="174">
        <v>-1.1160781562398234E-2</v>
      </c>
      <c r="G5461" s="174">
        <v>5455</v>
      </c>
      <c r="H5461" s="174">
        <f t="shared" ca="1" si="89"/>
        <v>-2.4219559720364978E-2</v>
      </c>
    </row>
    <row r="5462" spans="2:8" x14ac:dyDescent="0.3">
      <c r="B5462" s="213">
        <v>37489</v>
      </c>
      <c r="C5462" s="213">
        <v>20.670237</v>
      </c>
      <c r="D5462" s="174">
        <v>-2.5974150053372897E-3</v>
      </c>
      <c r="E5462" s="174">
        <v>-2.5974150053372897E-3</v>
      </c>
      <c r="G5462" s="174">
        <v>5456</v>
      </c>
      <c r="H5462" s="174">
        <f t="shared" ca="1" si="89"/>
        <v>-4.892372523008507E-3</v>
      </c>
    </row>
    <row r="5463" spans="2:8" x14ac:dyDescent="0.3">
      <c r="B5463" s="212">
        <v>37488</v>
      </c>
      <c r="C5463" s="212">
        <v>20.724066000000001</v>
      </c>
      <c r="D5463" s="174">
        <v>1.8903690849360458E-2</v>
      </c>
      <c r="E5463" s="174">
        <v>1.8903690849360458E-2</v>
      </c>
      <c r="G5463" s="174">
        <v>5457</v>
      </c>
      <c r="H5463" s="174">
        <f t="shared" ca="1" si="89"/>
        <v>-2.7276848073426532E-2</v>
      </c>
    </row>
    <row r="5464" spans="2:8" x14ac:dyDescent="0.3">
      <c r="B5464" s="213">
        <v>37487</v>
      </c>
      <c r="C5464" s="213">
        <v>20.339573000000001</v>
      </c>
      <c r="D5464" s="174">
        <v>-6.7591604584961102E-3</v>
      </c>
      <c r="E5464" s="174">
        <v>-6.7591604584961102E-3</v>
      </c>
      <c r="G5464" s="174">
        <v>5458</v>
      </c>
      <c r="H5464" s="174">
        <f t="shared" ca="1" si="89"/>
        <v>-3.7606284331816657E-3</v>
      </c>
    </row>
    <row r="5465" spans="2:8" x14ac:dyDescent="0.3">
      <c r="B5465" s="212">
        <v>37484</v>
      </c>
      <c r="C5465" s="212">
        <v>20.477986999999999</v>
      </c>
      <c r="D5465" s="174">
        <v>9.4765546727681501E-3</v>
      </c>
      <c r="E5465" s="174">
        <v>9.4765546727681501E-3</v>
      </c>
      <c r="G5465" s="174">
        <v>5459</v>
      </c>
      <c r="H5465" s="174">
        <f t="shared" ca="1" si="89"/>
        <v>-3.6189643117284863E-2</v>
      </c>
    </row>
    <row r="5466" spans="2:8" x14ac:dyDescent="0.3">
      <c r="B5466" s="213">
        <v>37483</v>
      </c>
      <c r="C5466" s="213">
        <v>20.285748000000002</v>
      </c>
      <c r="D5466" s="174">
        <v>0</v>
      </c>
      <c r="E5466" s="174">
        <v>0</v>
      </c>
      <c r="G5466" s="174">
        <v>5460</v>
      </c>
      <c r="H5466" s="174">
        <f t="shared" ca="1" si="89"/>
        <v>1.0448521789468401E-2</v>
      </c>
    </row>
    <row r="5467" spans="2:8" x14ac:dyDescent="0.3">
      <c r="B5467" s="212">
        <v>37482</v>
      </c>
      <c r="C5467" s="212">
        <v>20.285748000000002</v>
      </c>
      <c r="D5467" s="174">
        <v>-9.0157918514545306E-3</v>
      </c>
      <c r="E5467" s="174">
        <v>-9.0157918514545306E-3</v>
      </c>
      <c r="G5467" s="174">
        <v>5461</v>
      </c>
      <c r="H5467" s="174">
        <f t="shared" ca="1" si="89"/>
        <v>6.2035417619910587E-3</v>
      </c>
    </row>
    <row r="5468" spans="2:8" x14ac:dyDescent="0.3">
      <c r="B5468" s="213">
        <v>37481</v>
      </c>
      <c r="C5468" s="213">
        <v>20.470303999999999</v>
      </c>
      <c r="D5468" s="174">
        <v>1.9142467329675197E-2</v>
      </c>
      <c r="E5468" s="174">
        <v>1.9142467329675197E-2</v>
      </c>
      <c r="G5468" s="174">
        <v>5462</v>
      </c>
      <c r="H5468" s="174">
        <f t="shared" ca="1" si="89"/>
        <v>7.9855857173542471E-3</v>
      </c>
    </row>
    <row r="5469" spans="2:8" x14ac:dyDescent="0.3">
      <c r="B5469" s="212">
        <v>37480</v>
      </c>
      <c r="C5469" s="212">
        <v>20.085812000000001</v>
      </c>
      <c r="D5469" s="174">
        <v>2.996848685362612E-2</v>
      </c>
      <c r="E5469" s="174">
        <v>2.996848685362612E-2</v>
      </c>
      <c r="G5469" s="174">
        <v>5463</v>
      </c>
      <c r="H5469" s="174">
        <f t="shared" ca="1" si="89"/>
        <v>-3.2600952814695071E-2</v>
      </c>
    </row>
    <row r="5470" spans="2:8" x14ac:dyDescent="0.3">
      <c r="B5470" s="213">
        <v>37477</v>
      </c>
      <c r="C5470" s="213">
        <v>19.501384999999999</v>
      </c>
      <c r="D5470" s="174">
        <v>7.893357714592416E-4</v>
      </c>
      <c r="E5470" s="174">
        <v>7.893357714592416E-4</v>
      </c>
      <c r="G5470" s="174">
        <v>5464</v>
      </c>
      <c r="H5470" s="174">
        <f t="shared" ca="1" si="89"/>
        <v>-2.9459658649408658E-2</v>
      </c>
    </row>
    <row r="5471" spans="2:8" x14ac:dyDescent="0.3">
      <c r="B5471" s="212">
        <v>37476</v>
      </c>
      <c r="C5471" s="212">
        <v>19.486004000000001</v>
      </c>
      <c r="D5471" s="174">
        <v>-5.7291699171131853E-2</v>
      </c>
      <c r="E5471" s="174">
        <v>-5.7291699171131853E-2</v>
      </c>
      <c r="G5471" s="174">
        <v>5465</v>
      </c>
      <c r="H5471" s="174">
        <f t="shared" ca="1" si="89"/>
        <v>-2.2681102142493057E-2</v>
      </c>
    </row>
    <row r="5472" spans="2:8" x14ac:dyDescent="0.3">
      <c r="B5472" s="213">
        <v>37475</v>
      </c>
      <c r="C5472" s="213">
        <v>20.670237</v>
      </c>
      <c r="D5472" s="174">
        <v>7.4963301379933371E-3</v>
      </c>
      <c r="E5472" s="174">
        <v>7.4963301379933371E-3</v>
      </c>
      <c r="G5472" s="174">
        <v>5466</v>
      </c>
      <c r="H5472" s="174">
        <f t="shared" ca="1" si="89"/>
        <v>3.0228767636086524E-2</v>
      </c>
    </row>
    <row r="5473" spans="2:8" x14ac:dyDescent="0.3">
      <c r="B5473" s="212">
        <v>37474</v>
      </c>
      <c r="C5473" s="212">
        <v>20.516438999999998</v>
      </c>
      <c r="D5473" s="174">
        <v>9.841013985477029E-3</v>
      </c>
      <c r="E5473" s="174">
        <v>9.841013985477029E-3</v>
      </c>
      <c r="G5473" s="174">
        <v>5467</v>
      </c>
      <c r="H5473" s="174">
        <f t="shared" ca="1" si="89"/>
        <v>-3.6910414269611551E-2</v>
      </c>
    </row>
    <row r="5474" spans="2:8" x14ac:dyDescent="0.3">
      <c r="B5474" s="213">
        <v>37473</v>
      </c>
      <c r="C5474" s="213">
        <v>20.316503999999998</v>
      </c>
      <c r="D5474" s="174">
        <v>6.7906127513953321E-2</v>
      </c>
      <c r="E5474" s="174">
        <v>6.7906127513953321E-2</v>
      </c>
      <c r="G5474" s="174">
        <v>5468</v>
      </c>
      <c r="H5474" s="174">
        <f t="shared" ca="1" si="89"/>
        <v>3.407757269723876E-2</v>
      </c>
    </row>
    <row r="5475" spans="2:8" x14ac:dyDescent="0.3">
      <c r="B5475" s="212">
        <v>37470</v>
      </c>
      <c r="C5475" s="212">
        <v>19.024616000000002</v>
      </c>
      <c r="D5475" s="174">
        <v>-1.1980799062700092E-2</v>
      </c>
      <c r="E5475" s="174">
        <v>-1.1980799062700092E-2</v>
      </c>
      <c r="G5475" s="174">
        <v>5469</v>
      </c>
      <c r="H5475" s="174">
        <f t="shared" ca="1" si="89"/>
        <v>9.9239764673776285E-4</v>
      </c>
    </row>
    <row r="5476" spans="2:8" x14ac:dyDescent="0.3">
      <c r="B5476" s="213">
        <v>37469</v>
      </c>
      <c r="C5476" s="213">
        <v>19.255310000000001</v>
      </c>
      <c r="D5476" s="174">
        <v>-1.4948850552573861E-2</v>
      </c>
      <c r="E5476" s="174">
        <v>-1.4948850552573861E-2</v>
      </c>
      <c r="G5476" s="174">
        <v>5470</v>
      </c>
      <c r="H5476" s="174">
        <f t="shared" ca="1" si="89"/>
        <v>7.6861877961315953E-2</v>
      </c>
    </row>
    <row r="5477" spans="2:8" x14ac:dyDescent="0.3">
      <c r="B5477" s="212">
        <v>37468</v>
      </c>
      <c r="C5477" s="212">
        <v>19.547523000000002</v>
      </c>
      <c r="D5477" s="174">
        <v>1.8429554559052791E-2</v>
      </c>
      <c r="E5477" s="174">
        <v>1.8429554559052791E-2</v>
      </c>
      <c r="G5477" s="174">
        <v>5471</v>
      </c>
      <c r="H5477" s="174">
        <f t="shared" ca="1" si="89"/>
        <v>-6.6886443987574859E-2</v>
      </c>
    </row>
    <row r="5478" spans="2:8" x14ac:dyDescent="0.3">
      <c r="B5478" s="213">
        <v>37467</v>
      </c>
      <c r="C5478" s="213">
        <v>19.19379</v>
      </c>
      <c r="D5478" s="174">
        <v>-3.5921290656034228E-2</v>
      </c>
      <c r="E5478" s="174">
        <v>-3.5921290656034228E-2</v>
      </c>
      <c r="G5478" s="174">
        <v>5472</v>
      </c>
      <c r="H5478" s="174">
        <f t="shared" ca="1" si="89"/>
        <v>-2.3324769272317587E-2</v>
      </c>
    </row>
    <row r="5479" spans="2:8" x14ac:dyDescent="0.3">
      <c r="B5479" s="212">
        <v>37466</v>
      </c>
      <c r="C5479" s="212">
        <v>19.908944999999999</v>
      </c>
      <c r="D5479" s="174">
        <v>-2.522585749172964E-2</v>
      </c>
      <c r="E5479" s="174">
        <v>-2.522585749172964E-2</v>
      </c>
      <c r="G5479" s="174">
        <v>5473</v>
      </c>
      <c r="H5479" s="174">
        <f t="shared" ca="1" si="89"/>
        <v>5.7609313103929492E-2</v>
      </c>
    </row>
    <row r="5480" spans="2:8" x14ac:dyDescent="0.3">
      <c r="B5480" s="213">
        <v>37463</v>
      </c>
      <c r="C5480" s="213">
        <v>20.424161999999999</v>
      </c>
      <c r="D5480" s="174">
        <v>-6.6760245782257185E-2</v>
      </c>
      <c r="E5480" s="174">
        <v>-6.6760245782257185E-2</v>
      </c>
      <c r="G5480" s="174">
        <v>5474</v>
      </c>
      <c r="H5480" s="174">
        <f t="shared" ca="1" si="89"/>
        <v>2.6759936978187095E-2</v>
      </c>
    </row>
    <row r="5481" spans="2:8" x14ac:dyDescent="0.3">
      <c r="B5481" s="212">
        <v>37462</v>
      </c>
      <c r="C5481" s="212">
        <v>21.885224999999998</v>
      </c>
      <c r="D5481" s="174">
        <v>-1.0530258059789953E-3</v>
      </c>
      <c r="E5481" s="174">
        <v>-1.0530258059789953E-3</v>
      </c>
      <c r="G5481" s="174">
        <v>5475</v>
      </c>
      <c r="H5481" s="174">
        <f t="shared" ca="1" si="89"/>
        <v>-1.1289890737340524E-2</v>
      </c>
    </row>
    <row r="5482" spans="2:8" x14ac:dyDescent="0.3">
      <c r="B5482" s="213">
        <v>37461</v>
      </c>
      <c r="C5482" s="213">
        <v>21.908294999999999</v>
      </c>
      <c r="D5482" s="174">
        <v>-3.3254272589676961E-2</v>
      </c>
      <c r="E5482" s="174">
        <v>-3.3254272589676961E-2</v>
      </c>
      <c r="G5482" s="174">
        <v>5476</v>
      </c>
      <c r="H5482" s="174">
        <f t="shared" ca="1" si="89"/>
        <v>7.1782694754006981E-3</v>
      </c>
    </row>
    <row r="5483" spans="2:8" x14ac:dyDescent="0.3">
      <c r="B5483" s="212">
        <v>37460</v>
      </c>
      <c r="C5483" s="212">
        <v>22.661899999999999</v>
      </c>
      <c r="D5483" s="174">
        <v>3.7466374981501372E-3</v>
      </c>
      <c r="E5483" s="174">
        <v>3.7466374981501372E-3</v>
      </c>
      <c r="G5483" s="174">
        <v>5477</v>
      </c>
      <c r="H5483" s="174">
        <f t="shared" ca="1" si="89"/>
        <v>-5.6640164886125315E-5</v>
      </c>
    </row>
    <row r="5484" spans="2:8" x14ac:dyDescent="0.3">
      <c r="B5484" s="213">
        <v>37459</v>
      </c>
      <c r="C5484" s="213">
        <v>22.577311000000002</v>
      </c>
      <c r="D5484" s="174">
        <v>-3.8008023576638274E-2</v>
      </c>
      <c r="E5484" s="174">
        <v>-3.8008023576638274E-2</v>
      </c>
      <c r="G5484" s="174">
        <v>5478</v>
      </c>
      <c r="H5484" s="174">
        <f t="shared" ca="1" si="89"/>
        <v>-1.5626517244799541E-2</v>
      </c>
    </row>
    <row r="5485" spans="2:8" x14ac:dyDescent="0.3">
      <c r="B5485" s="212">
        <v>37456</v>
      </c>
      <c r="C5485" s="212">
        <v>23.469334</v>
      </c>
      <c r="D5485" s="174">
        <v>2.2991182037162398E-3</v>
      </c>
      <c r="E5485" s="174">
        <v>2.2991182037162398E-3</v>
      </c>
      <c r="G5485" s="174">
        <v>5479</v>
      </c>
      <c r="H5485" s="174">
        <f t="shared" ca="1" si="89"/>
        <v>-3.5613533585890464E-2</v>
      </c>
    </row>
    <row r="5486" spans="2:8" x14ac:dyDescent="0.3">
      <c r="B5486" s="213">
        <v>37455</v>
      </c>
      <c r="C5486" s="213">
        <v>23.415499000000001</v>
      </c>
      <c r="D5486" s="174">
        <v>1.1963911495345208E-2</v>
      </c>
      <c r="E5486" s="174">
        <v>1.1963911495345208E-2</v>
      </c>
      <c r="G5486" s="174">
        <v>5480</v>
      </c>
      <c r="H5486" s="174">
        <f t="shared" ca="1" si="89"/>
        <v>1.9923827318028914E-2</v>
      </c>
    </row>
    <row r="5487" spans="2:8" x14ac:dyDescent="0.3">
      <c r="B5487" s="212">
        <v>37454</v>
      </c>
      <c r="C5487" s="212">
        <v>23.138670000000001</v>
      </c>
      <c r="D5487" s="174">
        <v>-4.3018011640785702E-3</v>
      </c>
      <c r="E5487" s="174">
        <v>-4.3018011640785702E-3</v>
      </c>
      <c r="G5487" s="174">
        <v>5481</v>
      </c>
      <c r="H5487" s="174">
        <f t="shared" ca="1" si="89"/>
        <v>4.9705995747911666E-2</v>
      </c>
    </row>
    <row r="5488" spans="2:8" x14ac:dyDescent="0.3">
      <c r="B5488" s="213">
        <v>37453</v>
      </c>
      <c r="C5488" s="213">
        <v>23.238638000000002</v>
      </c>
      <c r="D5488" s="174">
        <v>3.320217448294915E-3</v>
      </c>
      <c r="E5488" s="174">
        <v>3.320217448294915E-3</v>
      </c>
      <c r="G5488" s="174">
        <v>5482</v>
      </c>
      <c r="H5488" s="174">
        <f t="shared" ca="1" si="89"/>
        <v>-4.9317638622356698E-2</v>
      </c>
    </row>
    <row r="5489" spans="2:8" x14ac:dyDescent="0.3">
      <c r="B5489" s="212">
        <v>37452</v>
      </c>
      <c r="C5489" s="212">
        <v>23.161736000000001</v>
      </c>
      <c r="D5489" s="174">
        <v>-3.2444758658176587E-2</v>
      </c>
      <c r="E5489" s="174">
        <v>-3.2444758658176587E-2</v>
      </c>
      <c r="G5489" s="174">
        <v>5483</v>
      </c>
      <c r="H5489" s="174">
        <f t="shared" ca="1" si="89"/>
        <v>-1.526496350874117E-2</v>
      </c>
    </row>
    <row r="5490" spans="2:8" x14ac:dyDescent="0.3">
      <c r="B5490" s="213">
        <v>37449</v>
      </c>
      <c r="C5490" s="213">
        <v>23.938412</v>
      </c>
      <c r="D5490" s="174">
        <v>-1.3937115166933309E-2</v>
      </c>
      <c r="E5490" s="174">
        <v>-1.3937115166933309E-2</v>
      </c>
      <c r="G5490" s="174">
        <v>5484</v>
      </c>
      <c r="H5490" s="174">
        <f t="shared" ca="1" si="89"/>
        <v>5.7445275488100262E-3</v>
      </c>
    </row>
    <row r="5491" spans="2:8" x14ac:dyDescent="0.3">
      <c r="B5491" s="212">
        <v>37448</v>
      </c>
      <c r="C5491" s="212">
        <v>24.276759999999999</v>
      </c>
      <c r="D5491" s="174">
        <v>-3.4723443703922512E-3</v>
      </c>
      <c r="E5491" s="174">
        <v>-3.4723443703922512E-3</v>
      </c>
      <c r="G5491" s="174">
        <v>5485</v>
      </c>
      <c r="H5491" s="174">
        <f t="shared" ca="1" si="89"/>
        <v>7.4411702888585576E-2</v>
      </c>
    </row>
    <row r="5492" spans="2:8" x14ac:dyDescent="0.3">
      <c r="B5492" s="213">
        <v>37447</v>
      </c>
      <c r="C5492" s="213">
        <v>24.361350999999999</v>
      </c>
      <c r="D5492" s="174">
        <v>-1.3698546391310644E-2</v>
      </c>
      <c r="E5492" s="174">
        <v>-1.3698546391310644E-2</v>
      </c>
      <c r="G5492" s="174">
        <v>5486</v>
      </c>
      <c r="H5492" s="174">
        <f t="shared" ca="1" si="89"/>
        <v>1.724920290335958E-2</v>
      </c>
    </row>
    <row r="5493" spans="2:8" x14ac:dyDescent="0.3">
      <c r="B5493" s="212">
        <v>37446</v>
      </c>
      <c r="C5493" s="212">
        <v>24.699701000000001</v>
      </c>
      <c r="D5493" s="174">
        <v>-2.3708363375086496E-2</v>
      </c>
      <c r="E5493" s="174">
        <v>-2.3708363375086496E-2</v>
      </c>
      <c r="G5493" s="174">
        <v>5487</v>
      </c>
      <c r="H5493" s="174">
        <f t="shared" ca="1" si="89"/>
        <v>3.1172288794148413E-2</v>
      </c>
    </row>
    <row r="5494" spans="2:8" x14ac:dyDescent="0.3">
      <c r="B5494" s="213">
        <v>37445</v>
      </c>
      <c r="C5494" s="213">
        <v>25.299510999999999</v>
      </c>
      <c r="D5494" s="174">
        <v>1.5118984877444019E-2</v>
      </c>
      <c r="E5494" s="174">
        <v>1.5118984877444019E-2</v>
      </c>
      <c r="G5494" s="174">
        <v>5488</v>
      </c>
      <c r="H5494" s="174">
        <f t="shared" ca="1" si="89"/>
        <v>1.4637692369696432E-2</v>
      </c>
    </row>
    <row r="5495" spans="2:8" x14ac:dyDescent="0.3">
      <c r="B5495" s="212">
        <v>37442</v>
      </c>
      <c r="C5495" s="212">
        <v>24.922705000000001</v>
      </c>
      <c r="D5495" s="174">
        <v>1.2357411202700628E-3</v>
      </c>
      <c r="E5495" s="174">
        <v>1.2357411202700628E-3</v>
      </c>
      <c r="G5495" s="174">
        <v>5489</v>
      </c>
      <c r="H5495" s="174">
        <f t="shared" ca="1" si="89"/>
        <v>-1.9655345305634103E-2</v>
      </c>
    </row>
    <row r="5496" spans="2:8" x14ac:dyDescent="0.3">
      <c r="B5496" s="213">
        <v>37441</v>
      </c>
      <c r="C5496" s="213">
        <v>24.891945</v>
      </c>
      <c r="D5496" s="174">
        <v>1.6965075678514751E-2</v>
      </c>
      <c r="E5496" s="174">
        <v>1.6965075678514751E-2</v>
      </c>
      <c r="G5496" s="174">
        <v>5490</v>
      </c>
      <c r="H5496" s="174">
        <f t="shared" ca="1" si="89"/>
        <v>-1.1093795608239828E-2</v>
      </c>
    </row>
    <row r="5497" spans="2:8" x14ac:dyDescent="0.3">
      <c r="B5497" s="212">
        <v>37440</v>
      </c>
      <c r="C5497" s="212">
        <v>24.476696</v>
      </c>
      <c r="D5497" s="174">
        <v>3.4677195426013178E-3</v>
      </c>
      <c r="E5497" s="174">
        <v>3.4677195426013178E-3</v>
      </c>
      <c r="G5497" s="174">
        <v>5491</v>
      </c>
      <c r="H5497" s="174">
        <f t="shared" ca="1" si="89"/>
        <v>3.1473406119220865E-2</v>
      </c>
    </row>
    <row r="5498" spans="2:8" x14ac:dyDescent="0.3">
      <c r="B5498" s="213">
        <v>37439</v>
      </c>
      <c r="C5498" s="213">
        <v>24.392111</v>
      </c>
      <c r="D5498" s="174">
        <v>8.5850491095820752E-3</v>
      </c>
      <c r="E5498" s="174">
        <v>8.5850491095820752E-3</v>
      </c>
      <c r="G5498" s="174">
        <v>5492</v>
      </c>
      <c r="H5498" s="174">
        <f t="shared" ca="1" si="89"/>
        <v>-1.2489050041615813E-2</v>
      </c>
    </row>
    <row r="5499" spans="2:8" x14ac:dyDescent="0.3">
      <c r="B5499" s="212">
        <v>37438</v>
      </c>
      <c r="C5499" s="212">
        <v>24.184486</v>
      </c>
      <c r="D5499" s="174">
        <v>1.1904831141774607E-2</v>
      </c>
      <c r="E5499" s="174">
        <v>1.1904831141774607E-2</v>
      </c>
      <c r="G5499" s="174">
        <v>5493</v>
      </c>
      <c r="H5499" s="174">
        <f t="shared" ca="1" si="89"/>
        <v>9.7842452986524209E-3</v>
      </c>
    </row>
    <row r="5500" spans="2:8" x14ac:dyDescent="0.3">
      <c r="B5500" s="213">
        <v>37435</v>
      </c>
      <c r="C5500" s="213">
        <v>23.899961000000001</v>
      </c>
      <c r="D5500" s="174">
        <v>3.4964895362496681E-2</v>
      </c>
      <c r="E5500" s="174">
        <v>3.4964895362496681E-2</v>
      </c>
      <c r="G5500" s="174">
        <v>5494</v>
      </c>
      <c r="H5500" s="174">
        <f t="shared" ca="1" si="89"/>
        <v>-5.8819602638972041E-2</v>
      </c>
    </row>
    <row r="5501" spans="2:8" x14ac:dyDescent="0.3">
      <c r="B5501" s="212">
        <v>37434</v>
      </c>
      <c r="C5501" s="212">
        <v>23.092533</v>
      </c>
      <c r="D5501" s="174">
        <v>2.9482637622361949E-2</v>
      </c>
      <c r="E5501" s="174">
        <v>2.9482637622361949E-2</v>
      </c>
      <c r="G5501" s="174">
        <v>5495</v>
      </c>
      <c r="H5501" s="174">
        <f t="shared" ca="1" si="89"/>
        <v>-2.2348232839250051E-2</v>
      </c>
    </row>
    <row r="5502" spans="2:8" x14ac:dyDescent="0.3">
      <c r="B5502" s="213">
        <v>37433</v>
      </c>
      <c r="C5502" s="213">
        <v>22.431201999999999</v>
      </c>
      <c r="D5502" s="174">
        <v>-2.7990888997047929E-2</v>
      </c>
      <c r="E5502" s="174">
        <v>-2.7990888997047929E-2</v>
      </c>
      <c r="G5502" s="174">
        <v>5496</v>
      </c>
      <c r="H5502" s="174">
        <f t="shared" ca="1" si="89"/>
        <v>2.537459815849518E-2</v>
      </c>
    </row>
    <row r="5503" spans="2:8" x14ac:dyDescent="0.3">
      <c r="B5503" s="212">
        <v>37432</v>
      </c>
      <c r="C5503" s="212">
        <v>23.077152000000002</v>
      </c>
      <c r="D5503" s="174">
        <v>1.1118638964497309E-2</v>
      </c>
      <c r="E5503" s="174">
        <v>1.1118638964497309E-2</v>
      </c>
      <c r="G5503" s="174">
        <v>5497</v>
      </c>
      <c r="H5503" s="174">
        <f t="shared" ca="1" si="89"/>
        <v>3.4966229266882365E-2</v>
      </c>
    </row>
    <row r="5504" spans="2:8" x14ac:dyDescent="0.3">
      <c r="B5504" s="213">
        <v>37431</v>
      </c>
      <c r="C5504" s="213">
        <v>22.823387</v>
      </c>
      <c r="D5504" s="174">
        <v>-8.0213606240836129E-3</v>
      </c>
      <c r="E5504" s="174">
        <v>-8.0213606240836129E-3</v>
      </c>
      <c r="G5504" s="174">
        <v>5498</v>
      </c>
      <c r="H5504" s="174">
        <f t="shared" ca="1" si="89"/>
        <v>5.9044941159857632E-3</v>
      </c>
    </row>
    <row r="5505" spans="2:8" x14ac:dyDescent="0.3">
      <c r="B5505" s="212">
        <v>37428</v>
      </c>
      <c r="C5505" s="212">
        <v>23.007942</v>
      </c>
      <c r="D5505" s="174">
        <v>-4.3261376732036992E-3</v>
      </c>
      <c r="E5505" s="174">
        <v>-4.3261376732036992E-3</v>
      </c>
      <c r="G5505" s="174">
        <v>5499</v>
      </c>
      <c r="H5505" s="174">
        <f t="shared" ca="1" si="89"/>
        <v>-3.0690020351132833E-2</v>
      </c>
    </row>
    <row r="5506" spans="2:8" x14ac:dyDescent="0.3">
      <c r="B5506" s="213">
        <v>37427</v>
      </c>
      <c r="C5506" s="213">
        <v>23.10791</v>
      </c>
      <c r="D5506" s="174">
        <v>2.0373684836392326E-2</v>
      </c>
      <c r="E5506" s="174">
        <v>2.0373684836392326E-2</v>
      </c>
      <c r="G5506" s="174">
        <v>5500</v>
      </c>
      <c r="H5506" s="174">
        <f t="shared" ca="1" si="89"/>
        <v>-5.0488605582566686E-4</v>
      </c>
    </row>
    <row r="5507" spans="2:8" x14ac:dyDescent="0.3">
      <c r="B5507" s="212">
        <v>37426</v>
      </c>
      <c r="C5507" s="212">
        <v>22.646516999999999</v>
      </c>
      <c r="D5507" s="174">
        <v>-2.7411041986788148E-2</v>
      </c>
      <c r="E5507" s="174">
        <v>-2.7411041986788148E-2</v>
      </c>
      <c r="G5507" s="174">
        <v>5501</v>
      </c>
      <c r="H5507" s="174">
        <f t="shared" ca="1" si="89"/>
        <v>-2.4309503997160708E-2</v>
      </c>
    </row>
    <row r="5508" spans="2:8" x14ac:dyDescent="0.3">
      <c r="B5508" s="213">
        <v>37425</v>
      </c>
      <c r="C5508" s="213">
        <v>23.284776999999998</v>
      </c>
      <c r="D5508" s="174">
        <v>-8.8379216751835066E-3</v>
      </c>
      <c r="E5508" s="174">
        <v>-8.8379216751835066E-3</v>
      </c>
      <c r="G5508" s="174">
        <v>5502</v>
      </c>
      <c r="H5508" s="174">
        <f t="shared" ca="1" si="89"/>
        <v>-3.1446954654664759E-2</v>
      </c>
    </row>
    <row r="5509" spans="2:8" x14ac:dyDescent="0.3">
      <c r="B5509" s="212">
        <v>37424</v>
      </c>
      <c r="C5509" s="212">
        <v>23.492401000000001</v>
      </c>
      <c r="D5509" s="174">
        <v>-7.1499032249706888E-3</v>
      </c>
      <c r="E5509" s="174">
        <v>-7.1499032249706888E-3</v>
      </c>
      <c r="G5509" s="174">
        <v>5503</v>
      </c>
      <c r="H5509" s="174">
        <f t="shared" ca="1" si="89"/>
        <v>1.4843103404992898E-2</v>
      </c>
    </row>
    <row r="5510" spans="2:8" x14ac:dyDescent="0.3">
      <c r="B5510" s="213">
        <v>37421</v>
      </c>
      <c r="C5510" s="213">
        <v>23.661579</v>
      </c>
      <c r="D5510" s="174">
        <v>-2.0687364543839917E-2</v>
      </c>
      <c r="E5510" s="174">
        <v>-2.0687364543839917E-2</v>
      </c>
      <c r="G5510" s="174">
        <v>5504</v>
      </c>
      <c r="H5510" s="174">
        <f t="shared" ca="1" si="89"/>
        <v>4.36888725483877E-3</v>
      </c>
    </row>
    <row r="5511" spans="2:8" x14ac:dyDescent="0.3">
      <c r="B5511" s="212">
        <v>37420</v>
      </c>
      <c r="C5511" s="212">
        <v>24.161415000000002</v>
      </c>
      <c r="D5511" s="174">
        <v>2.311953829183858E-2</v>
      </c>
      <c r="E5511" s="174">
        <v>2.311953829183858E-2</v>
      </c>
      <c r="G5511" s="174">
        <v>5505</v>
      </c>
      <c r="H5511" s="174">
        <f t="shared" ca="1" si="89"/>
        <v>-2.0068635665762242E-2</v>
      </c>
    </row>
    <row r="5512" spans="2:8" x14ac:dyDescent="0.3">
      <c r="B5512" s="213">
        <v>37419</v>
      </c>
      <c r="C5512" s="213">
        <v>23.615437</v>
      </c>
      <c r="D5512" s="174">
        <v>-1.3808472161808786E-2</v>
      </c>
      <c r="E5512" s="174">
        <v>-1.3808472161808786E-2</v>
      </c>
      <c r="G5512" s="174">
        <v>5506</v>
      </c>
      <c r="H5512" s="174">
        <f t="shared" ref="H5512:H5575" ca="1" si="90">_xlfn.NORM.INV(RAND(),N$9,N$10)</f>
        <v>-1.676921943993466E-2</v>
      </c>
    </row>
    <row r="5513" spans="2:8" x14ac:dyDescent="0.3">
      <c r="B5513" s="212">
        <v>37418</v>
      </c>
      <c r="C5513" s="212">
        <v>23.946096000000001</v>
      </c>
      <c r="D5513" s="174">
        <v>0.10660951841190114</v>
      </c>
      <c r="E5513" s="174">
        <v>0.10660951841190114</v>
      </c>
      <c r="G5513" s="174">
        <v>5507</v>
      </c>
      <c r="H5513" s="174">
        <f t="shared" ca="1" si="90"/>
        <v>-5.9533280567162762E-2</v>
      </c>
    </row>
    <row r="5514" spans="2:8" x14ac:dyDescent="0.3">
      <c r="B5514" s="213">
        <v>37417</v>
      </c>
      <c r="C5514" s="213">
        <v>21.639156</v>
      </c>
      <c r="D5514" s="174">
        <v>2.7007506607109842E-2</v>
      </c>
      <c r="E5514" s="174">
        <v>2.7007506607109842E-2</v>
      </c>
      <c r="G5514" s="174">
        <v>5508</v>
      </c>
      <c r="H5514" s="174">
        <f t="shared" ca="1" si="90"/>
        <v>3.3979233970004852E-2</v>
      </c>
    </row>
    <row r="5515" spans="2:8" x14ac:dyDescent="0.3">
      <c r="B5515" s="212">
        <v>37414</v>
      </c>
      <c r="C5515" s="212">
        <v>21.070105000000002</v>
      </c>
      <c r="D5515" s="174">
        <v>-2.8024313571540681E-2</v>
      </c>
      <c r="E5515" s="174">
        <v>-2.8024313571540681E-2</v>
      </c>
      <c r="G5515" s="174">
        <v>5509</v>
      </c>
      <c r="H5515" s="174">
        <f t="shared" ca="1" si="90"/>
        <v>2.8099179548696018E-2</v>
      </c>
    </row>
    <row r="5516" spans="2:8" x14ac:dyDescent="0.3">
      <c r="B5516" s="213">
        <v>37413</v>
      </c>
      <c r="C5516" s="213">
        <v>21.677605</v>
      </c>
      <c r="D5516" s="174">
        <v>4.5623298443537443E-2</v>
      </c>
      <c r="E5516" s="174">
        <v>4.5623298443537443E-2</v>
      </c>
      <c r="G5516" s="174">
        <v>5510</v>
      </c>
      <c r="H5516" s="174">
        <f t="shared" ca="1" si="90"/>
        <v>-2.6271617430833703E-2</v>
      </c>
    </row>
    <row r="5517" spans="2:8" x14ac:dyDescent="0.3">
      <c r="B5517" s="212">
        <v>37412</v>
      </c>
      <c r="C5517" s="212">
        <v>20.731753999999999</v>
      </c>
      <c r="D5517" s="174">
        <v>7.4531558389862834E-2</v>
      </c>
      <c r="E5517" s="174">
        <v>7.4531558389862834E-2</v>
      </c>
      <c r="G5517" s="174">
        <v>5511</v>
      </c>
      <c r="H5517" s="174">
        <f t="shared" ca="1" si="90"/>
        <v>2.4307667655490174E-2</v>
      </c>
    </row>
    <row r="5518" spans="2:8" x14ac:dyDescent="0.3">
      <c r="B5518" s="213">
        <v>37411</v>
      </c>
      <c r="C5518" s="213">
        <v>19.293759999999999</v>
      </c>
      <c r="D5518" s="174">
        <v>1.9968517775095507E-3</v>
      </c>
      <c r="E5518" s="174">
        <v>1.9968517775095507E-3</v>
      </c>
      <c r="G5518" s="174">
        <v>5512</v>
      </c>
      <c r="H5518" s="174">
        <f t="shared" ca="1" si="90"/>
        <v>3.7278922586959508E-2</v>
      </c>
    </row>
    <row r="5519" spans="2:8" x14ac:dyDescent="0.3">
      <c r="B5519" s="212">
        <v>37410</v>
      </c>
      <c r="C5519" s="212">
        <v>19.255310000000001</v>
      </c>
      <c r="D5519" s="174">
        <v>3.3856524501468303E-2</v>
      </c>
      <c r="E5519" s="174">
        <v>3.3856524501468303E-2</v>
      </c>
      <c r="G5519" s="174">
        <v>5513</v>
      </c>
      <c r="H5519" s="174">
        <f t="shared" ca="1" si="90"/>
        <v>-2.4941549393316706E-2</v>
      </c>
    </row>
    <row r="5520" spans="2:8" x14ac:dyDescent="0.3">
      <c r="B5520" s="213">
        <v>37407</v>
      </c>
      <c r="C5520" s="213">
        <v>18.624741</v>
      </c>
      <c r="D5520" s="174">
        <v>3.3138638356212898E-3</v>
      </c>
      <c r="E5520" s="174">
        <v>3.3138638356212898E-3</v>
      </c>
      <c r="G5520" s="174">
        <v>5514</v>
      </c>
      <c r="H5520" s="174">
        <f t="shared" ca="1" si="90"/>
        <v>4.5043272083990027E-3</v>
      </c>
    </row>
    <row r="5521" spans="2:8" x14ac:dyDescent="0.3">
      <c r="B5521" s="212">
        <v>37406</v>
      </c>
      <c r="C5521" s="212">
        <v>18.563224999999999</v>
      </c>
      <c r="D5521" s="174">
        <v>-2.5434113099092437E-2</v>
      </c>
      <c r="E5521" s="174">
        <v>-2.5434113099092437E-2</v>
      </c>
      <c r="G5521" s="174">
        <v>5515</v>
      </c>
      <c r="H5521" s="174">
        <f t="shared" ca="1" si="90"/>
        <v>1.8007408915304633E-2</v>
      </c>
    </row>
    <row r="5522" spans="2:8" x14ac:dyDescent="0.3">
      <c r="B5522" s="213">
        <v>37405</v>
      </c>
      <c r="C5522" s="213">
        <v>19.047685999999999</v>
      </c>
      <c r="D5522" s="174">
        <v>3.6835652580082992E-2</v>
      </c>
      <c r="E5522" s="174">
        <v>3.6835652580082992E-2</v>
      </c>
      <c r="G5522" s="174">
        <v>5516</v>
      </c>
      <c r="H5522" s="174">
        <f t="shared" ca="1" si="90"/>
        <v>-1.8064909729642031E-2</v>
      </c>
    </row>
    <row r="5523" spans="2:8" x14ac:dyDescent="0.3">
      <c r="B5523" s="212">
        <v>37404</v>
      </c>
      <c r="C5523" s="212">
        <v>18.370978999999998</v>
      </c>
      <c r="D5523" s="174">
        <v>-5.1984060144664584E-2</v>
      </c>
      <c r="E5523" s="174">
        <v>-5.1984060144664584E-2</v>
      </c>
      <c r="G5523" s="174">
        <v>5517</v>
      </c>
      <c r="H5523" s="174">
        <f t="shared" ca="1" si="90"/>
        <v>2.8848068379953861E-2</v>
      </c>
    </row>
    <row r="5524" spans="2:8" x14ac:dyDescent="0.3">
      <c r="B5524" s="213">
        <v>37403</v>
      </c>
      <c r="C5524" s="213">
        <v>19.378343999999998</v>
      </c>
      <c r="D5524" s="174">
        <v>-7.0922625382223489E-3</v>
      </c>
      <c r="E5524" s="174">
        <v>-7.0922625382223489E-3</v>
      </c>
      <c r="G5524" s="174">
        <v>5518</v>
      </c>
      <c r="H5524" s="174">
        <f t="shared" ca="1" si="90"/>
        <v>-2.7898283127242823E-2</v>
      </c>
    </row>
    <row r="5525" spans="2:8" x14ac:dyDescent="0.3">
      <c r="B5525" s="212">
        <v>37400</v>
      </c>
      <c r="C5525" s="212">
        <v>19.516762</v>
      </c>
      <c r="D5525" s="174">
        <v>2.2562348142373866E-2</v>
      </c>
      <c r="E5525" s="174">
        <v>2.2562348142373866E-2</v>
      </c>
      <c r="G5525" s="174">
        <v>5519</v>
      </c>
      <c r="H5525" s="174">
        <f t="shared" ca="1" si="90"/>
        <v>-1.2608165954109723E-2</v>
      </c>
    </row>
    <row r="5526" spans="2:8" x14ac:dyDescent="0.3">
      <c r="B5526" s="213">
        <v>37399</v>
      </c>
      <c r="C5526" s="213">
        <v>19.086134000000001</v>
      </c>
      <c r="D5526" s="174">
        <v>4.0453495366857706E-3</v>
      </c>
      <c r="E5526" s="174">
        <v>4.0453495366857706E-3</v>
      </c>
      <c r="G5526" s="174">
        <v>5520</v>
      </c>
      <c r="H5526" s="174">
        <f t="shared" ca="1" si="90"/>
        <v>1.9826693078502568E-2</v>
      </c>
    </row>
    <row r="5527" spans="2:8" x14ac:dyDescent="0.3">
      <c r="B5527" s="212">
        <v>37398</v>
      </c>
      <c r="C5527" s="212">
        <v>19.009235</v>
      </c>
      <c r="D5527" s="174">
        <v>-4.8498877749109173E-2</v>
      </c>
      <c r="E5527" s="174">
        <v>-4.8498877749109173E-2</v>
      </c>
      <c r="G5527" s="174">
        <v>5521</v>
      </c>
      <c r="H5527" s="174">
        <f t="shared" ca="1" si="90"/>
        <v>4.3746589078398042E-3</v>
      </c>
    </row>
    <row r="5528" spans="2:8" x14ac:dyDescent="0.3">
      <c r="B5528" s="213">
        <v>37397</v>
      </c>
      <c r="C5528" s="213">
        <v>19.978152999999999</v>
      </c>
      <c r="D5528" s="174">
        <v>-1.9992529082252065E-2</v>
      </c>
      <c r="E5528" s="174">
        <v>-1.9992529082252065E-2</v>
      </c>
      <c r="G5528" s="174">
        <v>5522</v>
      </c>
      <c r="H5528" s="174">
        <f t="shared" ca="1" si="90"/>
        <v>-1.986797365738819E-2</v>
      </c>
    </row>
    <row r="5529" spans="2:8" x14ac:dyDescent="0.3">
      <c r="B5529" s="212">
        <v>37396</v>
      </c>
      <c r="C5529" s="212">
        <v>20.385715000000001</v>
      </c>
      <c r="D5529" s="174">
        <v>-2.3572532030223966E-2</v>
      </c>
      <c r="E5529" s="174">
        <v>-2.3572532030223966E-2</v>
      </c>
      <c r="G5529" s="174">
        <v>5523</v>
      </c>
      <c r="H5529" s="174">
        <f t="shared" ca="1" si="90"/>
        <v>-1.9620923353818983E-2</v>
      </c>
    </row>
    <row r="5530" spans="2:8" x14ac:dyDescent="0.3">
      <c r="B5530" s="213">
        <v>37393</v>
      </c>
      <c r="C5530" s="213">
        <v>20.877859000000001</v>
      </c>
      <c r="D5530" s="174">
        <v>-1.9147333634697665E-2</v>
      </c>
      <c r="E5530" s="174">
        <v>-1.9147333634697665E-2</v>
      </c>
      <c r="G5530" s="174">
        <v>5524</v>
      </c>
      <c r="H5530" s="174">
        <f t="shared" ca="1" si="90"/>
        <v>-7.2991031301251584E-3</v>
      </c>
    </row>
    <row r="5531" spans="2:8" x14ac:dyDescent="0.3">
      <c r="B5531" s="212">
        <v>37392</v>
      </c>
      <c r="C5531" s="212">
        <v>21.285418</v>
      </c>
      <c r="D5531" s="174">
        <v>-2.0177096577292834E-2</v>
      </c>
      <c r="E5531" s="174">
        <v>-2.0177096577292834E-2</v>
      </c>
      <c r="G5531" s="174">
        <v>5525</v>
      </c>
      <c r="H5531" s="174">
        <f t="shared" ca="1" si="90"/>
        <v>-2.2277427093543595E-2</v>
      </c>
    </row>
    <row r="5532" spans="2:8" x14ac:dyDescent="0.3">
      <c r="B5532" s="213">
        <v>37391</v>
      </c>
      <c r="C5532" s="213">
        <v>21.723739999999999</v>
      </c>
      <c r="D5532" s="174">
        <v>-3.7806583786705254E-2</v>
      </c>
      <c r="E5532" s="174">
        <v>-3.7806583786705254E-2</v>
      </c>
      <c r="G5532" s="174">
        <v>5526</v>
      </c>
      <c r="H5532" s="174">
        <f t="shared" ca="1" si="90"/>
        <v>1.1839961567256401E-2</v>
      </c>
    </row>
    <row r="5533" spans="2:8" x14ac:dyDescent="0.3">
      <c r="B5533" s="212">
        <v>37390</v>
      </c>
      <c r="C5533" s="212">
        <v>22.577311000000002</v>
      </c>
      <c r="D5533" s="174">
        <v>2.8731547322252509E-2</v>
      </c>
      <c r="E5533" s="174">
        <v>2.8731547322252509E-2</v>
      </c>
      <c r="G5533" s="174">
        <v>5527</v>
      </c>
      <c r="H5533" s="174">
        <f t="shared" ca="1" si="90"/>
        <v>-2.0252961265986014E-2</v>
      </c>
    </row>
    <row r="5534" spans="2:8" x14ac:dyDescent="0.3">
      <c r="B5534" s="213">
        <v>37389</v>
      </c>
      <c r="C5534" s="213">
        <v>21.946746999999998</v>
      </c>
      <c r="D5534" s="174">
        <v>1.8558330946675972E-2</v>
      </c>
      <c r="E5534" s="174">
        <v>1.8558330946675972E-2</v>
      </c>
      <c r="G5534" s="174">
        <v>5528</v>
      </c>
      <c r="H5534" s="174">
        <f t="shared" ca="1" si="90"/>
        <v>7.7561909141713459E-2</v>
      </c>
    </row>
    <row r="5535" spans="2:8" x14ac:dyDescent="0.3">
      <c r="B5535" s="212">
        <v>37386</v>
      </c>
      <c r="C5535" s="212">
        <v>21.546873000000001</v>
      </c>
      <c r="D5535" s="174">
        <v>3.9411924712960513E-3</v>
      </c>
      <c r="E5535" s="174">
        <v>3.9411924712960513E-3</v>
      </c>
      <c r="G5535" s="174">
        <v>5529</v>
      </c>
      <c r="H5535" s="174">
        <f t="shared" ca="1" si="90"/>
        <v>-1.4742070546474091E-2</v>
      </c>
    </row>
    <row r="5536" spans="2:8" x14ac:dyDescent="0.3">
      <c r="B5536" s="213">
        <v>37385</v>
      </c>
      <c r="C5536" s="213">
        <v>21.462285999999999</v>
      </c>
      <c r="D5536" s="174">
        <v>2.5143801816263711E-3</v>
      </c>
      <c r="E5536" s="174">
        <v>2.5143801816263711E-3</v>
      </c>
      <c r="G5536" s="174">
        <v>5530</v>
      </c>
      <c r="H5536" s="174">
        <f t="shared" ca="1" si="90"/>
        <v>9.9823895690295504E-3</v>
      </c>
    </row>
    <row r="5537" spans="2:8" x14ac:dyDescent="0.3">
      <c r="B5537" s="212">
        <v>37384</v>
      </c>
      <c r="C5537" s="212">
        <v>21.408456999999999</v>
      </c>
      <c r="D5537" s="174">
        <v>-5.0036909540881721E-3</v>
      </c>
      <c r="E5537" s="174">
        <v>-5.0036909540881721E-3</v>
      </c>
      <c r="G5537" s="174">
        <v>5531</v>
      </c>
      <c r="H5537" s="174">
        <f t="shared" ca="1" si="90"/>
        <v>4.7053218435600064E-2</v>
      </c>
    </row>
    <row r="5538" spans="2:8" x14ac:dyDescent="0.3">
      <c r="B5538" s="213">
        <v>37383</v>
      </c>
      <c r="C5538" s="213">
        <v>21.516117000000001</v>
      </c>
      <c r="D5538" s="174">
        <v>4.1310059273431371E-2</v>
      </c>
      <c r="E5538" s="174">
        <v>4.1310059273431371E-2</v>
      </c>
      <c r="G5538" s="174">
        <v>5532</v>
      </c>
      <c r="H5538" s="174">
        <f t="shared" ca="1" si="90"/>
        <v>-5.002893914775491E-3</v>
      </c>
    </row>
    <row r="5539" spans="2:8" x14ac:dyDescent="0.3">
      <c r="B5539" s="212">
        <v>37382</v>
      </c>
      <c r="C5539" s="212">
        <v>20.662545999999999</v>
      </c>
      <c r="D5539" s="174">
        <v>2.2839630142013061E-2</v>
      </c>
      <c r="E5539" s="174">
        <v>2.2839630142013061E-2</v>
      </c>
      <c r="G5539" s="174">
        <v>5533</v>
      </c>
      <c r="H5539" s="174">
        <f t="shared" ca="1" si="90"/>
        <v>4.850314760186495E-3</v>
      </c>
    </row>
    <row r="5540" spans="2:8" x14ac:dyDescent="0.3">
      <c r="B5540" s="213">
        <v>37379</v>
      </c>
      <c r="C5540" s="213">
        <v>20.201159000000001</v>
      </c>
      <c r="D5540" s="174">
        <v>6.127863645421389E-3</v>
      </c>
      <c r="E5540" s="174">
        <v>6.127863645421389E-3</v>
      </c>
      <c r="G5540" s="174">
        <v>5534</v>
      </c>
      <c r="H5540" s="174">
        <f t="shared" ca="1" si="90"/>
        <v>-4.2162512790062667E-2</v>
      </c>
    </row>
    <row r="5541" spans="2:8" x14ac:dyDescent="0.3">
      <c r="B5541" s="212">
        <v>37378</v>
      </c>
      <c r="C5541" s="212">
        <v>20.078123000000001</v>
      </c>
      <c r="D5541" s="174">
        <v>1.1231918510457317E-2</v>
      </c>
      <c r="E5541" s="174">
        <v>1.1231918510457317E-2</v>
      </c>
      <c r="G5541" s="174">
        <v>5535</v>
      </c>
      <c r="H5541" s="174">
        <f t="shared" ca="1" si="90"/>
        <v>3.5245798468313633E-2</v>
      </c>
    </row>
    <row r="5542" spans="2:8" x14ac:dyDescent="0.3">
      <c r="B5542" s="213">
        <v>37377</v>
      </c>
      <c r="C5542" s="213">
        <v>19.855111999999998</v>
      </c>
      <c r="D5542" s="174">
        <v>0</v>
      </c>
      <c r="E5542" s="174">
        <v>0</v>
      </c>
      <c r="G5542" s="174">
        <v>5536</v>
      </c>
      <c r="H5542" s="174">
        <f t="shared" ca="1" si="90"/>
        <v>-5.4138654283075157E-3</v>
      </c>
    </row>
    <row r="5543" spans="2:8" x14ac:dyDescent="0.3">
      <c r="B5543" s="212">
        <v>37376</v>
      </c>
      <c r="C5543" s="212">
        <v>19.855111999999998</v>
      </c>
      <c r="D5543" s="174">
        <v>-3.8584151388986821E-3</v>
      </c>
      <c r="E5543" s="174">
        <v>-3.8584151388986821E-3</v>
      </c>
      <c r="G5543" s="174">
        <v>5537</v>
      </c>
      <c r="H5543" s="174">
        <f t="shared" ca="1" si="90"/>
        <v>-2.0077008184501293E-2</v>
      </c>
    </row>
    <row r="5544" spans="2:8" x14ac:dyDescent="0.3">
      <c r="B5544" s="213">
        <v>37375</v>
      </c>
      <c r="C5544" s="213">
        <v>19.932017999999999</v>
      </c>
      <c r="D5544" s="174">
        <v>-7.2768256275749553E-3</v>
      </c>
      <c r="E5544" s="174">
        <v>-7.2768256275749553E-3</v>
      </c>
      <c r="G5544" s="174">
        <v>5538</v>
      </c>
      <c r="H5544" s="174">
        <f t="shared" ca="1" si="90"/>
        <v>2.3121600557747736E-2</v>
      </c>
    </row>
    <row r="5545" spans="2:8" x14ac:dyDescent="0.3">
      <c r="B5545" s="212">
        <v>37372</v>
      </c>
      <c r="C5545" s="212">
        <v>20.078123000000001</v>
      </c>
      <c r="D5545" s="174">
        <v>-7.2241577996606686E-3</v>
      </c>
      <c r="E5545" s="174">
        <v>-7.2241577996606686E-3</v>
      </c>
      <c r="G5545" s="174">
        <v>5539</v>
      </c>
      <c r="H5545" s="174">
        <f t="shared" ca="1" si="90"/>
        <v>-1.8725291641741273E-2</v>
      </c>
    </row>
    <row r="5546" spans="2:8" x14ac:dyDescent="0.3">
      <c r="B5546" s="213">
        <v>37371</v>
      </c>
      <c r="C5546" s="213">
        <v>20.224226000000002</v>
      </c>
      <c r="D5546" s="174">
        <v>1.5443822167366915E-2</v>
      </c>
      <c r="E5546" s="174">
        <v>1.5443822167366915E-2</v>
      </c>
      <c r="G5546" s="174">
        <v>5540</v>
      </c>
      <c r="H5546" s="174">
        <f t="shared" ca="1" si="90"/>
        <v>4.2874125885831865E-2</v>
      </c>
    </row>
    <row r="5547" spans="2:8" x14ac:dyDescent="0.3">
      <c r="B5547" s="212">
        <v>37370</v>
      </c>
      <c r="C5547" s="212">
        <v>19.916637000000001</v>
      </c>
      <c r="D5547" s="174">
        <v>4.2653186531880528E-3</v>
      </c>
      <c r="E5547" s="174">
        <v>4.2653186531880528E-3</v>
      </c>
      <c r="G5547" s="174">
        <v>5541</v>
      </c>
      <c r="H5547" s="174">
        <f t="shared" ca="1" si="90"/>
        <v>3.4100891608318938E-2</v>
      </c>
    </row>
    <row r="5548" spans="2:8" x14ac:dyDescent="0.3">
      <c r="B5548" s="213">
        <v>37369</v>
      </c>
      <c r="C5548" s="213">
        <v>19.832046999999999</v>
      </c>
      <c r="D5548" s="174">
        <v>2.3412888118819693E-2</v>
      </c>
      <c r="E5548" s="174">
        <v>2.3412888118819693E-2</v>
      </c>
      <c r="G5548" s="174">
        <v>5542</v>
      </c>
      <c r="H5548" s="174">
        <f t="shared" ca="1" si="90"/>
        <v>2.2285458715669615E-2</v>
      </c>
    </row>
    <row r="5549" spans="2:8" x14ac:dyDescent="0.3">
      <c r="B5549" s="212">
        <v>37368</v>
      </c>
      <c r="C5549" s="212">
        <v>19.378343999999998</v>
      </c>
      <c r="D5549" s="174">
        <v>-2.5145203146061876E-2</v>
      </c>
      <c r="E5549" s="174">
        <v>-2.5145203146061876E-2</v>
      </c>
      <c r="G5549" s="174">
        <v>5543</v>
      </c>
      <c r="H5549" s="174">
        <f t="shared" ca="1" si="90"/>
        <v>4.5588975571323215E-2</v>
      </c>
    </row>
    <row r="5550" spans="2:8" x14ac:dyDescent="0.3">
      <c r="B5550" s="213">
        <v>37365</v>
      </c>
      <c r="C5550" s="213">
        <v>19.878184999999998</v>
      </c>
      <c r="D5550" s="174">
        <v>5.0545511816915229E-3</v>
      </c>
      <c r="E5550" s="174">
        <v>5.0545511816915229E-3</v>
      </c>
      <c r="G5550" s="174">
        <v>5544</v>
      </c>
      <c r="H5550" s="174">
        <f t="shared" ca="1" si="90"/>
        <v>-5.8419758999071357E-4</v>
      </c>
    </row>
    <row r="5551" spans="2:8" x14ac:dyDescent="0.3">
      <c r="B5551" s="212">
        <v>37364</v>
      </c>
      <c r="C5551" s="212">
        <v>19.778214999999999</v>
      </c>
      <c r="D5551" s="174">
        <v>2.7288549861364426E-3</v>
      </c>
      <c r="E5551" s="174">
        <v>2.7288549861364426E-3</v>
      </c>
      <c r="G5551" s="174">
        <v>5545</v>
      </c>
      <c r="H5551" s="174">
        <f t="shared" ca="1" si="90"/>
        <v>-8.6421109419062739E-2</v>
      </c>
    </row>
    <row r="5552" spans="2:8" x14ac:dyDescent="0.3">
      <c r="B5552" s="213">
        <v>37363</v>
      </c>
      <c r="C5552" s="213">
        <v>19.72439</v>
      </c>
      <c r="D5552" s="174">
        <v>-3.0612222330617923E-2</v>
      </c>
      <c r="E5552" s="174">
        <v>-3.0612222330617923E-2</v>
      </c>
      <c r="G5552" s="174">
        <v>5546</v>
      </c>
      <c r="H5552" s="174">
        <f t="shared" ca="1" si="90"/>
        <v>-3.1473089501157923E-2</v>
      </c>
    </row>
    <row r="5553" spans="2:8" x14ac:dyDescent="0.3">
      <c r="B5553" s="212">
        <v>37362</v>
      </c>
      <c r="C5553" s="212">
        <v>20.347265</v>
      </c>
      <c r="D5553" s="174">
        <v>-1.3422793084090267E-2</v>
      </c>
      <c r="E5553" s="174">
        <v>-1.3422793084090267E-2</v>
      </c>
      <c r="G5553" s="174">
        <v>5547</v>
      </c>
      <c r="H5553" s="174">
        <f t="shared" ca="1" si="90"/>
        <v>1.0705069610701633E-2</v>
      </c>
    </row>
    <row r="5554" spans="2:8" x14ac:dyDescent="0.3">
      <c r="B5554" s="213">
        <v>37361</v>
      </c>
      <c r="C5554" s="213">
        <v>20.624098</v>
      </c>
      <c r="D5554" s="174">
        <v>-1.469503895767612E-2</v>
      </c>
      <c r="E5554" s="174">
        <v>-1.469503895767612E-2</v>
      </c>
      <c r="G5554" s="174">
        <v>5548</v>
      </c>
      <c r="H5554" s="174">
        <f t="shared" ca="1" si="90"/>
        <v>1.0854195934277926E-2</v>
      </c>
    </row>
    <row r="5555" spans="2:8" x14ac:dyDescent="0.3">
      <c r="B5555" s="212">
        <v>37358</v>
      </c>
      <c r="C5555" s="212">
        <v>20.93169</v>
      </c>
      <c r="D5555" s="174">
        <v>2.7557475122524933E-2</v>
      </c>
      <c r="E5555" s="174">
        <v>2.7557475122524933E-2</v>
      </c>
      <c r="G5555" s="174">
        <v>5549</v>
      </c>
      <c r="H5555" s="174">
        <f t="shared" ca="1" si="90"/>
        <v>-1.4355276799209385E-2</v>
      </c>
    </row>
    <row r="5556" spans="2:8" x14ac:dyDescent="0.3">
      <c r="B5556" s="213">
        <v>37357</v>
      </c>
      <c r="C5556" s="213">
        <v>20.370335000000001</v>
      </c>
      <c r="D5556" s="174">
        <v>-2.2597441056292546E-3</v>
      </c>
      <c r="E5556" s="174">
        <v>-2.2597441056292546E-3</v>
      </c>
      <c r="G5556" s="174">
        <v>5550</v>
      </c>
      <c r="H5556" s="174">
        <f t="shared" ca="1" si="90"/>
        <v>2.2308821943425771E-2</v>
      </c>
    </row>
    <row r="5557" spans="2:8" x14ac:dyDescent="0.3">
      <c r="B5557" s="212">
        <v>37356</v>
      </c>
      <c r="C5557" s="212">
        <v>20.416471000000001</v>
      </c>
      <c r="D5557" s="174">
        <v>2.2333280672232746E-2</v>
      </c>
      <c r="E5557" s="174">
        <v>2.2333280672232746E-2</v>
      </c>
      <c r="G5557" s="174">
        <v>5551</v>
      </c>
      <c r="H5557" s="174">
        <f t="shared" ca="1" si="90"/>
        <v>-1.4569736623102859E-2</v>
      </c>
    </row>
    <row r="5558" spans="2:8" x14ac:dyDescent="0.3">
      <c r="B5558" s="213">
        <v>37355</v>
      </c>
      <c r="C5558" s="213">
        <v>19.970465000000001</v>
      </c>
      <c r="D5558" s="174">
        <v>1.7633179959829628E-2</v>
      </c>
      <c r="E5558" s="174">
        <v>1.7633179959829628E-2</v>
      </c>
      <c r="G5558" s="174">
        <v>5552</v>
      </c>
      <c r="H5558" s="174">
        <f t="shared" ca="1" si="90"/>
        <v>6.0624789698210932E-2</v>
      </c>
    </row>
    <row r="5559" spans="2:8" x14ac:dyDescent="0.3">
      <c r="B5559" s="212">
        <v>37354</v>
      </c>
      <c r="C5559" s="212">
        <v>19.624424000000001</v>
      </c>
      <c r="D5559" s="174">
        <v>-3.5140300202684419E-3</v>
      </c>
      <c r="E5559" s="174">
        <v>-3.5140300202684419E-3</v>
      </c>
      <c r="G5559" s="174">
        <v>5553</v>
      </c>
      <c r="H5559" s="174">
        <f t="shared" ca="1" si="90"/>
        <v>8.9602073421214973E-3</v>
      </c>
    </row>
    <row r="5560" spans="2:8" x14ac:dyDescent="0.3">
      <c r="B5560" s="213">
        <v>37351</v>
      </c>
      <c r="C5560" s="213">
        <v>19.693628</v>
      </c>
      <c r="D5560" s="174">
        <v>2.3581009723995468E-2</v>
      </c>
      <c r="E5560" s="174">
        <v>2.3581009723995468E-2</v>
      </c>
      <c r="G5560" s="174">
        <v>5554</v>
      </c>
      <c r="H5560" s="174">
        <f t="shared" ca="1" si="90"/>
        <v>2.9936397847628721E-2</v>
      </c>
    </row>
    <row r="5561" spans="2:8" x14ac:dyDescent="0.3">
      <c r="B5561" s="212">
        <v>37350</v>
      </c>
      <c r="C5561" s="212">
        <v>19.239930999999999</v>
      </c>
      <c r="D5561" s="174">
        <v>4.0005746601381851E-4</v>
      </c>
      <c r="E5561" s="174">
        <v>4.0005746601381851E-4</v>
      </c>
      <c r="G5561" s="174">
        <v>5555</v>
      </c>
      <c r="H5561" s="174">
        <f t="shared" ca="1" si="90"/>
        <v>3.9758413237496501E-2</v>
      </c>
    </row>
    <row r="5562" spans="2:8" x14ac:dyDescent="0.3">
      <c r="B5562" s="213">
        <v>37349</v>
      </c>
      <c r="C5562" s="213">
        <v>19.232237000000001</v>
      </c>
      <c r="D5562" s="174">
        <v>1.3371096116579387E-2</v>
      </c>
      <c r="E5562" s="174">
        <v>1.3371096116579387E-2</v>
      </c>
      <c r="G5562" s="174">
        <v>5556</v>
      </c>
      <c r="H5562" s="174">
        <f t="shared" ca="1" si="90"/>
        <v>1.5872371358144462E-2</v>
      </c>
    </row>
    <row r="5563" spans="2:8" x14ac:dyDescent="0.3">
      <c r="B5563" s="212">
        <v>37348</v>
      </c>
      <c r="C5563" s="212">
        <v>18.978473999999999</v>
      </c>
      <c r="D5563" s="174">
        <v>-1.9857183051689192E-2</v>
      </c>
      <c r="E5563" s="174">
        <v>-1.9857183051689192E-2</v>
      </c>
      <c r="G5563" s="174">
        <v>5557</v>
      </c>
      <c r="H5563" s="174">
        <f t="shared" ca="1" si="90"/>
        <v>-2.5315440644414166E-2</v>
      </c>
    </row>
    <row r="5564" spans="2:8" x14ac:dyDescent="0.3">
      <c r="B5564" s="213">
        <v>37347</v>
      </c>
      <c r="C5564" s="213">
        <v>19.362967999999999</v>
      </c>
      <c r="D5564" s="174">
        <v>-7.934630533960918E-4</v>
      </c>
      <c r="E5564" s="174">
        <v>-7.934630533960918E-4</v>
      </c>
      <c r="G5564" s="174">
        <v>5558</v>
      </c>
      <c r="H5564" s="174">
        <f t="shared" ca="1" si="90"/>
        <v>-4.0442810757764985E-2</v>
      </c>
    </row>
    <row r="5565" spans="2:8" x14ac:dyDescent="0.3">
      <c r="B5565" s="212">
        <v>37344</v>
      </c>
      <c r="C5565" s="212">
        <v>19.378343999999998</v>
      </c>
      <c r="D5565" s="174">
        <v>0</v>
      </c>
      <c r="E5565" s="174">
        <v>0</v>
      </c>
      <c r="G5565" s="174">
        <v>5559</v>
      </c>
      <c r="H5565" s="174">
        <f t="shared" ca="1" si="90"/>
        <v>-1.9008856432738322E-2</v>
      </c>
    </row>
    <row r="5566" spans="2:8" x14ac:dyDescent="0.3">
      <c r="B5566" s="213">
        <v>37343</v>
      </c>
      <c r="C5566" s="213">
        <v>19.378343999999998</v>
      </c>
      <c r="D5566" s="174">
        <v>2.1897744012778469E-2</v>
      </c>
      <c r="E5566" s="174">
        <v>2.1897744012778469E-2</v>
      </c>
      <c r="G5566" s="174">
        <v>5560</v>
      </c>
      <c r="H5566" s="174">
        <f t="shared" ca="1" si="90"/>
        <v>3.7116600401558321E-2</v>
      </c>
    </row>
    <row r="5567" spans="2:8" x14ac:dyDescent="0.3">
      <c r="B5567" s="212">
        <v>37342</v>
      </c>
      <c r="C5567" s="212">
        <v>18.963094999999999</v>
      </c>
      <c r="D5567" s="174">
        <v>4.9808377576143412E-2</v>
      </c>
      <c r="E5567" s="174">
        <v>4.9808377576143412E-2</v>
      </c>
      <c r="G5567" s="174">
        <v>5561</v>
      </c>
      <c r="H5567" s="174">
        <f t="shared" ca="1" si="90"/>
        <v>1.9571285893164297E-2</v>
      </c>
    </row>
    <row r="5568" spans="2:8" x14ac:dyDescent="0.3">
      <c r="B5568" s="213">
        <v>37341</v>
      </c>
      <c r="C5568" s="213">
        <v>18.063386999999999</v>
      </c>
      <c r="D5568" s="174">
        <v>-4.7445208706701117E-2</v>
      </c>
      <c r="E5568" s="174">
        <v>-4.7445208706701117E-2</v>
      </c>
      <c r="G5568" s="174">
        <v>5562</v>
      </c>
      <c r="H5568" s="174">
        <f t="shared" ca="1" si="90"/>
        <v>1.2126570717903219E-2</v>
      </c>
    </row>
    <row r="5569" spans="2:8" x14ac:dyDescent="0.3">
      <c r="B5569" s="212">
        <v>37340</v>
      </c>
      <c r="C5569" s="212">
        <v>18.963094999999999</v>
      </c>
      <c r="D5569" s="174">
        <v>0</v>
      </c>
      <c r="E5569" s="174">
        <v>0</v>
      </c>
      <c r="G5569" s="174">
        <v>5563</v>
      </c>
      <c r="H5569" s="174">
        <f t="shared" ca="1" si="90"/>
        <v>-4.4403200037032818E-2</v>
      </c>
    </row>
    <row r="5570" spans="2:8" x14ac:dyDescent="0.3">
      <c r="B5570" s="213">
        <v>37337</v>
      </c>
      <c r="C5570" s="213">
        <v>18.963094999999999</v>
      </c>
      <c r="D5570" s="174">
        <v>1.0241731740530268E-2</v>
      </c>
      <c r="E5570" s="174">
        <v>1.0241731740530268E-2</v>
      </c>
      <c r="G5570" s="174">
        <v>5564</v>
      </c>
      <c r="H5570" s="174">
        <f t="shared" ca="1" si="90"/>
        <v>-2.8444513068743571E-3</v>
      </c>
    </row>
    <row r="5571" spans="2:8" x14ac:dyDescent="0.3">
      <c r="B5571" s="212">
        <v>37336</v>
      </c>
      <c r="C5571" s="212">
        <v>18.770848999999998</v>
      </c>
      <c r="D5571" s="174">
        <v>-5.203894070117767E-2</v>
      </c>
      <c r="E5571" s="174">
        <v>-5.203894070117767E-2</v>
      </c>
      <c r="G5571" s="174">
        <v>5565</v>
      </c>
      <c r="H5571" s="174">
        <f t="shared" ca="1" si="90"/>
        <v>2.9771161225634255E-2</v>
      </c>
    </row>
    <row r="5572" spans="2:8" x14ac:dyDescent="0.3">
      <c r="B5572" s="213">
        <v>37335</v>
      </c>
      <c r="C5572" s="213">
        <v>19.801286999999999</v>
      </c>
      <c r="D5572" s="174">
        <v>-1.829968757682985E-2</v>
      </c>
      <c r="E5572" s="174">
        <v>-1.829968757682985E-2</v>
      </c>
      <c r="G5572" s="174">
        <v>5566</v>
      </c>
      <c r="H5572" s="174">
        <f t="shared" ca="1" si="90"/>
        <v>5.0137161643459709E-2</v>
      </c>
    </row>
    <row r="5573" spans="2:8" x14ac:dyDescent="0.3">
      <c r="B5573" s="212">
        <v>37334</v>
      </c>
      <c r="C5573" s="212">
        <v>20.170399</v>
      </c>
      <c r="D5573" s="174">
        <v>-3.8489683560677328E-2</v>
      </c>
      <c r="E5573" s="174">
        <v>-3.8489683560677328E-2</v>
      </c>
      <c r="G5573" s="174">
        <v>5567</v>
      </c>
      <c r="H5573" s="174">
        <f t="shared" ca="1" si="90"/>
        <v>-1.4298229117203146E-2</v>
      </c>
    </row>
    <row r="5574" spans="2:8" x14ac:dyDescent="0.3">
      <c r="B5574" s="213">
        <v>37333</v>
      </c>
      <c r="C5574" s="213">
        <v>20.977829</v>
      </c>
      <c r="D5574" s="174">
        <v>4.8827419086064736E-2</v>
      </c>
      <c r="E5574" s="174">
        <v>4.8827419086064736E-2</v>
      </c>
      <c r="G5574" s="174">
        <v>5568</v>
      </c>
      <c r="H5574" s="174">
        <f t="shared" ca="1" si="90"/>
        <v>1.2819959013852172E-2</v>
      </c>
    </row>
    <row r="5575" spans="2:8" x14ac:dyDescent="0.3">
      <c r="B5575" s="212">
        <v>37330</v>
      </c>
      <c r="C5575" s="212">
        <v>20.001221000000001</v>
      </c>
      <c r="D5575" s="174">
        <v>1.0097020461346907E-2</v>
      </c>
      <c r="E5575" s="174">
        <v>1.0097020461346907E-2</v>
      </c>
      <c r="G5575" s="174">
        <v>5569</v>
      </c>
      <c r="H5575" s="174">
        <f t="shared" ca="1" si="90"/>
        <v>3.6446160346440886E-3</v>
      </c>
    </row>
    <row r="5576" spans="2:8" x14ac:dyDescent="0.3">
      <c r="B5576" s="213">
        <v>37329</v>
      </c>
      <c r="C5576" s="213">
        <v>19.801286999999999</v>
      </c>
      <c r="D5576" s="174">
        <v>-1.2274534515992936E-2</v>
      </c>
      <c r="E5576" s="174">
        <v>-1.2274534515992936E-2</v>
      </c>
      <c r="G5576" s="174">
        <v>5570</v>
      </c>
      <c r="H5576" s="174">
        <f t="shared" ref="H5576:H5639" ca="1" si="91">_xlfn.NORM.INV(RAND(),N$9,N$10)</f>
        <v>-3.3557654968301258E-2</v>
      </c>
    </row>
    <row r="5577" spans="2:8" x14ac:dyDescent="0.3">
      <c r="B5577" s="212">
        <v>37328</v>
      </c>
      <c r="C5577" s="212">
        <v>20.047359</v>
      </c>
      <c r="D5577" s="174">
        <v>4.6240341935884768E-3</v>
      </c>
      <c r="E5577" s="174">
        <v>4.6240341935884768E-3</v>
      </c>
      <c r="G5577" s="174">
        <v>5571</v>
      </c>
      <c r="H5577" s="174">
        <f t="shared" ca="1" si="91"/>
        <v>-1.2979246438150967E-2</v>
      </c>
    </row>
    <row r="5578" spans="2:8" x14ac:dyDescent="0.3">
      <c r="B5578" s="213">
        <v>37327</v>
      </c>
      <c r="C5578" s="213">
        <v>19.955086000000001</v>
      </c>
      <c r="D5578" s="174">
        <v>-3.7462725054522514E-2</v>
      </c>
      <c r="E5578" s="174">
        <v>-3.7462725054522514E-2</v>
      </c>
      <c r="G5578" s="174">
        <v>5572</v>
      </c>
      <c r="H5578" s="174">
        <f t="shared" ca="1" si="91"/>
        <v>3.4080740562291378E-2</v>
      </c>
    </row>
    <row r="5579" spans="2:8" x14ac:dyDescent="0.3">
      <c r="B5579" s="212">
        <v>37326</v>
      </c>
      <c r="C5579" s="212">
        <v>20.731753999999999</v>
      </c>
      <c r="D5579" s="174">
        <v>1.0116092618785748E-2</v>
      </c>
      <c r="E5579" s="174">
        <v>1.0116092618785748E-2</v>
      </c>
      <c r="G5579" s="174">
        <v>5573</v>
      </c>
      <c r="H5579" s="174">
        <f t="shared" ca="1" si="91"/>
        <v>4.9336441159262209E-3</v>
      </c>
    </row>
    <row r="5580" spans="2:8" x14ac:dyDescent="0.3">
      <c r="B5580" s="213">
        <v>37323</v>
      </c>
      <c r="C5580" s="213">
        <v>20.52413</v>
      </c>
      <c r="D5580" s="174">
        <v>3.0899929654735616E-2</v>
      </c>
      <c r="E5580" s="174">
        <v>3.0899929654735616E-2</v>
      </c>
      <c r="G5580" s="174">
        <v>5574</v>
      </c>
      <c r="H5580" s="174">
        <f t="shared" ca="1" si="91"/>
        <v>6.1351856234767764E-2</v>
      </c>
    </row>
    <row r="5581" spans="2:8" x14ac:dyDescent="0.3">
      <c r="B5581" s="212">
        <v>37322</v>
      </c>
      <c r="C5581" s="212">
        <v>19.908944999999999</v>
      </c>
      <c r="D5581" s="174">
        <v>2.5752650469426409E-2</v>
      </c>
      <c r="E5581" s="174">
        <v>2.5752650469426409E-2</v>
      </c>
      <c r="G5581" s="174">
        <v>5575</v>
      </c>
      <c r="H5581" s="174">
        <f t="shared" ca="1" si="91"/>
        <v>-2.0954540088185679E-3</v>
      </c>
    </row>
    <row r="5582" spans="2:8" x14ac:dyDescent="0.3">
      <c r="B5582" s="213">
        <v>37321</v>
      </c>
      <c r="C5582" s="213">
        <v>19.409109000000001</v>
      </c>
      <c r="D5582" s="174">
        <v>-3.9208146423677953E-2</v>
      </c>
      <c r="E5582" s="174">
        <v>-3.9208146423677953E-2</v>
      </c>
      <c r="G5582" s="174">
        <v>5576</v>
      </c>
      <c r="H5582" s="174">
        <f t="shared" ca="1" si="91"/>
        <v>-7.938556533071163E-3</v>
      </c>
    </row>
    <row r="5583" spans="2:8" x14ac:dyDescent="0.3">
      <c r="B5583" s="212">
        <v>37320</v>
      </c>
      <c r="C5583" s="212">
        <v>20.201159000000001</v>
      </c>
      <c r="D5583" s="174">
        <v>-5.5375658586336654E-2</v>
      </c>
      <c r="E5583" s="174">
        <v>-5.5375658586336654E-2</v>
      </c>
      <c r="G5583" s="174">
        <v>5577</v>
      </c>
      <c r="H5583" s="174">
        <f t="shared" ca="1" si="91"/>
        <v>2.2936422595592129E-2</v>
      </c>
    </row>
    <row r="5584" spans="2:8" x14ac:dyDescent="0.3">
      <c r="B5584" s="213">
        <v>37319</v>
      </c>
      <c r="C5584" s="213">
        <v>21.385389</v>
      </c>
      <c r="D5584" s="174">
        <v>-3.235924578514944E-2</v>
      </c>
      <c r="E5584" s="174">
        <v>-3.235924578514944E-2</v>
      </c>
      <c r="G5584" s="174">
        <v>5578</v>
      </c>
      <c r="H5584" s="174">
        <f t="shared" ca="1" si="91"/>
        <v>-9.4586723242181033E-3</v>
      </c>
    </row>
    <row r="5585" spans="2:8" x14ac:dyDescent="0.3">
      <c r="B5585" s="212">
        <v>37316</v>
      </c>
      <c r="C5585" s="212">
        <v>22.100546000000001</v>
      </c>
      <c r="D5585" s="174">
        <v>1.6266063102309592E-2</v>
      </c>
      <c r="E5585" s="174">
        <v>1.6266063102309592E-2</v>
      </c>
      <c r="G5585" s="174">
        <v>5579</v>
      </c>
      <c r="H5585" s="174">
        <f t="shared" ca="1" si="91"/>
        <v>-3.4163188686105031E-2</v>
      </c>
    </row>
    <row r="5586" spans="2:8" x14ac:dyDescent="0.3">
      <c r="B5586" s="213">
        <v>37315</v>
      </c>
      <c r="C5586" s="213">
        <v>21.746811000000001</v>
      </c>
      <c r="D5586" s="174">
        <v>-1.42907105735293E-2</v>
      </c>
      <c r="E5586" s="174">
        <v>-1.42907105735293E-2</v>
      </c>
      <c r="G5586" s="174">
        <v>5580</v>
      </c>
      <c r="H5586" s="174">
        <f t="shared" ca="1" si="91"/>
        <v>-7.1999451165313429E-3</v>
      </c>
    </row>
    <row r="5587" spans="2:8" x14ac:dyDescent="0.3">
      <c r="B5587" s="212">
        <v>37314</v>
      </c>
      <c r="C5587" s="212">
        <v>22.062093999999998</v>
      </c>
      <c r="D5587" s="174">
        <v>-2.3152930287412495E-2</v>
      </c>
      <c r="E5587" s="174">
        <v>-2.3152930287412495E-2</v>
      </c>
      <c r="G5587" s="174">
        <v>5581</v>
      </c>
      <c r="H5587" s="174">
        <f t="shared" ca="1" si="91"/>
        <v>3.4369327144989888E-3</v>
      </c>
    </row>
    <row r="5588" spans="2:8" x14ac:dyDescent="0.3">
      <c r="B5588" s="213">
        <v>37313</v>
      </c>
      <c r="C5588" s="213">
        <v>22.585003</v>
      </c>
      <c r="D5588" s="174">
        <v>3.9646165899610335E-2</v>
      </c>
      <c r="E5588" s="174">
        <v>3.9646165899610335E-2</v>
      </c>
      <c r="G5588" s="174">
        <v>5582</v>
      </c>
      <c r="H5588" s="174">
        <f t="shared" ca="1" si="91"/>
        <v>1.5697272020786607E-2</v>
      </c>
    </row>
    <row r="5589" spans="2:8" x14ac:dyDescent="0.3">
      <c r="B5589" s="212">
        <v>37312</v>
      </c>
      <c r="C5589" s="212">
        <v>21.723739999999999</v>
      </c>
      <c r="D5589" s="174">
        <v>3.1774856850449187E-2</v>
      </c>
      <c r="E5589" s="174">
        <v>3.1774856850449187E-2</v>
      </c>
      <c r="G5589" s="174">
        <v>5583</v>
      </c>
      <c r="H5589" s="174">
        <f t="shared" ca="1" si="91"/>
        <v>-2.6912803944942388E-3</v>
      </c>
    </row>
    <row r="5590" spans="2:8" x14ac:dyDescent="0.3">
      <c r="B5590" s="213">
        <v>37309</v>
      </c>
      <c r="C5590" s="213">
        <v>21.054728999999998</v>
      </c>
      <c r="D5590" s="174">
        <v>-6.1706481007231181E-3</v>
      </c>
      <c r="E5590" s="174">
        <v>-6.1706481007231181E-3</v>
      </c>
      <c r="G5590" s="174">
        <v>5584</v>
      </c>
      <c r="H5590" s="174">
        <f t="shared" ca="1" si="91"/>
        <v>-2.9083666880909152E-2</v>
      </c>
    </row>
    <row r="5591" spans="2:8" x14ac:dyDescent="0.3">
      <c r="B5591" s="212">
        <v>37308</v>
      </c>
      <c r="C5591" s="212">
        <v>21.185457</v>
      </c>
      <c r="D5591" s="174">
        <v>5.1076490481762682E-3</v>
      </c>
      <c r="E5591" s="174">
        <v>5.1076490481762682E-3</v>
      </c>
      <c r="G5591" s="174">
        <v>5585</v>
      </c>
      <c r="H5591" s="174">
        <f t="shared" ca="1" si="91"/>
        <v>-5.9306722387619786E-3</v>
      </c>
    </row>
    <row r="5592" spans="2:8" x14ac:dyDescent="0.3">
      <c r="B5592" s="213">
        <v>37307</v>
      </c>
      <c r="C5592" s="213">
        <v>21.077798999999999</v>
      </c>
      <c r="D5592" s="174">
        <v>2.19388314511384E-3</v>
      </c>
      <c r="E5592" s="174">
        <v>2.19388314511384E-3</v>
      </c>
      <c r="G5592" s="174">
        <v>5586</v>
      </c>
      <c r="H5592" s="174">
        <f t="shared" ca="1" si="91"/>
        <v>2.2751724453204968E-2</v>
      </c>
    </row>
    <row r="5593" spans="2:8" x14ac:dyDescent="0.3">
      <c r="B5593" s="212">
        <v>37306</v>
      </c>
      <c r="C5593" s="212">
        <v>21.031658</v>
      </c>
      <c r="D5593" s="174">
        <v>-9.4168162236726739E-3</v>
      </c>
      <c r="E5593" s="174">
        <v>-9.4168162236726739E-3</v>
      </c>
      <c r="G5593" s="174">
        <v>5587</v>
      </c>
      <c r="H5593" s="174">
        <f t="shared" ca="1" si="91"/>
        <v>-1.0728159865466389E-2</v>
      </c>
    </row>
    <row r="5594" spans="2:8" x14ac:dyDescent="0.3">
      <c r="B5594" s="213">
        <v>37305</v>
      </c>
      <c r="C5594" s="213">
        <v>21.231591999999999</v>
      </c>
      <c r="D5594" s="174">
        <v>-6.8345522125650964E-3</v>
      </c>
      <c r="E5594" s="174">
        <v>-6.8345522125650964E-3</v>
      </c>
      <c r="G5594" s="174">
        <v>5588</v>
      </c>
      <c r="H5594" s="174">
        <f t="shared" ca="1" si="91"/>
        <v>5.3008397125077981E-2</v>
      </c>
    </row>
    <row r="5595" spans="2:8" x14ac:dyDescent="0.3">
      <c r="B5595" s="212">
        <v>37302</v>
      </c>
      <c r="C5595" s="212">
        <v>21.377699</v>
      </c>
      <c r="D5595" s="174">
        <v>-2.5587285872776751E-2</v>
      </c>
      <c r="E5595" s="174">
        <v>-2.5587285872776751E-2</v>
      </c>
      <c r="G5595" s="174">
        <v>5589</v>
      </c>
      <c r="H5595" s="174">
        <f t="shared" ca="1" si="91"/>
        <v>-5.9438013088908406E-2</v>
      </c>
    </row>
    <row r="5596" spans="2:8" x14ac:dyDescent="0.3">
      <c r="B5596" s="213">
        <v>37301</v>
      </c>
      <c r="C5596" s="213">
        <v>21.939060000000001</v>
      </c>
      <c r="D5596" s="174">
        <v>1.2420261566335833E-2</v>
      </c>
      <c r="E5596" s="174">
        <v>1.2420261566335833E-2</v>
      </c>
      <c r="G5596" s="174">
        <v>5590</v>
      </c>
      <c r="H5596" s="174">
        <f t="shared" ca="1" si="91"/>
        <v>1.4866863348211511E-2</v>
      </c>
    </row>
    <row r="5597" spans="2:8" x14ac:dyDescent="0.3">
      <c r="B5597" s="212">
        <v>37300</v>
      </c>
      <c r="C5597" s="212">
        <v>21.669913999999999</v>
      </c>
      <c r="D5597" s="174">
        <v>-2.9279979565971427E-2</v>
      </c>
      <c r="E5597" s="174">
        <v>-2.9279979565971427E-2</v>
      </c>
      <c r="G5597" s="174">
        <v>5591</v>
      </c>
      <c r="H5597" s="174">
        <f t="shared" ca="1" si="91"/>
        <v>2.2686560425565317E-2</v>
      </c>
    </row>
    <row r="5598" spans="2:8" x14ac:dyDescent="0.3">
      <c r="B5598" s="213">
        <v>37299</v>
      </c>
      <c r="C5598" s="213">
        <v>22.323547000000001</v>
      </c>
      <c r="D5598" s="174">
        <v>-1.1576531559460011E-2</v>
      </c>
      <c r="E5598" s="174">
        <v>-1.1576531559460011E-2</v>
      </c>
      <c r="G5598" s="174">
        <v>5592</v>
      </c>
      <c r="H5598" s="174">
        <f t="shared" ca="1" si="91"/>
        <v>-2.8037254327205774E-2</v>
      </c>
    </row>
    <row r="5599" spans="2:8" x14ac:dyDescent="0.3">
      <c r="B5599" s="212">
        <v>37298</v>
      </c>
      <c r="C5599" s="212">
        <v>22.585003</v>
      </c>
      <c r="D5599" s="174">
        <v>8.6168785749544299E-2</v>
      </c>
      <c r="E5599" s="174">
        <v>8.6168785749544299E-2</v>
      </c>
      <c r="G5599" s="174">
        <v>5593</v>
      </c>
      <c r="H5599" s="174">
        <f t="shared" ca="1" si="91"/>
        <v>3.9395590673073702E-3</v>
      </c>
    </row>
    <row r="5600" spans="2:8" x14ac:dyDescent="0.3">
      <c r="B5600" s="213">
        <v>37295</v>
      </c>
      <c r="C5600" s="213">
        <v>20.793272000000002</v>
      </c>
      <c r="D5600" s="174">
        <v>-2.8037477539466005E-2</v>
      </c>
      <c r="E5600" s="174">
        <v>-2.8037477539466005E-2</v>
      </c>
      <c r="G5600" s="174">
        <v>5594</v>
      </c>
      <c r="H5600" s="174">
        <f t="shared" ca="1" si="91"/>
        <v>-4.023934580241071E-2</v>
      </c>
    </row>
    <row r="5601" spans="2:8" x14ac:dyDescent="0.3">
      <c r="B5601" s="212">
        <v>37294</v>
      </c>
      <c r="C5601" s="212">
        <v>21.393080000000001</v>
      </c>
      <c r="D5601" s="174">
        <v>2.9607667186690483E-2</v>
      </c>
      <c r="E5601" s="174">
        <v>2.9607667186690483E-2</v>
      </c>
      <c r="G5601" s="174">
        <v>5595</v>
      </c>
      <c r="H5601" s="174">
        <f t="shared" ca="1" si="91"/>
        <v>-3.1670599035619522E-2</v>
      </c>
    </row>
    <row r="5602" spans="2:8" x14ac:dyDescent="0.3">
      <c r="B5602" s="213">
        <v>37293</v>
      </c>
      <c r="C5602" s="213">
        <v>20.777895000000001</v>
      </c>
      <c r="D5602" s="174">
        <v>8.7324111562801718E-2</v>
      </c>
      <c r="E5602" s="174">
        <v>8.7324111562801718E-2</v>
      </c>
      <c r="G5602" s="174">
        <v>5596</v>
      </c>
      <c r="H5602" s="174">
        <f t="shared" ca="1" si="91"/>
        <v>5.2618176087229997E-2</v>
      </c>
    </row>
    <row r="5603" spans="2:8" x14ac:dyDescent="0.3">
      <c r="B5603" s="212">
        <v>37292</v>
      </c>
      <c r="C5603" s="212">
        <v>19.109200999999999</v>
      </c>
      <c r="D5603" s="174">
        <v>-2.5490382167044103E-2</v>
      </c>
      <c r="E5603" s="174">
        <v>-2.5490382167044103E-2</v>
      </c>
      <c r="G5603" s="174">
        <v>5597</v>
      </c>
      <c r="H5603" s="174">
        <f t="shared" ca="1" si="91"/>
        <v>-4.635475968856588E-2</v>
      </c>
    </row>
    <row r="5604" spans="2:8" x14ac:dyDescent="0.3">
      <c r="B5604" s="213">
        <v>37291</v>
      </c>
      <c r="C5604" s="213">
        <v>19.609043</v>
      </c>
      <c r="D5604" s="174">
        <v>8.7025286747075079E-3</v>
      </c>
      <c r="E5604" s="174">
        <v>8.7025286747075079E-3</v>
      </c>
      <c r="G5604" s="174">
        <v>5598</v>
      </c>
      <c r="H5604" s="174">
        <f t="shared" ca="1" si="91"/>
        <v>5.2442716912370641E-3</v>
      </c>
    </row>
    <row r="5605" spans="2:8" x14ac:dyDescent="0.3">
      <c r="B5605" s="212">
        <v>37288</v>
      </c>
      <c r="C5605" s="212">
        <v>19.439867</v>
      </c>
      <c r="D5605" s="174">
        <v>1.0795936010979805E-2</v>
      </c>
      <c r="E5605" s="174">
        <v>1.0795936010979805E-2</v>
      </c>
      <c r="G5605" s="174">
        <v>5599</v>
      </c>
      <c r="H5605" s="174">
        <f t="shared" ca="1" si="91"/>
        <v>1.9295246550189299E-2</v>
      </c>
    </row>
    <row r="5606" spans="2:8" x14ac:dyDescent="0.3">
      <c r="B5606" s="213">
        <v>37287</v>
      </c>
      <c r="C5606" s="213">
        <v>19.232237000000001</v>
      </c>
      <c r="D5606" s="174">
        <v>3.775913913673775E-2</v>
      </c>
      <c r="E5606" s="174">
        <v>3.775913913673775E-2</v>
      </c>
      <c r="G5606" s="174">
        <v>5600</v>
      </c>
      <c r="H5606" s="174">
        <f t="shared" ca="1" si="91"/>
        <v>3.7758529781477611E-2</v>
      </c>
    </row>
    <row r="5607" spans="2:8" x14ac:dyDescent="0.3">
      <c r="B5607" s="212">
        <v>37286</v>
      </c>
      <c r="C5607" s="212">
        <v>18.532467</v>
      </c>
      <c r="D5607" s="174">
        <v>1.0058857936283534E-2</v>
      </c>
      <c r="E5607" s="174">
        <v>1.0058857936283534E-2</v>
      </c>
      <c r="G5607" s="174">
        <v>5601</v>
      </c>
      <c r="H5607" s="174">
        <f t="shared" ca="1" si="91"/>
        <v>2.5971082615857403E-2</v>
      </c>
    </row>
    <row r="5608" spans="2:8" x14ac:dyDescent="0.3">
      <c r="B5608" s="213">
        <v>37285</v>
      </c>
      <c r="C5608" s="213">
        <v>18.347908</v>
      </c>
      <c r="D5608" s="174">
        <v>2.0966817243519325E-2</v>
      </c>
      <c r="E5608" s="174">
        <v>2.0966817243519325E-2</v>
      </c>
      <c r="G5608" s="174">
        <v>5602</v>
      </c>
      <c r="H5608" s="174">
        <f t="shared" ca="1" si="91"/>
        <v>5.1981653969407115E-3</v>
      </c>
    </row>
    <row r="5609" spans="2:8" x14ac:dyDescent="0.3">
      <c r="B5609" s="212">
        <v>37284</v>
      </c>
      <c r="C5609" s="212">
        <v>17.971111000000001</v>
      </c>
      <c r="D5609" s="174">
        <v>-3.9852012782802711E-2</v>
      </c>
      <c r="E5609" s="174">
        <v>-3.9852012782802711E-2</v>
      </c>
      <c r="G5609" s="174">
        <v>5603</v>
      </c>
      <c r="H5609" s="174">
        <f t="shared" ca="1" si="91"/>
        <v>2.9105753449548893E-2</v>
      </c>
    </row>
    <row r="5610" spans="2:8" x14ac:dyDescent="0.3">
      <c r="B5610" s="213">
        <v>37281</v>
      </c>
      <c r="C5610" s="213">
        <v>18.717022</v>
      </c>
      <c r="D5610" s="174">
        <v>2.4712813498194677E-3</v>
      </c>
      <c r="E5610" s="174">
        <v>2.4712813498194677E-3</v>
      </c>
      <c r="G5610" s="174">
        <v>5604</v>
      </c>
      <c r="H5610" s="174">
        <f t="shared" ca="1" si="91"/>
        <v>-4.3969798431559869E-2</v>
      </c>
    </row>
    <row r="5611" spans="2:8" x14ac:dyDescent="0.3">
      <c r="B5611" s="212">
        <v>37280</v>
      </c>
      <c r="C5611" s="212">
        <v>18.670881000000001</v>
      </c>
      <c r="D5611" s="174">
        <v>-2.175678951012289E-2</v>
      </c>
      <c r="E5611" s="174">
        <v>-2.175678951012289E-2</v>
      </c>
      <c r="G5611" s="174">
        <v>5605</v>
      </c>
      <c r="H5611" s="174">
        <f t="shared" ca="1" si="91"/>
        <v>1.5710396260431671E-2</v>
      </c>
    </row>
    <row r="5612" spans="2:8" x14ac:dyDescent="0.3">
      <c r="B5612" s="213">
        <v>37279</v>
      </c>
      <c r="C5612" s="213">
        <v>19.086134000000001</v>
      </c>
      <c r="D5612" s="174">
        <v>2.8169081611627404E-2</v>
      </c>
      <c r="E5612" s="174">
        <v>2.8169081611627404E-2</v>
      </c>
      <c r="G5612" s="174">
        <v>5606</v>
      </c>
      <c r="H5612" s="174">
        <f t="shared" ca="1" si="91"/>
        <v>5.0587151466373895E-2</v>
      </c>
    </row>
    <row r="5613" spans="2:8" x14ac:dyDescent="0.3">
      <c r="B5613" s="212">
        <v>37278</v>
      </c>
      <c r="C5613" s="212">
        <v>18.563224999999999</v>
      </c>
      <c r="D5613" s="174">
        <v>3.5162648719529371E-2</v>
      </c>
      <c r="E5613" s="174">
        <v>3.5162648719529371E-2</v>
      </c>
      <c r="G5613" s="174">
        <v>5607</v>
      </c>
      <c r="H5613" s="174">
        <f t="shared" ca="1" si="91"/>
        <v>-3.496162573203352E-2</v>
      </c>
    </row>
    <row r="5614" spans="2:8" x14ac:dyDescent="0.3">
      <c r="B5614" s="213">
        <v>37277</v>
      </c>
      <c r="C5614" s="213">
        <v>17.932665</v>
      </c>
      <c r="D5614" s="174">
        <v>-8.3333086267057974E-2</v>
      </c>
      <c r="E5614" s="174">
        <v>-8.3333086267057974E-2</v>
      </c>
      <c r="G5614" s="174">
        <v>5608</v>
      </c>
      <c r="H5614" s="174">
        <f t="shared" ca="1" si="91"/>
        <v>-1.000849447750043E-2</v>
      </c>
    </row>
    <row r="5615" spans="2:8" x14ac:dyDescent="0.3">
      <c r="B5615" s="212">
        <v>37274</v>
      </c>
      <c r="C5615" s="212">
        <v>19.562902000000001</v>
      </c>
      <c r="D5615" s="174">
        <v>-2.6778960510349805E-2</v>
      </c>
      <c r="E5615" s="174">
        <v>-2.6778960510349805E-2</v>
      </c>
      <c r="G5615" s="174">
        <v>5609</v>
      </c>
      <c r="H5615" s="174">
        <f t="shared" ca="1" si="91"/>
        <v>3.105922505074005E-2</v>
      </c>
    </row>
    <row r="5616" spans="2:8" x14ac:dyDescent="0.3">
      <c r="B5616" s="213">
        <v>37273</v>
      </c>
      <c r="C5616" s="213">
        <v>20.101191</v>
      </c>
      <c r="D5616" s="174">
        <v>5.0643339794145648E-2</v>
      </c>
      <c r="E5616" s="174">
        <v>5.0643339794145648E-2</v>
      </c>
      <c r="G5616" s="174">
        <v>5610</v>
      </c>
      <c r="H5616" s="174">
        <f t="shared" ca="1" si="91"/>
        <v>9.2261182130891732E-3</v>
      </c>
    </row>
    <row r="5617" spans="2:8" x14ac:dyDescent="0.3">
      <c r="B5617" s="212">
        <v>37272</v>
      </c>
      <c r="C5617" s="212">
        <v>19.132269000000001</v>
      </c>
      <c r="D5617" s="174">
        <v>7.2876157614125664E-2</v>
      </c>
      <c r="E5617" s="174">
        <v>7.2876157614125664E-2</v>
      </c>
      <c r="G5617" s="174">
        <v>5611</v>
      </c>
      <c r="H5617" s="174">
        <f t="shared" ca="1" si="91"/>
        <v>3.98626221548882E-2</v>
      </c>
    </row>
    <row r="5618" spans="2:8" x14ac:dyDescent="0.3">
      <c r="B5618" s="213">
        <v>37271</v>
      </c>
      <c r="C5618" s="213">
        <v>17.832691000000001</v>
      </c>
      <c r="D5618" s="174">
        <v>-1.1087348625061463E-2</v>
      </c>
      <c r="E5618" s="174">
        <v>-1.1087348625061463E-2</v>
      </c>
      <c r="G5618" s="174">
        <v>5612</v>
      </c>
      <c r="H5618" s="174">
        <f t="shared" ca="1" si="91"/>
        <v>2.4573160757516369E-2</v>
      </c>
    </row>
    <row r="5619" spans="2:8" x14ac:dyDescent="0.3">
      <c r="B5619" s="212">
        <v>37270</v>
      </c>
      <c r="C5619" s="212">
        <v>18.032624999999999</v>
      </c>
      <c r="D5619" s="174">
        <v>5.1569374406719486E-2</v>
      </c>
      <c r="E5619" s="174">
        <v>5.1569374406719486E-2</v>
      </c>
      <c r="G5619" s="174">
        <v>5613</v>
      </c>
      <c r="H5619" s="174">
        <f t="shared" ca="1" si="91"/>
        <v>1.2900318351188144E-2</v>
      </c>
    </row>
    <row r="5620" spans="2:8" x14ac:dyDescent="0.3">
      <c r="B5620" s="213">
        <v>37267</v>
      </c>
      <c r="C5620" s="213">
        <v>17.148298</v>
      </c>
      <c r="D5620" s="174">
        <v>4.5475695368259926E-2</v>
      </c>
      <c r="E5620" s="174">
        <v>4.5475695368259926E-2</v>
      </c>
      <c r="G5620" s="174">
        <v>5614</v>
      </c>
      <c r="H5620" s="174">
        <f t="shared" ca="1" si="91"/>
        <v>1.9387404919282526E-2</v>
      </c>
    </row>
    <row r="5621" spans="2:8" x14ac:dyDescent="0.3">
      <c r="B5621" s="212">
        <v>37266</v>
      </c>
      <c r="C5621" s="212">
        <v>16.402387999999998</v>
      </c>
      <c r="D5621" s="174">
        <v>5.0739148229573178E-2</v>
      </c>
      <c r="E5621" s="174">
        <v>5.0739148229573178E-2</v>
      </c>
      <c r="G5621" s="174">
        <v>5615</v>
      </c>
      <c r="H5621" s="174">
        <f t="shared" ca="1" si="91"/>
        <v>-3.1098981713210284E-2</v>
      </c>
    </row>
    <row r="5622" spans="2:8" x14ac:dyDescent="0.3">
      <c r="B5622" s="213">
        <v>37265</v>
      </c>
      <c r="C5622" s="213">
        <v>15.610333000000001</v>
      </c>
      <c r="D5622" s="174">
        <v>1.9588083444548442E-2</v>
      </c>
      <c r="E5622" s="174">
        <v>1.9588083444548442E-2</v>
      </c>
      <c r="G5622" s="174">
        <v>5616</v>
      </c>
      <c r="H5622" s="174">
        <f t="shared" ca="1" si="91"/>
        <v>-3.2244088930497808E-2</v>
      </c>
    </row>
    <row r="5623" spans="2:8" x14ac:dyDescent="0.3">
      <c r="B5623" s="212">
        <v>37264</v>
      </c>
      <c r="C5623" s="212">
        <v>15.310430999999999</v>
      </c>
      <c r="D5623" s="174">
        <v>-1.0036009837522098E-3</v>
      </c>
      <c r="E5623" s="174">
        <v>-1.0036009837522098E-3</v>
      </c>
      <c r="G5623" s="174">
        <v>5617</v>
      </c>
      <c r="H5623" s="174">
        <f t="shared" ca="1" si="91"/>
        <v>-4.4450525136489845E-2</v>
      </c>
    </row>
    <row r="5624" spans="2:8" x14ac:dyDescent="0.3">
      <c r="B5624" s="213">
        <v>37263</v>
      </c>
      <c r="C5624" s="213">
        <v>15.325812000000001</v>
      </c>
      <c r="D5624" s="174">
        <v>-1.5802453216007255E-2</v>
      </c>
      <c r="E5624" s="174">
        <v>-1.5802453216007255E-2</v>
      </c>
      <c r="G5624" s="174">
        <v>5618</v>
      </c>
      <c r="H5624" s="174">
        <f t="shared" ca="1" si="91"/>
        <v>1.5061804377220394E-2</v>
      </c>
    </row>
    <row r="5625" spans="2:8" x14ac:dyDescent="0.3">
      <c r="B5625" s="212">
        <v>37260</v>
      </c>
      <c r="C5625" s="212">
        <v>15.571885999999999</v>
      </c>
      <c r="D5625" s="174">
        <v>6.9616791111926542E-3</v>
      </c>
      <c r="E5625" s="174">
        <v>6.9616791111926542E-3</v>
      </c>
      <c r="G5625" s="174">
        <v>5619</v>
      </c>
      <c r="H5625" s="174">
        <f t="shared" ca="1" si="91"/>
        <v>-1.2972935754037864E-3</v>
      </c>
    </row>
    <row r="5626" spans="2:8" x14ac:dyDescent="0.3">
      <c r="B5626" s="213">
        <v>37259</v>
      </c>
      <c r="C5626" s="213">
        <v>15.464229</v>
      </c>
      <c r="D5626" s="174">
        <v>1.3608993667134967E-2</v>
      </c>
      <c r="E5626" s="174">
        <v>1.3608993667134967E-2</v>
      </c>
      <c r="G5626" s="174">
        <v>5620</v>
      </c>
      <c r="H5626" s="174">
        <f t="shared" ca="1" si="91"/>
        <v>-1.9371789676260829E-2</v>
      </c>
    </row>
    <row r="5627" spans="2:8" x14ac:dyDescent="0.3">
      <c r="B5627" s="212">
        <v>37258</v>
      </c>
      <c r="C5627" s="212">
        <v>15.256602000000001</v>
      </c>
      <c r="D5627" s="174">
        <v>-1.5384653113939313E-2</v>
      </c>
      <c r="E5627" s="174">
        <v>-1.5384653113939313E-2</v>
      </c>
      <c r="G5627" s="174">
        <v>5621</v>
      </c>
      <c r="H5627" s="174">
        <f t="shared" ca="1" si="91"/>
        <v>-1.9707655776179042E-2</v>
      </c>
    </row>
    <row r="5628" spans="2:8" x14ac:dyDescent="0.3">
      <c r="B5628" s="213">
        <v>37257</v>
      </c>
      <c r="C5628" s="213">
        <v>15.494987</v>
      </c>
      <c r="D5628" s="174">
        <v>9.0133391089275532E-3</v>
      </c>
      <c r="E5628" s="174">
        <v>9.0133391089275532E-3</v>
      </c>
      <c r="G5628" s="174">
        <v>5622</v>
      </c>
      <c r="H5628" s="174">
        <f t="shared" ca="1" si="91"/>
        <v>-3.3221666873045103E-3</v>
      </c>
    </row>
    <row r="5629" spans="2:8" x14ac:dyDescent="0.3">
      <c r="B5629" s="212">
        <v>37256</v>
      </c>
      <c r="C5629" s="212">
        <v>15.356572999999999</v>
      </c>
      <c r="D5629" s="174">
        <v>3.471530320925633E-2</v>
      </c>
      <c r="E5629" s="174">
        <v>3.471530320925633E-2</v>
      </c>
      <c r="G5629" s="174">
        <v>5623</v>
      </c>
      <c r="H5629" s="174">
        <f t="shared" ca="1" si="91"/>
        <v>-1.5824326530776471E-2</v>
      </c>
    </row>
    <row r="5630" spans="2:8" x14ac:dyDescent="0.3">
      <c r="B5630" s="213">
        <v>37253</v>
      </c>
      <c r="C5630" s="213">
        <v>14.841351</v>
      </c>
      <c r="D5630" s="174">
        <v>2.062401213414226E-2</v>
      </c>
      <c r="E5630" s="174">
        <v>2.062401213414226E-2</v>
      </c>
      <c r="G5630" s="174">
        <v>5624</v>
      </c>
      <c r="H5630" s="174">
        <f t="shared" ca="1" si="91"/>
        <v>-5.6470145804616116E-2</v>
      </c>
    </row>
    <row r="5631" spans="2:8" x14ac:dyDescent="0.3">
      <c r="B5631" s="212">
        <v>37252</v>
      </c>
      <c r="C5631" s="212">
        <v>14.541448000000001</v>
      </c>
      <c r="D5631" s="174">
        <v>-1.9190784818800998E-2</v>
      </c>
      <c r="E5631" s="174">
        <v>-1.9190784818800998E-2</v>
      </c>
      <c r="G5631" s="174">
        <v>5625</v>
      </c>
      <c r="H5631" s="174">
        <f t="shared" ca="1" si="91"/>
        <v>-1.7272389680211608E-2</v>
      </c>
    </row>
    <row r="5632" spans="2:8" x14ac:dyDescent="0.3">
      <c r="B5632" s="213">
        <v>37251</v>
      </c>
      <c r="C5632" s="213">
        <v>14.82597</v>
      </c>
      <c r="D5632" s="174">
        <v>5.7379958353978048E-3</v>
      </c>
      <c r="E5632" s="174">
        <v>5.7379958353978048E-3</v>
      </c>
      <c r="G5632" s="174">
        <v>5626</v>
      </c>
      <c r="H5632" s="174">
        <f t="shared" ca="1" si="91"/>
        <v>4.1593948136427521E-2</v>
      </c>
    </row>
    <row r="5633" spans="2:8" x14ac:dyDescent="0.3">
      <c r="B5633" s="212">
        <v>37250</v>
      </c>
      <c r="C5633" s="212">
        <v>14.741384</v>
      </c>
      <c r="D5633" s="174">
        <v>0</v>
      </c>
      <c r="E5633" s="174">
        <v>0</v>
      </c>
      <c r="G5633" s="174">
        <v>5627</v>
      </c>
      <c r="H5633" s="174">
        <f t="shared" ca="1" si="91"/>
        <v>1.5627597715749224E-2</v>
      </c>
    </row>
    <row r="5634" spans="2:8" x14ac:dyDescent="0.3">
      <c r="B5634" s="213">
        <v>37249</v>
      </c>
      <c r="C5634" s="213">
        <v>14.741384</v>
      </c>
      <c r="D5634" s="174">
        <v>-1.6922942930999142E-2</v>
      </c>
      <c r="E5634" s="174">
        <v>-1.6922942930999142E-2</v>
      </c>
      <c r="G5634" s="174">
        <v>5628</v>
      </c>
      <c r="H5634" s="174">
        <f t="shared" ca="1" si="91"/>
        <v>5.8406010423467996E-3</v>
      </c>
    </row>
    <row r="5635" spans="2:8" x14ac:dyDescent="0.3">
      <c r="B5635" s="212">
        <v>37246</v>
      </c>
      <c r="C5635" s="212">
        <v>14.995146</v>
      </c>
      <c r="D5635" s="174">
        <v>-9.1462935163578434E-3</v>
      </c>
      <c r="E5635" s="174">
        <v>-9.1462935163578434E-3</v>
      </c>
      <c r="G5635" s="174">
        <v>5629</v>
      </c>
      <c r="H5635" s="174">
        <f t="shared" ca="1" si="91"/>
        <v>-5.7212087763952165E-3</v>
      </c>
    </row>
    <row r="5636" spans="2:8" x14ac:dyDescent="0.3">
      <c r="B5636" s="213">
        <v>37245</v>
      </c>
      <c r="C5636" s="213">
        <v>15.133562</v>
      </c>
      <c r="D5636" s="174">
        <v>-3.0542013421494669E-2</v>
      </c>
      <c r="E5636" s="174">
        <v>-3.0542013421494669E-2</v>
      </c>
      <c r="G5636" s="174">
        <v>5630</v>
      </c>
      <c r="H5636" s="174">
        <f t="shared" ca="1" si="91"/>
        <v>7.1651112268096874E-3</v>
      </c>
    </row>
    <row r="5637" spans="2:8" x14ac:dyDescent="0.3">
      <c r="B5637" s="212">
        <v>37244</v>
      </c>
      <c r="C5637" s="212">
        <v>15.610333000000001</v>
      </c>
      <c r="D5637" s="174">
        <v>-4.7395604016719217E-2</v>
      </c>
      <c r="E5637" s="174">
        <v>-4.7395604016719217E-2</v>
      </c>
      <c r="G5637" s="174">
        <v>5631</v>
      </c>
      <c r="H5637" s="174">
        <f t="shared" ca="1" si="91"/>
        <v>-1.3231137751157074E-2</v>
      </c>
    </row>
    <row r="5638" spans="2:8" x14ac:dyDescent="0.3">
      <c r="B5638" s="213">
        <v>37243</v>
      </c>
      <c r="C5638" s="213">
        <v>16.387004999999998</v>
      </c>
      <c r="D5638" s="174">
        <v>2.5505266296795562E-2</v>
      </c>
      <c r="E5638" s="174">
        <v>2.5505266296795562E-2</v>
      </c>
      <c r="G5638" s="174">
        <v>5632</v>
      </c>
      <c r="H5638" s="174">
        <f t="shared" ca="1" si="91"/>
        <v>9.6694475710119507E-3</v>
      </c>
    </row>
    <row r="5639" spans="2:8" x14ac:dyDescent="0.3">
      <c r="B5639" s="212">
        <v>37242</v>
      </c>
      <c r="C5639" s="212">
        <v>15.979445</v>
      </c>
      <c r="D5639" s="174">
        <v>0</v>
      </c>
      <c r="E5639" s="174">
        <v>0</v>
      </c>
      <c r="G5639" s="174">
        <v>5633</v>
      </c>
      <c r="H5639" s="174">
        <f t="shared" ca="1" si="91"/>
        <v>-3.5301968929523302E-2</v>
      </c>
    </row>
    <row r="5640" spans="2:8" x14ac:dyDescent="0.3">
      <c r="B5640" s="213">
        <v>37239</v>
      </c>
      <c r="C5640" s="213">
        <v>15.979445</v>
      </c>
      <c r="D5640" s="174">
        <v>2.3645363619084835E-2</v>
      </c>
      <c r="E5640" s="174">
        <v>2.3645363619084835E-2</v>
      </c>
      <c r="G5640" s="174">
        <v>5634</v>
      </c>
      <c r="H5640" s="174">
        <f t="shared" ref="H5640:H5703" ca="1" si="92">_xlfn.NORM.INV(RAND(),N$9,N$10)</f>
        <v>8.7319242801904232E-3</v>
      </c>
    </row>
    <row r="5641" spans="2:8" x14ac:dyDescent="0.3">
      <c r="B5641" s="212">
        <v>37238</v>
      </c>
      <c r="C5641" s="212">
        <v>15.610333000000001</v>
      </c>
      <c r="D5641" s="174">
        <v>-4.380598263316729E-2</v>
      </c>
      <c r="E5641" s="174">
        <v>-4.380598263316729E-2</v>
      </c>
      <c r="G5641" s="174">
        <v>5635</v>
      </c>
      <c r="H5641" s="174">
        <f t="shared" ca="1" si="92"/>
        <v>6.355414064480658E-3</v>
      </c>
    </row>
    <row r="5642" spans="2:8" x14ac:dyDescent="0.3">
      <c r="B5642" s="213">
        <v>37237</v>
      </c>
      <c r="C5642" s="213">
        <v>16.325486999999999</v>
      </c>
      <c r="D5642" s="174">
        <v>7.1156070070205312E-3</v>
      </c>
      <c r="E5642" s="174">
        <v>7.1156070070205312E-3</v>
      </c>
      <c r="G5642" s="174">
        <v>5636</v>
      </c>
      <c r="H5642" s="174">
        <f t="shared" ca="1" si="92"/>
        <v>2.9008266683595081E-2</v>
      </c>
    </row>
    <row r="5643" spans="2:8" x14ac:dyDescent="0.3">
      <c r="B5643" s="212">
        <v>37236</v>
      </c>
      <c r="C5643" s="212">
        <v>16.210142000000001</v>
      </c>
      <c r="D5643" s="174">
        <v>2.8292709043542717E-2</v>
      </c>
      <c r="E5643" s="174">
        <v>2.8292709043542717E-2</v>
      </c>
      <c r="G5643" s="174">
        <v>5637</v>
      </c>
      <c r="H5643" s="174">
        <f t="shared" ca="1" si="92"/>
        <v>-1.5244704995073632E-2</v>
      </c>
    </row>
    <row r="5644" spans="2:8" x14ac:dyDescent="0.3">
      <c r="B5644" s="213">
        <v>37235</v>
      </c>
      <c r="C5644" s="213">
        <v>15.764132</v>
      </c>
      <c r="D5644" s="174">
        <v>3.4263502110685167E-3</v>
      </c>
      <c r="E5644" s="174">
        <v>3.4263502110685167E-3</v>
      </c>
      <c r="G5644" s="174">
        <v>5638</v>
      </c>
      <c r="H5644" s="174">
        <f t="shared" ca="1" si="92"/>
        <v>3.5048234172734005E-2</v>
      </c>
    </row>
    <row r="5645" spans="2:8" x14ac:dyDescent="0.3">
      <c r="B5645" s="212">
        <v>37232</v>
      </c>
      <c r="C5645" s="212">
        <v>15.710303</v>
      </c>
      <c r="D5645" s="174">
        <v>-5.2851323736830401E-2</v>
      </c>
      <c r="E5645" s="174">
        <v>-5.2851323736830401E-2</v>
      </c>
      <c r="G5645" s="174">
        <v>5639</v>
      </c>
      <c r="H5645" s="174">
        <f t="shared" ca="1" si="92"/>
        <v>3.4099365098147046E-2</v>
      </c>
    </row>
    <row r="5646" spans="2:8" x14ac:dyDescent="0.3">
      <c r="B5646" s="213">
        <v>37231</v>
      </c>
      <c r="C5646" s="213">
        <v>16.586945</v>
      </c>
      <c r="D5646" s="174">
        <v>4.641343848486382E-4</v>
      </c>
      <c r="E5646" s="174">
        <v>4.641343848486382E-4</v>
      </c>
      <c r="G5646" s="174">
        <v>5640</v>
      </c>
      <c r="H5646" s="174">
        <f t="shared" ca="1" si="92"/>
        <v>2.3293997861284434E-3</v>
      </c>
    </row>
    <row r="5647" spans="2:8" x14ac:dyDescent="0.3">
      <c r="B5647" s="212">
        <v>37230</v>
      </c>
      <c r="C5647" s="212">
        <v>16.579249999999998</v>
      </c>
      <c r="D5647" s="174">
        <v>-2.4875733670105746E-2</v>
      </c>
      <c r="E5647" s="174">
        <v>-2.4875733670105746E-2</v>
      </c>
      <c r="G5647" s="174">
        <v>5641</v>
      </c>
      <c r="H5647" s="174">
        <f t="shared" ca="1" si="92"/>
        <v>4.7440597086433238E-3</v>
      </c>
    </row>
    <row r="5648" spans="2:8" x14ac:dyDescent="0.3">
      <c r="B5648" s="213">
        <v>37229</v>
      </c>
      <c r="C5648" s="213">
        <v>17.002192000000001</v>
      </c>
      <c r="D5648" s="174">
        <v>3.6568089963485956E-2</v>
      </c>
      <c r="E5648" s="174">
        <v>3.6568089963485956E-2</v>
      </c>
      <c r="G5648" s="174">
        <v>5642</v>
      </c>
      <c r="H5648" s="174">
        <f t="shared" ca="1" si="92"/>
        <v>-1.752833443671244E-2</v>
      </c>
    </row>
    <row r="5649" spans="2:8" x14ac:dyDescent="0.3">
      <c r="B5649" s="212">
        <v>37228</v>
      </c>
      <c r="C5649" s="212">
        <v>16.402387999999998</v>
      </c>
      <c r="D5649" s="174">
        <v>2.1551918765063762E-2</v>
      </c>
      <c r="E5649" s="174">
        <v>2.1551918765063762E-2</v>
      </c>
      <c r="G5649" s="174">
        <v>5643</v>
      </c>
      <c r="H5649" s="174">
        <f t="shared" ca="1" si="92"/>
        <v>-2.4032269006000702E-2</v>
      </c>
    </row>
    <row r="5650" spans="2:8" x14ac:dyDescent="0.3">
      <c r="B5650" s="213">
        <v>37225</v>
      </c>
      <c r="C5650" s="213">
        <v>16.056342999999998</v>
      </c>
      <c r="D5650" s="174">
        <v>0</v>
      </c>
      <c r="E5650" s="174">
        <v>0</v>
      </c>
      <c r="G5650" s="174">
        <v>5644</v>
      </c>
      <c r="H5650" s="174">
        <f t="shared" ca="1" si="92"/>
        <v>1.543543371823909E-2</v>
      </c>
    </row>
    <row r="5651" spans="2:8" x14ac:dyDescent="0.3">
      <c r="B5651" s="212">
        <v>37224</v>
      </c>
      <c r="C5651" s="212">
        <v>16.056342999999998</v>
      </c>
      <c r="D5651" s="174">
        <v>1.9531070174254279E-2</v>
      </c>
      <c r="E5651" s="174">
        <v>1.9531070174254279E-2</v>
      </c>
      <c r="G5651" s="174">
        <v>5645</v>
      </c>
      <c r="H5651" s="174">
        <f t="shared" ca="1" si="92"/>
        <v>7.5578347633272333E-3</v>
      </c>
    </row>
    <row r="5652" spans="2:8" x14ac:dyDescent="0.3">
      <c r="B5652" s="213">
        <v>37223</v>
      </c>
      <c r="C5652" s="213">
        <v>15.748753000000001</v>
      </c>
      <c r="D5652" s="174">
        <v>2.4512308164396403E-2</v>
      </c>
      <c r="E5652" s="174">
        <v>2.4512308164396403E-2</v>
      </c>
      <c r="G5652" s="174">
        <v>5646</v>
      </c>
      <c r="H5652" s="174">
        <f t="shared" ca="1" si="92"/>
        <v>7.2409858747198123E-3</v>
      </c>
    </row>
    <row r="5653" spans="2:8" x14ac:dyDescent="0.3">
      <c r="B5653" s="212">
        <v>37222</v>
      </c>
      <c r="C5653" s="212">
        <v>15.371950999999999</v>
      </c>
      <c r="D5653" s="174">
        <v>-1.720723957171531E-2</v>
      </c>
      <c r="E5653" s="174">
        <v>-1.720723957171531E-2</v>
      </c>
      <c r="G5653" s="174">
        <v>5647</v>
      </c>
      <c r="H5653" s="174">
        <f t="shared" ca="1" si="92"/>
        <v>8.1768222793038668E-3</v>
      </c>
    </row>
    <row r="5654" spans="2:8" x14ac:dyDescent="0.3">
      <c r="B5654" s="213">
        <v>37221</v>
      </c>
      <c r="C5654" s="213">
        <v>15.641090999999999</v>
      </c>
      <c r="D5654" s="174">
        <v>-1.4535035372196317E-2</v>
      </c>
      <c r="E5654" s="174">
        <v>-1.4535035372196317E-2</v>
      </c>
      <c r="G5654" s="174">
        <v>5648</v>
      </c>
      <c r="H5654" s="174">
        <f t="shared" ca="1" si="92"/>
        <v>4.8169311138994725E-2</v>
      </c>
    </row>
    <row r="5655" spans="2:8" x14ac:dyDescent="0.3">
      <c r="B5655" s="212">
        <v>37218</v>
      </c>
      <c r="C5655" s="212">
        <v>15.871788</v>
      </c>
      <c r="D5655" s="174">
        <v>-4.821713234342548E-3</v>
      </c>
      <c r="E5655" s="174">
        <v>-4.821713234342548E-3</v>
      </c>
      <c r="G5655" s="174">
        <v>5649</v>
      </c>
      <c r="H5655" s="174">
        <f t="shared" ca="1" si="92"/>
        <v>2.5821397508314597E-3</v>
      </c>
    </row>
    <row r="5656" spans="2:8" x14ac:dyDescent="0.3">
      <c r="B5656" s="213">
        <v>37217</v>
      </c>
      <c r="C5656" s="213">
        <v>15.948688000000001</v>
      </c>
      <c r="D5656" s="174">
        <v>2.369197828670189E-2</v>
      </c>
      <c r="E5656" s="174">
        <v>2.369197828670189E-2</v>
      </c>
      <c r="G5656" s="174">
        <v>5650</v>
      </c>
      <c r="H5656" s="174">
        <f t="shared" ca="1" si="92"/>
        <v>-1.9884093136967426E-2</v>
      </c>
    </row>
    <row r="5657" spans="2:8" x14ac:dyDescent="0.3">
      <c r="B5657" s="212">
        <v>37216</v>
      </c>
      <c r="C5657" s="212">
        <v>15.579577</v>
      </c>
      <c r="D5657" s="174">
        <v>2.2199991575478657E-2</v>
      </c>
      <c r="E5657" s="174">
        <v>2.2199991575478657E-2</v>
      </c>
      <c r="G5657" s="174">
        <v>5651</v>
      </c>
      <c r="H5657" s="174">
        <f t="shared" ca="1" si="92"/>
        <v>-2.5522411885638363E-2</v>
      </c>
    </row>
    <row r="5658" spans="2:8" x14ac:dyDescent="0.3">
      <c r="B5658" s="213">
        <v>37215</v>
      </c>
      <c r="C5658" s="213">
        <v>15.241222</v>
      </c>
      <c r="D5658" s="174">
        <v>-2.0266829891010776E-2</v>
      </c>
      <c r="E5658" s="174">
        <v>-2.0266829891010776E-2</v>
      </c>
      <c r="G5658" s="174">
        <v>5652</v>
      </c>
      <c r="H5658" s="174">
        <f t="shared" ca="1" si="92"/>
        <v>-1.5710318679572521E-2</v>
      </c>
    </row>
    <row r="5659" spans="2:8" x14ac:dyDescent="0.3">
      <c r="B5659" s="212">
        <v>37214</v>
      </c>
      <c r="C5659" s="212">
        <v>15.556502999999999</v>
      </c>
      <c r="D5659" s="174">
        <v>7.3779209253032482E-2</v>
      </c>
      <c r="E5659" s="174">
        <v>7.3779209253032482E-2</v>
      </c>
      <c r="G5659" s="174">
        <v>5653</v>
      </c>
      <c r="H5659" s="174">
        <f t="shared" ca="1" si="92"/>
        <v>4.7977743354150976E-2</v>
      </c>
    </row>
    <row r="5660" spans="2:8" x14ac:dyDescent="0.3">
      <c r="B5660" s="213">
        <v>37211</v>
      </c>
      <c r="C5660" s="213">
        <v>14.487617999999999</v>
      </c>
      <c r="D5660" s="174">
        <v>0</v>
      </c>
      <c r="E5660" s="174">
        <v>0</v>
      </c>
      <c r="G5660" s="174">
        <v>5654</v>
      </c>
      <c r="H5660" s="174">
        <f t="shared" ca="1" si="92"/>
        <v>6.3323945761940325E-3</v>
      </c>
    </row>
    <row r="5661" spans="2:8" x14ac:dyDescent="0.3">
      <c r="B5661" s="212">
        <v>37210</v>
      </c>
      <c r="C5661" s="212">
        <v>14.487617999999999</v>
      </c>
      <c r="D5661" s="174">
        <v>3.1947554409412632E-3</v>
      </c>
      <c r="E5661" s="174">
        <v>3.1947554409412632E-3</v>
      </c>
      <c r="G5661" s="174">
        <v>5655</v>
      </c>
      <c r="H5661" s="174">
        <f t="shared" ca="1" si="92"/>
        <v>4.9380226387517323E-3</v>
      </c>
    </row>
    <row r="5662" spans="2:8" x14ac:dyDescent="0.3">
      <c r="B5662" s="213">
        <v>37209</v>
      </c>
      <c r="C5662" s="213">
        <v>14.441481</v>
      </c>
      <c r="D5662" s="174">
        <v>4.6822603076443918E-2</v>
      </c>
      <c r="E5662" s="174">
        <v>4.6822603076443918E-2</v>
      </c>
      <c r="G5662" s="174">
        <v>5656</v>
      </c>
      <c r="H5662" s="174">
        <f t="shared" ca="1" si="92"/>
        <v>-3.0897209876400999E-2</v>
      </c>
    </row>
    <row r="5663" spans="2:8" x14ac:dyDescent="0.3">
      <c r="B5663" s="212">
        <v>37208</v>
      </c>
      <c r="C5663" s="212">
        <v>13.795538000000001</v>
      </c>
      <c r="D5663" s="174">
        <v>5.6054394317104593E-3</v>
      </c>
      <c r="E5663" s="174">
        <v>5.6054394317104593E-3</v>
      </c>
      <c r="G5663" s="174">
        <v>5657</v>
      </c>
      <c r="H5663" s="174">
        <f t="shared" ca="1" si="92"/>
        <v>-2.9348785981439703E-2</v>
      </c>
    </row>
    <row r="5664" spans="2:8" x14ac:dyDescent="0.3">
      <c r="B5664" s="213">
        <v>37207</v>
      </c>
      <c r="C5664" s="213">
        <v>13.718639</v>
      </c>
      <c r="D5664" s="174">
        <v>-2.3535624342226971E-2</v>
      </c>
      <c r="E5664" s="174">
        <v>-2.3535624342226971E-2</v>
      </c>
      <c r="G5664" s="174">
        <v>5658</v>
      </c>
      <c r="H5664" s="174">
        <f t="shared" ca="1" si="92"/>
        <v>-9.9641307804734462E-3</v>
      </c>
    </row>
    <row r="5665" spans="2:8" x14ac:dyDescent="0.3">
      <c r="B5665" s="212">
        <v>37204</v>
      </c>
      <c r="C5665" s="212">
        <v>14.049298</v>
      </c>
      <c r="D5665" s="174">
        <v>5.120814168090676E-2</v>
      </c>
      <c r="E5665" s="174">
        <v>5.120814168090676E-2</v>
      </c>
      <c r="G5665" s="174">
        <v>5659</v>
      </c>
      <c r="H5665" s="174">
        <f t="shared" ca="1" si="92"/>
        <v>4.3588896788604531E-2</v>
      </c>
    </row>
    <row r="5666" spans="2:8" x14ac:dyDescent="0.3">
      <c r="B5666" s="213">
        <v>37203</v>
      </c>
      <c r="C5666" s="213">
        <v>13.364906</v>
      </c>
      <c r="D5666" s="174">
        <v>4.3843777702277882E-2</v>
      </c>
      <c r="E5666" s="174">
        <v>4.3843777702277882E-2</v>
      </c>
      <c r="G5666" s="174">
        <v>5660</v>
      </c>
      <c r="H5666" s="174">
        <f t="shared" ca="1" si="92"/>
        <v>3.9946940307954898E-2</v>
      </c>
    </row>
    <row r="5667" spans="2:8" x14ac:dyDescent="0.3">
      <c r="B5667" s="212">
        <v>37202</v>
      </c>
      <c r="C5667" s="212">
        <v>12.80355</v>
      </c>
      <c r="D5667" s="174">
        <v>1.2024391599956526E-3</v>
      </c>
      <c r="E5667" s="174">
        <v>1.2024391599956526E-3</v>
      </c>
      <c r="G5667" s="174">
        <v>5661</v>
      </c>
      <c r="H5667" s="174">
        <f t="shared" ca="1" si="92"/>
        <v>4.386227571963696E-2</v>
      </c>
    </row>
    <row r="5668" spans="2:8" x14ac:dyDescent="0.3">
      <c r="B5668" s="213">
        <v>37201</v>
      </c>
      <c r="C5668" s="213">
        <v>12.788173</v>
      </c>
      <c r="D5668" s="174">
        <v>2.9084356656757238E-2</v>
      </c>
      <c r="E5668" s="174">
        <v>2.9084356656757238E-2</v>
      </c>
      <c r="G5668" s="174">
        <v>5662</v>
      </c>
      <c r="H5668" s="174">
        <f t="shared" ca="1" si="92"/>
        <v>-2.7205171300265507E-2</v>
      </c>
    </row>
    <row r="5669" spans="2:8" x14ac:dyDescent="0.3">
      <c r="B5669" s="212">
        <v>37200</v>
      </c>
      <c r="C5669" s="212">
        <v>12.426748999999999</v>
      </c>
      <c r="D5669" s="174">
        <v>-2.8262363982720699E-2</v>
      </c>
      <c r="E5669" s="174">
        <v>-2.8262363982720699E-2</v>
      </c>
      <c r="G5669" s="174">
        <v>5663</v>
      </c>
      <c r="H5669" s="174">
        <f t="shared" ca="1" si="92"/>
        <v>3.1446318754364322E-2</v>
      </c>
    </row>
    <row r="5670" spans="2:8" x14ac:dyDescent="0.3">
      <c r="B5670" s="213">
        <v>37197</v>
      </c>
      <c r="C5670" s="213">
        <v>12.788173</v>
      </c>
      <c r="D5670" s="174">
        <v>-6.5709301323826404E-3</v>
      </c>
      <c r="E5670" s="174">
        <v>-6.5709301323826404E-3</v>
      </c>
      <c r="G5670" s="174">
        <v>5664</v>
      </c>
      <c r="H5670" s="174">
        <f t="shared" ca="1" si="92"/>
        <v>-2.9793381504372142E-2</v>
      </c>
    </row>
    <row r="5671" spans="2:8" x14ac:dyDescent="0.3">
      <c r="B5671" s="212">
        <v>37196</v>
      </c>
      <c r="C5671" s="212">
        <v>12.872759</v>
      </c>
      <c r="D5671" s="174">
        <v>-1.2971694767685947E-2</v>
      </c>
      <c r="E5671" s="174">
        <v>-1.2971694767685947E-2</v>
      </c>
      <c r="G5671" s="174">
        <v>5665</v>
      </c>
      <c r="H5671" s="174">
        <f t="shared" ca="1" si="92"/>
        <v>-3.9866137762633834E-2</v>
      </c>
    </row>
    <row r="5672" spans="2:8" x14ac:dyDescent="0.3">
      <c r="B5672" s="213">
        <v>37195</v>
      </c>
      <c r="C5672" s="213">
        <v>13.041935</v>
      </c>
      <c r="D5672" s="174">
        <v>6.0000022757359696E-2</v>
      </c>
      <c r="E5672" s="174">
        <v>6.0000022757359696E-2</v>
      </c>
      <c r="G5672" s="174">
        <v>5666</v>
      </c>
      <c r="H5672" s="174">
        <f t="shared" ca="1" si="92"/>
        <v>8.1931004673285943E-2</v>
      </c>
    </row>
    <row r="5673" spans="2:8" x14ac:dyDescent="0.3">
      <c r="B5673" s="212">
        <v>37194</v>
      </c>
      <c r="C5673" s="212">
        <v>12.303712000000001</v>
      </c>
      <c r="D5673" s="174">
        <v>-3.2648104460096555E-2</v>
      </c>
      <c r="E5673" s="174">
        <v>-3.2648104460096555E-2</v>
      </c>
      <c r="G5673" s="174">
        <v>5667</v>
      </c>
      <c r="H5673" s="174">
        <f t="shared" ca="1" si="92"/>
        <v>-1.2754039219153392E-2</v>
      </c>
    </row>
    <row r="5674" spans="2:8" x14ac:dyDescent="0.3">
      <c r="B5674" s="213">
        <v>37193</v>
      </c>
      <c r="C5674" s="213">
        <v>12.718961999999999</v>
      </c>
      <c r="D5674" s="174">
        <v>6.6951482277750832E-3</v>
      </c>
      <c r="E5674" s="174">
        <v>6.6951482277750832E-3</v>
      </c>
      <c r="G5674" s="174">
        <v>5668</v>
      </c>
      <c r="H5674" s="174">
        <f t="shared" ca="1" si="92"/>
        <v>-1.555847212165163E-2</v>
      </c>
    </row>
    <row r="5675" spans="2:8" x14ac:dyDescent="0.3">
      <c r="B5675" s="212">
        <v>37190</v>
      </c>
      <c r="C5675" s="212">
        <v>12.634373</v>
      </c>
      <c r="D5675" s="174">
        <v>0</v>
      </c>
      <c r="E5675" s="174">
        <v>0</v>
      </c>
      <c r="G5675" s="174">
        <v>5669</v>
      </c>
      <c r="H5675" s="174">
        <f t="shared" ca="1" si="92"/>
        <v>1.3074018990041462E-3</v>
      </c>
    </row>
    <row r="5676" spans="2:8" x14ac:dyDescent="0.3">
      <c r="B5676" s="213">
        <v>37189</v>
      </c>
      <c r="C5676" s="213">
        <v>12.634373</v>
      </c>
      <c r="D5676" s="174">
        <v>1.9863174146061389E-2</v>
      </c>
      <c r="E5676" s="174">
        <v>1.9863174146061389E-2</v>
      </c>
      <c r="G5676" s="174">
        <v>5670</v>
      </c>
      <c r="H5676" s="174">
        <f t="shared" ca="1" si="92"/>
        <v>-6.3733871680246882E-3</v>
      </c>
    </row>
    <row r="5677" spans="2:8" x14ac:dyDescent="0.3">
      <c r="B5677" s="212">
        <v>37188</v>
      </c>
      <c r="C5677" s="212">
        <v>12.388301999999999</v>
      </c>
      <c r="D5677" s="174">
        <v>-7.093397657412788E-2</v>
      </c>
      <c r="E5677" s="174">
        <v>-7.093397657412788E-2</v>
      </c>
      <c r="G5677" s="174">
        <v>5671</v>
      </c>
      <c r="H5677" s="174">
        <f t="shared" ca="1" si="92"/>
        <v>1.1768880326548327E-2</v>
      </c>
    </row>
    <row r="5678" spans="2:8" x14ac:dyDescent="0.3">
      <c r="B5678" s="213">
        <v>37187</v>
      </c>
      <c r="C5678" s="213">
        <v>13.334146</v>
      </c>
      <c r="D5678" s="174">
        <v>2.6642679595827203E-2</v>
      </c>
      <c r="E5678" s="174">
        <v>2.6642679595827203E-2</v>
      </c>
      <c r="G5678" s="174">
        <v>5672</v>
      </c>
      <c r="H5678" s="174">
        <f t="shared" ca="1" si="92"/>
        <v>2.1963411298121416E-3</v>
      </c>
    </row>
    <row r="5679" spans="2:8" x14ac:dyDescent="0.3">
      <c r="B5679" s="212">
        <v>37186</v>
      </c>
      <c r="C5679" s="212">
        <v>12.988108</v>
      </c>
      <c r="D5679" s="174">
        <v>0.10032596928143848</v>
      </c>
      <c r="E5679" s="174">
        <v>0.10032596928143848</v>
      </c>
      <c r="G5679" s="174">
        <v>5673</v>
      </c>
      <c r="H5679" s="174">
        <f t="shared" ca="1" si="92"/>
        <v>1.7303307691685577E-2</v>
      </c>
    </row>
    <row r="5680" spans="2:8" x14ac:dyDescent="0.3">
      <c r="B5680" s="213">
        <v>37183</v>
      </c>
      <c r="C5680" s="213">
        <v>11.803872999999999</v>
      </c>
      <c r="D5680" s="174">
        <v>1.3870436202607144E-2</v>
      </c>
      <c r="E5680" s="174">
        <v>1.3870436202607144E-2</v>
      </c>
      <c r="G5680" s="174">
        <v>5674</v>
      </c>
      <c r="H5680" s="174">
        <f t="shared" ca="1" si="92"/>
        <v>1.3837317471321409E-2</v>
      </c>
    </row>
    <row r="5681" spans="2:8" x14ac:dyDescent="0.3">
      <c r="B5681" s="212">
        <v>37182</v>
      </c>
      <c r="C5681" s="212">
        <v>11.642388</v>
      </c>
      <c r="D5681" s="174">
        <v>-5.9095266077268012E-3</v>
      </c>
      <c r="E5681" s="174">
        <v>-5.9095266077268012E-3</v>
      </c>
      <c r="G5681" s="174">
        <v>5675</v>
      </c>
      <c r="H5681" s="174">
        <f t="shared" ca="1" si="92"/>
        <v>-1.6352771196636029E-2</v>
      </c>
    </row>
    <row r="5682" spans="2:8" x14ac:dyDescent="0.3">
      <c r="B5682" s="213">
        <v>37181</v>
      </c>
      <c r="C5682" s="213">
        <v>11.711598</v>
      </c>
      <c r="D5682" s="174">
        <v>-3.9238853336874989E-3</v>
      </c>
      <c r="E5682" s="174">
        <v>-3.9238853336874989E-3</v>
      </c>
      <c r="G5682" s="174">
        <v>5676</v>
      </c>
      <c r="H5682" s="174">
        <f t="shared" ca="1" si="92"/>
        <v>8.158492911562459E-3</v>
      </c>
    </row>
    <row r="5683" spans="2:8" x14ac:dyDescent="0.3">
      <c r="B5683" s="212">
        <v>37180</v>
      </c>
      <c r="C5683" s="212">
        <v>11.757733999999999</v>
      </c>
      <c r="D5683" s="174">
        <v>3.7313426251945891E-2</v>
      </c>
      <c r="E5683" s="174">
        <v>3.7313426251945891E-2</v>
      </c>
      <c r="G5683" s="174">
        <v>5677</v>
      </c>
      <c r="H5683" s="174">
        <f t="shared" ca="1" si="92"/>
        <v>-6.1577330774898506E-2</v>
      </c>
    </row>
    <row r="5684" spans="2:8" x14ac:dyDescent="0.3">
      <c r="B5684" s="213">
        <v>37179</v>
      </c>
      <c r="C5684" s="213">
        <v>11.334794</v>
      </c>
      <c r="D5684" s="174">
        <v>3.5839794389146432E-2</v>
      </c>
      <c r="E5684" s="174">
        <v>3.5839794389146432E-2</v>
      </c>
      <c r="G5684" s="174">
        <v>5678</v>
      </c>
      <c r="H5684" s="174">
        <f t="shared" ca="1" si="92"/>
        <v>-6.2615511623000551E-3</v>
      </c>
    </row>
    <row r="5685" spans="2:8" x14ac:dyDescent="0.3">
      <c r="B5685" s="212">
        <v>37176</v>
      </c>
      <c r="C5685" s="212">
        <v>10.942613</v>
      </c>
      <c r="D5685" s="174">
        <v>1.6428585958782091E-2</v>
      </c>
      <c r="E5685" s="174">
        <v>1.6428585958782091E-2</v>
      </c>
      <c r="G5685" s="174">
        <v>5679</v>
      </c>
      <c r="H5685" s="174">
        <f t="shared" ca="1" si="92"/>
        <v>2.0476904876096942E-2</v>
      </c>
    </row>
    <row r="5686" spans="2:8" x14ac:dyDescent="0.3">
      <c r="B5686" s="213">
        <v>37175</v>
      </c>
      <c r="C5686" s="213">
        <v>10.765746999999999</v>
      </c>
      <c r="D5686" s="174">
        <v>2.489020441451878E-2</v>
      </c>
      <c r="E5686" s="174">
        <v>2.489020441451878E-2</v>
      </c>
      <c r="G5686" s="174">
        <v>5680</v>
      </c>
      <c r="H5686" s="174">
        <f t="shared" ca="1" si="92"/>
        <v>-9.3052105494246182E-3</v>
      </c>
    </row>
    <row r="5687" spans="2:8" x14ac:dyDescent="0.3">
      <c r="B5687" s="212">
        <v>37174</v>
      </c>
      <c r="C5687" s="212">
        <v>10.504293000000001</v>
      </c>
      <c r="D5687" s="174">
        <v>-2.1490010049382356E-2</v>
      </c>
      <c r="E5687" s="174">
        <v>-2.1490010049382356E-2</v>
      </c>
      <c r="G5687" s="174">
        <v>5681</v>
      </c>
      <c r="H5687" s="174">
        <f t="shared" ca="1" si="92"/>
        <v>5.8136452884091347E-2</v>
      </c>
    </row>
    <row r="5688" spans="2:8" x14ac:dyDescent="0.3">
      <c r="B5688" s="213">
        <v>37173</v>
      </c>
      <c r="C5688" s="213">
        <v>10.734988</v>
      </c>
      <c r="D5688" s="174">
        <v>0</v>
      </c>
      <c r="E5688" s="174">
        <v>0</v>
      </c>
      <c r="G5688" s="174">
        <v>5682</v>
      </c>
      <c r="H5688" s="174">
        <f t="shared" ca="1" si="92"/>
        <v>5.7530754212659178E-2</v>
      </c>
    </row>
    <row r="5689" spans="2:8" x14ac:dyDescent="0.3">
      <c r="B5689" s="212">
        <v>37172</v>
      </c>
      <c r="C5689" s="212">
        <v>10.734988</v>
      </c>
      <c r="D5689" s="174">
        <v>-7.1124494734361296E-3</v>
      </c>
      <c r="E5689" s="174">
        <v>-7.1124494734361296E-3</v>
      </c>
      <c r="G5689" s="174">
        <v>5683</v>
      </c>
      <c r="H5689" s="174">
        <f t="shared" ca="1" si="92"/>
        <v>3.67206663685943E-2</v>
      </c>
    </row>
    <row r="5690" spans="2:8" x14ac:dyDescent="0.3">
      <c r="B5690" s="213">
        <v>37169</v>
      </c>
      <c r="C5690" s="213">
        <v>10.811887</v>
      </c>
      <c r="D5690" s="174">
        <v>2.2545413757389571E-2</v>
      </c>
      <c r="E5690" s="174">
        <v>2.2545413757389571E-2</v>
      </c>
      <c r="G5690" s="174">
        <v>5684</v>
      </c>
      <c r="H5690" s="174">
        <f t="shared" ca="1" si="92"/>
        <v>1.2960732353135699E-3</v>
      </c>
    </row>
    <row r="5691" spans="2:8" x14ac:dyDescent="0.3">
      <c r="B5691" s="212">
        <v>37168</v>
      </c>
      <c r="C5691" s="212">
        <v>10.573503000000001</v>
      </c>
      <c r="D5691" s="174">
        <v>-2.4822540994379017E-2</v>
      </c>
      <c r="E5691" s="174">
        <v>-2.4822540994379017E-2</v>
      </c>
      <c r="G5691" s="174">
        <v>5685</v>
      </c>
      <c r="H5691" s="174">
        <f t="shared" ca="1" si="92"/>
        <v>-7.3020049899237046E-3</v>
      </c>
    </row>
    <row r="5692" spans="2:8" x14ac:dyDescent="0.3">
      <c r="B5692" s="213">
        <v>37167</v>
      </c>
      <c r="C5692" s="213">
        <v>10.842644999999999</v>
      </c>
      <c r="D5692" s="174">
        <v>4.6770540056865172E-2</v>
      </c>
      <c r="E5692" s="174">
        <v>4.6770540056865172E-2</v>
      </c>
      <c r="G5692" s="174">
        <v>5686</v>
      </c>
      <c r="H5692" s="174">
        <f t="shared" ca="1" si="92"/>
        <v>-2.351670001709049E-2</v>
      </c>
    </row>
    <row r="5693" spans="2:8" x14ac:dyDescent="0.3">
      <c r="B5693" s="212">
        <v>37166</v>
      </c>
      <c r="C5693" s="212">
        <v>10.358186999999999</v>
      </c>
      <c r="D5693" s="174">
        <v>0</v>
      </c>
      <c r="E5693" s="174">
        <v>0</v>
      </c>
      <c r="G5693" s="174">
        <v>5687</v>
      </c>
      <c r="H5693" s="174">
        <f t="shared" ca="1" si="92"/>
        <v>1.9706073664205199E-3</v>
      </c>
    </row>
    <row r="5694" spans="2:8" x14ac:dyDescent="0.3">
      <c r="B5694" s="213">
        <v>37165</v>
      </c>
      <c r="C5694" s="213">
        <v>10.358186999999999</v>
      </c>
      <c r="D5694" s="174">
        <v>-2.4619761121846058E-2</v>
      </c>
      <c r="E5694" s="174">
        <v>-2.4619761121846058E-2</v>
      </c>
      <c r="G5694" s="174">
        <v>5688</v>
      </c>
      <c r="H5694" s="174">
        <f t="shared" ca="1" si="92"/>
        <v>-1.5475332127380812E-2</v>
      </c>
    </row>
    <row r="5695" spans="2:8" x14ac:dyDescent="0.3">
      <c r="B5695" s="212">
        <v>37162</v>
      </c>
      <c r="C5695" s="212">
        <v>10.61964</v>
      </c>
      <c r="D5695" s="174">
        <v>1.2463254060429994E-2</v>
      </c>
      <c r="E5695" s="174">
        <v>1.2463254060429994E-2</v>
      </c>
      <c r="G5695" s="174">
        <v>5689</v>
      </c>
      <c r="H5695" s="174">
        <f t="shared" ca="1" si="92"/>
        <v>7.8794526285275265E-2</v>
      </c>
    </row>
    <row r="5696" spans="2:8" x14ac:dyDescent="0.3">
      <c r="B5696" s="213">
        <v>37161</v>
      </c>
      <c r="C5696" s="213">
        <v>10.488913999999999</v>
      </c>
      <c r="D5696" s="174">
        <v>-2.2922615283780489E-2</v>
      </c>
      <c r="E5696" s="174">
        <v>-2.2922615283780489E-2</v>
      </c>
      <c r="G5696" s="174">
        <v>5690</v>
      </c>
      <c r="H5696" s="174">
        <f t="shared" ca="1" si="92"/>
        <v>-3.0004969426244962E-2</v>
      </c>
    </row>
    <row r="5697" spans="2:8" x14ac:dyDescent="0.3">
      <c r="B5697" s="212">
        <v>37160</v>
      </c>
      <c r="C5697" s="212">
        <v>10.734988</v>
      </c>
      <c r="D5697" s="174">
        <v>-1.7593200401236048E-2</v>
      </c>
      <c r="E5697" s="174">
        <v>-1.7593200401236048E-2</v>
      </c>
      <c r="G5697" s="174">
        <v>5691</v>
      </c>
      <c r="H5697" s="174">
        <f t="shared" ca="1" si="92"/>
        <v>4.5501277626019904E-3</v>
      </c>
    </row>
    <row r="5698" spans="2:8" x14ac:dyDescent="0.3">
      <c r="B5698" s="213">
        <v>37159</v>
      </c>
      <c r="C5698" s="213">
        <v>10.927232999999999</v>
      </c>
      <c r="D5698" s="174">
        <v>3.4206646872005676E-2</v>
      </c>
      <c r="E5698" s="174">
        <v>3.4206646872005676E-2</v>
      </c>
      <c r="G5698" s="174">
        <v>5692</v>
      </c>
      <c r="H5698" s="174">
        <f t="shared" ca="1" si="92"/>
        <v>-6.6125171979379727E-2</v>
      </c>
    </row>
    <row r="5699" spans="2:8" x14ac:dyDescent="0.3">
      <c r="B5699" s="212">
        <v>37158</v>
      </c>
      <c r="C5699" s="212">
        <v>10.565811999999999</v>
      </c>
      <c r="D5699" s="174">
        <v>-3.6258066450835149E-3</v>
      </c>
      <c r="E5699" s="174">
        <v>-3.6258066450835149E-3</v>
      </c>
      <c r="G5699" s="174">
        <v>5693</v>
      </c>
      <c r="H5699" s="174">
        <f t="shared" ca="1" si="92"/>
        <v>-2.2068444165291762E-2</v>
      </c>
    </row>
    <row r="5700" spans="2:8" x14ac:dyDescent="0.3">
      <c r="B5700" s="213">
        <v>37155</v>
      </c>
      <c r="C5700" s="213">
        <v>10.604260999999999</v>
      </c>
      <c r="D5700" s="174">
        <v>-2.8873186359539185E-2</v>
      </c>
      <c r="E5700" s="174">
        <v>-2.8873186359539185E-2</v>
      </c>
      <c r="G5700" s="174">
        <v>5694</v>
      </c>
      <c r="H5700" s="174">
        <f t="shared" ca="1" si="92"/>
        <v>3.1156838651806289E-2</v>
      </c>
    </row>
    <row r="5701" spans="2:8" x14ac:dyDescent="0.3">
      <c r="B5701" s="212">
        <v>37154</v>
      </c>
      <c r="C5701" s="212">
        <v>10.919543000000001</v>
      </c>
      <c r="D5701" s="174">
        <v>2.1171068732877569E-3</v>
      </c>
      <c r="E5701" s="174">
        <v>2.1171068732877569E-3</v>
      </c>
      <c r="G5701" s="174">
        <v>5695</v>
      </c>
      <c r="H5701" s="174">
        <f t="shared" ca="1" si="92"/>
        <v>-1.2166161369907056E-2</v>
      </c>
    </row>
    <row r="5702" spans="2:8" x14ac:dyDescent="0.3">
      <c r="B5702" s="213">
        <v>37153</v>
      </c>
      <c r="C5702" s="213">
        <v>10.896474</v>
      </c>
      <c r="D5702" s="174">
        <v>8.4992132755200456E-2</v>
      </c>
      <c r="E5702" s="174">
        <v>8.4992132755200456E-2</v>
      </c>
      <c r="G5702" s="174">
        <v>5696</v>
      </c>
      <c r="H5702" s="174">
        <f t="shared" ca="1" si="92"/>
        <v>-1.734277084179071E-2</v>
      </c>
    </row>
    <row r="5703" spans="2:8" x14ac:dyDescent="0.3">
      <c r="B5703" s="212">
        <v>37152</v>
      </c>
      <c r="C5703" s="212">
        <v>10.042906</v>
      </c>
      <c r="D5703" s="174">
        <v>2.5117920796829219E-2</v>
      </c>
      <c r="E5703" s="174">
        <v>2.5117920796829219E-2</v>
      </c>
      <c r="G5703" s="174">
        <v>5697</v>
      </c>
      <c r="H5703" s="174">
        <f t="shared" ca="1" si="92"/>
        <v>4.988517629747502E-2</v>
      </c>
    </row>
    <row r="5704" spans="2:8" x14ac:dyDescent="0.3">
      <c r="B5704" s="213">
        <v>37151</v>
      </c>
      <c r="C5704" s="213">
        <v>9.7968299999999999</v>
      </c>
      <c r="D5704" s="174">
        <v>-5.067075824301373E-2</v>
      </c>
      <c r="E5704" s="174">
        <v>-5.067075824301373E-2</v>
      </c>
      <c r="G5704" s="174">
        <v>5698</v>
      </c>
      <c r="H5704" s="174">
        <f t="shared" ref="H5704:H5767" ca="1" si="93">_xlfn.NORM.INV(RAND(),N$9,N$10)</f>
        <v>-6.9970312966243134E-2</v>
      </c>
    </row>
    <row r="5705" spans="2:8" x14ac:dyDescent="0.3">
      <c r="B5705" s="212">
        <v>37148</v>
      </c>
      <c r="C5705" s="212">
        <v>10.319739</v>
      </c>
      <c r="D5705" s="174">
        <v>-5.3596410838686132E-2</v>
      </c>
      <c r="E5705" s="174">
        <v>-5.3596410838686132E-2</v>
      </c>
      <c r="G5705" s="174">
        <v>5699</v>
      </c>
      <c r="H5705" s="174">
        <f t="shared" ca="1" si="93"/>
        <v>2.9941471214065676E-2</v>
      </c>
    </row>
    <row r="5706" spans="2:8" x14ac:dyDescent="0.3">
      <c r="B5706" s="213">
        <v>37147</v>
      </c>
      <c r="C5706" s="213">
        <v>10.904163</v>
      </c>
      <c r="D5706" s="174">
        <v>1.5032004586565393E-2</v>
      </c>
      <c r="E5706" s="174">
        <v>1.5032004586565393E-2</v>
      </c>
      <c r="G5706" s="174">
        <v>5700</v>
      </c>
      <c r="H5706" s="174">
        <f t="shared" ca="1" si="93"/>
        <v>3.1246885123991791E-2</v>
      </c>
    </row>
    <row r="5707" spans="2:8" x14ac:dyDescent="0.3">
      <c r="B5707" s="212">
        <v>37146</v>
      </c>
      <c r="C5707" s="212">
        <v>10.742679000000001</v>
      </c>
      <c r="D5707" s="174">
        <v>-6.6800264531764741E-2</v>
      </c>
      <c r="E5707" s="174">
        <v>-6.6800264531764741E-2</v>
      </c>
      <c r="G5707" s="174">
        <v>5701</v>
      </c>
      <c r="H5707" s="174">
        <f t="shared" ca="1" si="93"/>
        <v>-3.0922615124658929E-3</v>
      </c>
    </row>
    <row r="5708" spans="2:8" x14ac:dyDescent="0.3">
      <c r="B5708" s="213">
        <v>37145</v>
      </c>
      <c r="C5708" s="213">
        <v>11.511661</v>
      </c>
      <c r="D5708" s="174">
        <v>6.6846482836232786E-4</v>
      </c>
      <c r="E5708" s="174">
        <v>6.6846482836232786E-4</v>
      </c>
      <c r="G5708" s="174">
        <v>5702</v>
      </c>
      <c r="H5708" s="174">
        <f t="shared" ca="1" si="93"/>
        <v>-2.9867986887591097E-2</v>
      </c>
    </row>
    <row r="5709" spans="2:8" x14ac:dyDescent="0.3">
      <c r="B5709" s="212">
        <v>37144</v>
      </c>
      <c r="C5709" s="212">
        <v>11.503971</v>
      </c>
      <c r="D5709" s="174">
        <v>2.6810280051505013E-3</v>
      </c>
      <c r="E5709" s="174">
        <v>2.6810280051505013E-3</v>
      </c>
      <c r="G5709" s="174">
        <v>5703</v>
      </c>
      <c r="H5709" s="174">
        <f t="shared" ca="1" si="93"/>
        <v>1.1238309268645254E-3</v>
      </c>
    </row>
    <row r="5710" spans="2:8" x14ac:dyDescent="0.3">
      <c r="B5710" s="213">
        <v>37141</v>
      </c>
      <c r="C5710" s="213">
        <v>11.473210999999999</v>
      </c>
      <c r="D5710" s="174">
        <v>-1.2574490172314818E-2</v>
      </c>
      <c r="E5710" s="174">
        <v>-1.2574490172314818E-2</v>
      </c>
      <c r="G5710" s="174">
        <v>5704</v>
      </c>
      <c r="H5710" s="174">
        <f t="shared" ca="1" si="93"/>
        <v>2.0858260409395004E-2</v>
      </c>
    </row>
    <row r="5711" spans="2:8" x14ac:dyDescent="0.3">
      <c r="B5711" s="212">
        <v>37140</v>
      </c>
      <c r="C5711" s="212">
        <v>11.619318</v>
      </c>
      <c r="D5711" s="174">
        <v>-1.2418419868519839E-2</v>
      </c>
      <c r="E5711" s="174">
        <v>-1.2418419868519839E-2</v>
      </c>
      <c r="G5711" s="174">
        <v>5705</v>
      </c>
      <c r="H5711" s="174">
        <f t="shared" ca="1" si="93"/>
        <v>2.8353793715856633E-2</v>
      </c>
    </row>
    <row r="5712" spans="2:8" x14ac:dyDescent="0.3">
      <c r="B5712" s="213">
        <v>37139</v>
      </c>
      <c r="C5712" s="213">
        <v>11.765426</v>
      </c>
      <c r="D5712" s="174">
        <v>-5.8478365995802712E-3</v>
      </c>
      <c r="E5712" s="174">
        <v>-5.8478365995802712E-3</v>
      </c>
      <c r="G5712" s="174">
        <v>5706</v>
      </c>
      <c r="H5712" s="174">
        <f t="shared" ca="1" si="93"/>
        <v>1.2416843714872235E-2</v>
      </c>
    </row>
    <row r="5713" spans="2:8" x14ac:dyDescent="0.3">
      <c r="B5713" s="212">
        <v>37138</v>
      </c>
      <c r="C5713" s="212">
        <v>11.834633</v>
      </c>
      <c r="D5713" s="174">
        <v>1.4502390648080919E-2</v>
      </c>
      <c r="E5713" s="174">
        <v>1.4502390648080919E-2</v>
      </c>
      <c r="G5713" s="174">
        <v>5707</v>
      </c>
      <c r="H5713" s="174">
        <f t="shared" ca="1" si="93"/>
        <v>3.5025897246071469E-2</v>
      </c>
    </row>
    <row r="5714" spans="2:8" x14ac:dyDescent="0.3">
      <c r="B5714" s="213">
        <v>37137</v>
      </c>
      <c r="C5714" s="213">
        <v>11.665456000000001</v>
      </c>
      <c r="D5714" s="174">
        <v>4.6356114202408694E-3</v>
      </c>
      <c r="E5714" s="174">
        <v>4.6356114202408694E-3</v>
      </c>
      <c r="G5714" s="174">
        <v>5708</v>
      </c>
      <c r="H5714" s="174">
        <f t="shared" ca="1" si="93"/>
        <v>4.3779812505672276E-2</v>
      </c>
    </row>
    <row r="5715" spans="2:8" x14ac:dyDescent="0.3">
      <c r="B5715" s="212">
        <v>37134</v>
      </c>
      <c r="C5715" s="212">
        <v>11.611629000000001</v>
      </c>
      <c r="D5715" s="174">
        <v>8.6840639243980951E-3</v>
      </c>
      <c r="E5715" s="174">
        <v>8.6840639243980951E-3</v>
      </c>
      <c r="G5715" s="174">
        <v>5709</v>
      </c>
      <c r="H5715" s="174">
        <f t="shared" ca="1" si="93"/>
        <v>1.5898404853068163E-2</v>
      </c>
    </row>
    <row r="5716" spans="2:8" x14ac:dyDescent="0.3">
      <c r="B5716" s="213">
        <v>37133</v>
      </c>
      <c r="C5716" s="213">
        <v>11.511661</v>
      </c>
      <c r="D5716" s="174">
        <v>-3.3289723362831068E-3</v>
      </c>
      <c r="E5716" s="174">
        <v>-3.3289723362831068E-3</v>
      </c>
      <c r="G5716" s="174">
        <v>5710</v>
      </c>
      <c r="H5716" s="174">
        <f t="shared" ca="1" si="93"/>
        <v>-1.0658481349417281E-2</v>
      </c>
    </row>
    <row r="5717" spans="2:8" x14ac:dyDescent="0.3">
      <c r="B5717" s="212">
        <v>37132</v>
      </c>
      <c r="C5717" s="212">
        <v>11.550110999999999</v>
      </c>
      <c r="D5717" s="174">
        <v>2.665755157593519E-2</v>
      </c>
      <c r="E5717" s="174">
        <v>2.665755157593519E-2</v>
      </c>
      <c r="G5717" s="174">
        <v>5711</v>
      </c>
      <c r="H5717" s="174">
        <f t="shared" ca="1" si="93"/>
        <v>-1.4288591493282116E-2</v>
      </c>
    </row>
    <row r="5718" spans="2:8" x14ac:dyDescent="0.3">
      <c r="B5718" s="213">
        <v>37131</v>
      </c>
      <c r="C5718" s="213">
        <v>11.250208000000001</v>
      </c>
      <c r="D5718" s="174">
        <v>-4.6905367416270813E-2</v>
      </c>
      <c r="E5718" s="174">
        <v>-4.6905367416270813E-2</v>
      </c>
      <c r="G5718" s="174">
        <v>5712</v>
      </c>
      <c r="H5718" s="174">
        <f t="shared" ca="1" si="93"/>
        <v>-2.7144956560575888E-3</v>
      </c>
    </row>
    <row r="5719" spans="2:8" x14ac:dyDescent="0.3">
      <c r="B5719" s="212">
        <v>37130</v>
      </c>
      <c r="C5719" s="212">
        <v>11.803872999999999</v>
      </c>
      <c r="D5719" s="174">
        <v>2.6069432894084959E-2</v>
      </c>
      <c r="E5719" s="174">
        <v>2.6069432894084959E-2</v>
      </c>
      <c r="G5719" s="174">
        <v>5713</v>
      </c>
      <c r="H5719" s="174">
        <f t="shared" ca="1" si="93"/>
        <v>3.1646632401473029E-2</v>
      </c>
    </row>
    <row r="5720" spans="2:8" x14ac:dyDescent="0.3">
      <c r="B5720" s="213">
        <v>37127</v>
      </c>
      <c r="C5720" s="213">
        <v>11.503971</v>
      </c>
      <c r="D5720" s="174">
        <v>-4.6571158846275646E-3</v>
      </c>
      <c r="E5720" s="174">
        <v>-4.6571158846275646E-3</v>
      </c>
      <c r="G5720" s="174">
        <v>5714</v>
      </c>
      <c r="H5720" s="174">
        <f t="shared" ca="1" si="93"/>
        <v>-1.4941542789871781E-2</v>
      </c>
    </row>
    <row r="5721" spans="2:8" x14ac:dyDescent="0.3">
      <c r="B5721" s="212">
        <v>37126</v>
      </c>
      <c r="C5721" s="212">
        <v>11.557797000000001</v>
      </c>
      <c r="D5721" s="174">
        <v>1.7603135378547945E-2</v>
      </c>
      <c r="E5721" s="174">
        <v>1.7603135378547945E-2</v>
      </c>
      <c r="G5721" s="174">
        <v>5715</v>
      </c>
      <c r="H5721" s="174">
        <f t="shared" ca="1" si="93"/>
        <v>-4.0516953903478106E-2</v>
      </c>
    </row>
    <row r="5722" spans="2:8" x14ac:dyDescent="0.3">
      <c r="B5722" s="213">
        <v>37125</v>
      </c>
      <c r="C5722" s="213">
        <v>11.357863</v>
      </c>
      <c r="D5722" s="174">
        <v>0</v>
      </c>
      <c r="E5722" s="174">
        <v>0</v>
      </c>
      <c r="G5722" s="174">
        <v>5716</v>
      </c>
      <c r="H5722" s="174">
        <f t="shared" ca="1" si="93"/>
        <v>-4.2663159294449193E-2</v>
      </c>
    </row>
    <row r="5723" spans="2:8" x14ac:dyDescent="0.3">
      <c r="B5723" s="212">
        <v>37124</v>
      </c>
      <c r="C5723" s="212">
        <v>11.357863</v>
      </c>
      <c r="D5723" s="174">
        <v>-4.8324946236162708E-2</v>
      </c>
      <c r="E5723" s="174">
        <v>-4.8324946236162708E-2</v>
      </c>
      <c r="G5723" s="174">
        <v>5717</v>
      </c>
      <c r="H5723" s="174">
        <f t="shared" ca="1" si="93"/>
        <v>4.858958761805271E-2</v>
      </c>
    </row>
    <row r="5724" spans="2:8" x14ac:dyDescent="0.3">
      <c r="B5724" s="213">
        <v>37123</v>
      </c>
      <c r="C5724" s="213">
        <v>11.934602</v>
      </c>
      <c r="D5724" s="174">
        <v>-4.901955706499244E-2</v>
      </c>
      <c r="E5724" s="174">
        <v>-4.901955706499244E-2</v>
      </c>
      <c r="G5724" s="174">
        <v>5718</v>
      </c>
      <c r="H5724" s="174">
        <f t="shared" ca="1" si="93"/>
        <v>5.84234494293765E-3</v>
      </c>
    </row>
    <row r="5725" spans="2:8" x14ac:dyDescent="0.3">
      <c r="B5725" s="212">
        <v>37120</v>
      </c>
      <c r="C5725" s="212">
        <v>12.549787</v>
      </c>
      <c r="D5725" s="174">
        <v>-1.2704078710612045E-2</v>
      </c>
      <c r="E5725" s="174">
        <v>-1.2704078710612045E-2</v>
      </c>
      <c r="G5725" s="174">
        <v>5719</v>
      </c>
      <c r="H5725" s="174">
        <f t="shared" ca="1" si="93"/>
        <v>-6.8188807499949718E-3</v>
      </c>
    </row>
    <row r="5726" spans="2:8" x14ac:dyDescent="0.3">
      <c r="B5726" s="213">
        <v>37119</v>
      </c>
      <c r="C5726" s="213">
        <v>12.711271999999999</v>
      </c>
      <c r="D5726" s="174">
        <v>3.5714308994282642E-2</v>
      </c>
      <c r="E5726" s="174">
        <v>3.5714308994282642E-2</v>
      </c>
      <c r="G5726" s="174">
        <v>5720</v>
      </c>
      <c r="H5726" s="174">
        <f t="shared" ca="1" si="93"/>
        <v>3.6096977800981568E-2</v>
      </c>
    </row>
    <row r="5727" spans="2:8" x14ac:dyDescent="0.3">
      <c r="B5727" s="212">
        <v>37118</v>
      </c>
      <c r="C5727" s="212">
        <v>12.272952</v>
      </c>
      <c r="D5727" s="174">
        <v>0</v>
      </c>
      <c r="E5727" s="174">
        <v>0</v>
      </c>
      <c r="G5727" s="174">
        <v>5721</v>
      </c>
      <c r="H5727" s="174">
        <f t="shared" ca="1" si="93"/>
        <v>1.3938385109952727E-2</v>
      </c>
    </row>
    <row r="5728" spans="2:8" x14ac:dyDescent="0.3">
      <c r="B5728" s="213">
        <v>37117</v>
      </c>
      <c r="C5728" s="213">
        <v>12.272952</v>
      </c>
      <c r="D5728" s="174">
        <v>1.2690406220565779E-2</v>
      </c>
      <c r="E5728" s="174">
        <v>1.2690406220565779E-2</v>
      </c>
      <c r="G5728" s="174">
        <v>5722</v>
      </c>
      <c r="H5728" s="174">
        <f t="shared" ca="1" si="93"/>
        <v>-6.5387701483495533E-3</v>
      </c>
    </row>
    <row r="5729" spans="2:8" x14ac:dyDescent="0.3">
      <c r="B5729" s="212">
        <v>37116</v>
      </c>
      <c r="C5729" s="212">
        <v>12.119154999999999</v>
      </c>
      <c r="D5729" s="174">
        <v>3.0065124713716234E-2</v>
      </c>
      <c r="E5729" s="174">
        <v>3.0065124713716234E-2</v>
      </c>
      <c r="G5729" s="174">
        <v>5723</v>
      </c>
      <c r="H5729" s="174">
        <f t="shared" ca="1" si="93"/>
        <v>-6.141499911354488E-2</v>
      </c>
    </row>
    <row r="5730" spans="2:8" x14ac:dyDescent="0.3">
      <c r="B5730" s="213">
        <v>37113</v>
      </c>
      <c r="C5730" s="213">
        <v>11.765426</v>
      </c>
      <c r="D5730" s="174">
        <v>1.7964409653500484E-2</v>
      </c>
      <c r="E5730" s="174">
        <v>1.7964409653500484E-2</v>
      </c>
      <c r="G5730" s="174">
        <v>5724</v>
      </c>
      <c r="H5730" s="174">
        <f t="shared" ca="1" si="93"/>
        <v>3.151237015495055E-2</v>
      </c>
    </row>
    <row r="5731" spans="2:8" x14ac:dyDescent="0.3">
      <c r="B5731" s="212">
        <v>37112</v>
      </c>
      <c r="C5731" s="212">
        <v>11.557797000000001</v>
      </c>
      <c r="D5731" s="174">
        <v>4.6789060925136912E-3</v>
      </c>
      <c r="E5731" s="174">
        <v>4.6789060925136912E-3</v>
      </c>
      <c r="G5731" s="174">
        <v>5725</v>
      </c>
      <c r="H5731" s="174">
        <f t="shared" ca="1" si="93"/>
        <v>3.7633635814539539E-2</v>
      </c>
    </row>
    <row r="5732" spans="2:8" x14ac:dyDescent="0.3">
      <c r="B5732" s="213">
        <v>37111</v>
      </c>
      <c r="C5732" s="213">
        <v>11.503971</v>
      </c>
      <c r="D5732" s="174">
        <v>1.0810711070751289E-2</v>
      </c>
      <c r="E5732" s="174">
        <v>1.0810711070751289E-2</v>
      </c>
      <c r="G5732" s="174">
        <v>5726</v>
      </c>
      <c r="H5732" s="174">
        <f t="shared" ca="1" si="93"/>
        <v>3.6643050476882558E-2</v>
      </c>
    </row>
    <row r="5733" spans="2:8" x14ac:dyDescent="0.3">
      <c r="B5733" s="212">
        <v>37110</v>
      </c>
      <c r="C5733" s="212">
        <v>11.380934999999999</v>
      </c>
      <c r="D5733" s="174">
        <v>3.3519702734025186E-2</v>
      </c>
      <c r="E5733" s="174">
        <v>3.3519702734025186E-2</v>
      </c>
      <c r="G5733" s="174">
        <v>5727</v>
      </c>
      <c r="H5733" s="174">
        <f t="shared" ca="1" si="93"/>
        <v>4.2080770096907076E-2</v>
      </c>
    </row>
    <row r="5734" spans="2:8" x14ac:dyDescent="0.3">
      <c r="B5734" s="213">
        <v>37109</v>
      </c>
      <c r="C5734" s="213">
        <v>11.011822</v>
      </c>
      <c r="D5734" s="174">
        <v>3.1700184504178747E-2</v>
      </c>
      <c r="E5734" s="174">
        <v>3.1700184504178747E-2</v>
      </c>
      <c r="G5734" s="174">
        <v>5728</v>
      </c>
      <c r="H5734" s="174">
        <f t="shared" ca="1" si="93"/>
        <v>1.6938518348264459E-2</v>
      </c>
    </row>
    <row r="5735" spans="2:8" x14ac:dyDescent="0.3">
      <c r="B5735" s="212">
        <v>37106</v>
      </c>
      <c r="C5735" s="212">
        <v>10.673470999999999</v>
      </c>
      <c r="D5735" s="174">
        <v>-6.4423408723281676E-3</v>
      </c>
      <c r="E5735" s="174">
        <v>-6.4423408723281676E-3</v>
      </c>
      <c r="G5735" s="174">
        <v>5729</v>
      </c>
      <c r="H5735" s="174">
        <f t="shared" ca="1" si="93"/>
        <v>2.1736365453224972E-2</v>
      </c>
    </row>
    <row r="5736" spans="2:8" x14ac:dyDescent="0.3">
      <c r="B5736" s="213">
        <v>37105</v>
      </c>
      <c r="C5736" s="213">
        <v>10.742679000000001</v>
      </c>
      <c r="D5736" s="174">
        <v>1.3053054805045018E-2</v>
      </c>
      <c r="E5736" s="174">
        <v>1.3053054805045018E-2</v>
      </c>
      <c r="G5736" s="174">
        <v>5730</v>
      </c>
      <c r="H5736" s="174">
        <f t="shared" ca="1" si="93"/>
        <v>7.4182722630397203E-3</v>
      </c>
    </row>
    <row r="5737" spans="2:8" x14ac:dyDescent="0.3">
      <c r="B5737" s="212">
        <v>37104</v>
      </c>
      <c r="C5737" s="212">
        <v>10.604260999999999</v>
      </c>
      <c r="D5737" s="174">
        <v>-2.4752503930461592E-2</v>
      </c>
      <c r="E5737" s="174">
        <v>-2.4752503930461592E-2</v>
      </c>
      <c r="G5737" s="174">
        <v>5731</v>
      </c>
      <c r="H5737" s="174">
        <f t="shared" ca="1" si="93"/>
        <v>-3.2548426369452461E-3</v>
      </c>
    </row>
    <row r="5738" spans="2:8" x14ac:dyDescent="0.3">
      <c r="B5738" s="213">
        <v>37103</v>
      </c>
      <c r="C5738" s="213">
        <v>10.873405</v>
      </c>
      <c r="D5738" s="174">
        <v>7.2024063396626939E-2</v>
      </c>
      <c r="E5738" s="174">
        <v>7.2024063396626939E-2</v>
      </c>
      <c r="G5738" s="174">
        <v>5732</v>
      </c>
      <c r="H5738" s="174">
        <f t="shared" ca="1" si="93"/>
        <v>8.4403874375235995E-3</v>
      </c>
    </row>
    <row r="5739" spans="2:8" x14ac:dyDescent="0.3">
      <c r="B5739" s="212">
        <v>37102</v>
      </c>
      <c r="C5739" s="212">
        <v>10.142874000000001</v>
      </c>
      <c r="D5739" s="174">
        <v>-5.3122689489839212E-2</v>
      </c>
      <c r="E5739" s="174">
        <v>-5.3122689489839212E-2</v>
      </c>
      <c r="G5739" s="174">
        <v>5733</v>
      </c>
      <c r="H5739" s="174">
        <f t="shared" ca="1" si="93"/>
        <v>-3.3301919675632224E-3</v>
      </c>
    </row>
    <row r="5740" spans="2:8" x14ac:dyDescent="0.3">
      <c r="B5740" s="213">
        <v>37099</v>
      </c>
      <c r="C5740" s="213">
        <v>10.711919999999999</v>
      </c>
      <c r="D5740" s="174">
        <v>-6.5100622875252548E-2</v>
      </c>
      <c r="E5740" s="174">
        <v>-6.5100622875252548E-2</v>
      </c>
      <c r="G5740" s="174">
        <v>5734</v>
      </c>
      <c r="H5740" s="174">
        <f t="shared" ca="1" si="93"/>
        <v>6.7653386197690756E-3</v>
      </c>
    </row>
    <row r="5741" spans="2:8" x14ac:dyDescent="0.3">
      <c r="B5741" s="212">
        <v>37098</v>
      </c>
      <c r="C5741" s="212">
        <v>11.457832</v>
      </c>
      <c r="D5741" s="174">
        <v>-1.3404268430171262E-3</v>
      </c>
      <c r="E5741" s="174">
        <v>-1.3404268430171262E-3</v>
      </c>
      <c r="G5741" s="174">
        <v>5735</v>
      </c>
      <c r="H5741" s="174">
        <f t="shared" ca="1" si="93"/>
        <v>-5.4278133135749113E-2</v>
      </c>
    </row>
    <row r="5742" spans="2:8" x14ac:dyDescent="0.3">
      <c r="B5742" s="213">
        <v>37097</v>
      </c>
      <c r="C5742" s="213">
        <v>11.473210999999999</v>
      </c>
      <c r="D5742" s="174">
        <v>-3.6797956534722606E-2</v>
      </c>
      <c r="E5742" s="174">
        <v>-3.6797956534722606E-2</v>
      </c>
      <c r="G5742" s="174">
        <v>5736</v>
      </c>
      <c r="H5742" s="174">
        <f t="shared" ca="1" si="93"/>
        <v>-1.4164084231421405E-2</v>
      </c>
    </row>
    <row r="5743" spans="2:8" x14ac:dyDescent="0.3">
      <c r="B5743" s="212">
        <v>37096</v>
      </c>
      <c r="C5743" s="212">
        <v>11.911531</v>
      </c>
      <c r="D5743" s="174">
        <v>0.10801156834924792</v>
      </c>
      <c r="E5743" s="174">
        <v>0.10801156834924792</v>
      </c>
      <c r="G5743" s="174">
        <v>5737</v>
      </c>
      <c r="H5743" s="174">
        <f t="shared" ca="1" si="93"/>
        <v>-2.1056186190560728E-2</v>
      </c>
    </row>
    <row r="5744" spans="2:8" x14ac:dyDescent="0.3">
      <c r="B5744" s="213">
        <v>37095</v>
      </c>
      <c r="C5744" s="213">
        <v>10.750367000000001</v>
      </c>
      <c r="D5744" s="174">
        <v>-1.9635260226884162E-2</v>
      </c>
      <c r="E5744" s="174">
        <v>-1.9635260226884162E-2</v>
      </c>
      <c r="G5744" s="174">
        <v>5738</v>
      </c>
      <c r="H5744" s="174">
        <f t="shared" ca="1" si="93"/>
        <v>-3.4881448907444164E-2</v>
      </c>
    </row>
    <row r="5745" spans="2:8" x14ac:dyDescent="0.3">
      <c r="B5745" s="212">
        <v>37092</v>
      </c>
      <c r="C5745" s="212">
        <v>10.965681</v>
      </c>
      <c r="D5745" s="174">
        <v>8.4863940964215005E-3</v>
      </c>
      <c r="E5745" s="174">
        <v>8.4863940964215005E-3</v>
      </c>
      <c r="G5745" s="174">
        <v>5739</v>
      </c>
      <c r="H5745" s="174">
        <f t="shared" ca="1" si="93"/>
        <v>3.9154349701254294E-5</v>
      </c>
    </row>
    <row r="5746" spans="2:8" x14ac:dyDescent="0.3">
      <c r="B5746" s="213">
        <v>37091</v>
      </c>
      <c r="C5746" s="213">
        <v>10.873405</v>
      </c>
      <c r="D5746" s="174">
        <v>-4.225268401800414E-3</v>
      </c>
      <c r="E5746" s="174">
        <v>-4.225268401800414E-3</v>
      </c>
      <c r="G5746" s="174">
        <v>5740</v>
      </c>
      <c r="H5746" s="174">
        <f t="shared" ca="1" si="93"/>
        <v>-6.9138875283576151E-3</v>
      </c>
    </row>
    <row r="5747" spans="2:8" x14ac:dyDescent="0.3">
      <c r="B5747" s="212">
        <v>37090</v>
      </c>
      <c r="C5747" s="212">
        <v>10.919543000000001</v>
      </c>
      <c r="D5747" s="174">
        <v>9.9571887867492895E-3</v>
      </c>
      <c r="E5747" s="174">
        <v>9.9571887867492895E-3</v>
      </c>
      <c r="G5747" s="174">
        <v>5741</v>
      </c>
      <c r="H5747" s="174">
        <f t="shared" ca="1" si="93"/>
        <v>3.6422101078784012E-2</v>
      </c>
    </row>
    <row r="5748" spans="2:8" x14ac:dyDescent="0.3">
      <c r="B5748" s="213">
        <v>37089</v>
      </c>
      <c r="C5748" s="213">
        <v>10.811887</v>
      </c>
      <c r="D5748" s="174">
        <v>2.1060393444784185E-2</v>
      </c>
      <c r="E5748" s="174">
        <v>2.1060393444784185E-2</v>
      </c>
      <c r="G5748" s="174">
        <v>5742</v>
      </c>
      <c r="H5748" s="174">
        <f t="shared" ca="1" si="93"/>
        <v>5.7525477981907901E-2</v>
      </c>
    </row>
    <row r="5749" spans="2:8" x14ac:dyDescent="0.3">
      <c r="B5749" s="212">
        <v>37088</v>
      </c>
      <c r="C5749" s="212">
        <v>10.588881000000001</v>
      </c>
      <c r="D5749" s="174">
        <v>-1.7130651991560247E-2</v>
      </c>
      <c r="E5749" s="174">
        <v>-1.7130651991560247E-2</v>
      </c>
      <c r="G5749" s="174">
        <v>5743</v>
      </c>
      <c r="H5749" s="174">
        <f t="shared" ca="1" si="93"/>
        <v>-1.4580652999033675E-3</v>
      </c>
    </row>
    <row r="5750" spans="2:8" x14ac:dyDescent="0.3">
      <c r="B5750" s="213">
        <v>37085</v>
      </c>
      <c r="C5750" s="213">
        <v>10.773436999999999</v>
      </c>
      <c r="D5750" s="174">
        <v>-5.5930083649281266E-2</v>
      </c>
      <c r="E5750" s="174">
        <v>-5.5930083649281266E-2</v>
      </c>
      <c r="G5750" s="174">
        <v>5744</v>
      </c>
      <c r="H5750" s="174">
        <f t="shared" ca="1" si="93"/>
        <v>7.2176039384854087E-3</v>
      </c>
    </row>
    <row r="5751" spans="2:8" x14ac:dyDescent="0.3">
      <c r="B5751" s="212">
        <v>37084</v>
      </c>
      <c r="C5751" s="212">
        <v>11.411694000000001</v>
      </c>
      <c r="D5751" s="174">
        <v>-8.6839770559608617E-3</v>
      </c>
      <c r="E5751" s="174">
        <v>-8.6839770559608617E-3</v>
      </c>
      <c r="G5751" s="174">
        <v>5745</v>
      </c>
      <c r="H5751" s="174">
        <f t="shared" ca="1" si="93"/>
        <v>-2.0334174724597136E-2</v>
      </c>
    </row>
    <row r="5752" spans="2:8" x14ac:dyDescent="0.3">
      <c r="B5752" s="213">
        <v>37083</v>
      </c>
      <c r="C5752" s="213">
        <v>11.511661</v>
      </c>
      <c r="D5752" s="174">
        <v>3.8141459235920945E-2</v>
      </c>
      <c r="E5752" s="174">
        <v>3.8141459235920945E-2</v>
      </c>
      <c r="G5752" s="174">
        <v>5746</v>
      </c>
      <c r="H5752" s="174">
        <f t="shared" ca="1" si="93"/>
        <v>-6.5020082396887637E-3</v>
      </c>
    </row>
    <row r="5753" spans="2:8" x14ac:dyDescent="0.3">
      <c r="B5753" s="212">
        <v>37082</v>
      </c>
      <c r="C5753" s="212">
        <v>11.088721</v>
      </c>
      <c r="D5753" s="174">
        <v>7.052720712611199E-2</v>
      </c>
      <c r="E5753" s="174">
        <v>7.052720712611199E-2</v>
      </c>
      <c r="G5753" s="174">
        <v>5747</v>
      </c>
      <c r="H5753" s="174">
        <f t="shared" ca="1" si="93"/>
        <v>-4.091554779152475E-3</v>
      </c>
    </row>
    <row r="5754" spans="2:8" x14ac:dyDescent="0.3">
      <c r="B5754" s="213">
        <v>37081</v>
      </c>
      <c r="C5754" s="213">
        <v>10.358186999999999</v>
      </c>
      <c r="D5754" s="174">
        <v>4.337734282234218E-2</v>
      </c>
      <c r="E5754" s="174">
        <v>4.337734282234218E-2</v>
      </c>
      <c r="G5754" s="174">
        <v>5748</v>
      </c>
      <c r="H5754" s="174">
        <f t="shared" ca="1" si="93"/>
        <v>-3.2379206397957529E-2</v>
      </c>
    </row>
    <row r="5755" spans="2:8" x14ac:dyDescent="0.3">
      <c r="B5755" s="212">
        <v>37078</v>
      </c>
      <c r="C5755" s="212">
        <v>9.9275559999999992</v>
      </c>
      <c r="D5755" s="174">
        <v>2.3291463757789338E-3</v>
      </c>
      <c r="E5755" s="174">
        <v>2.3291463757789338E-3</v>
      </c>
      <c r="G5755" s="174">
        <v>5749</v>
      </c>
      <c r="H5755" s="174">
        <f t="shared" ca="1" si="93"/>
        <v>-2.3561087819903528E-2</v>
      </c>
    </row>
    <row r="5756" spans="2:8" x14ac:dyDescent="0.3">
      <c r="B5756" s="213">
        <v>37077</v>
      </c>
      <c r="C5756" s="213">
        <v>9.9044869999999996</v>
      </c>
      <c r="D5756" s="174">
        <v>6.7993347366949911E-2</v>
      </c>
      <c r="E5756" s="174">
        <v>6.7993347366949911E-2</v>
      </c>
      <c r="G5756" s="174">
        <v>5750</v>
      </c>
      <c r="H5756" s="174">
        <f t="shared" ca="1" si="93"/>
        <v>-3.142831100799471E-2</v>
      </c>
    </row>
    <row r="5757" spans="2:8" x14ac:dyDescent="0.3">
      <c r="B5757" s="212">
        <v>37076</v>
      </c>
      <c r="C5757" s="212">
        <v>9.2739220000000007</v>
      </c>
      <c r="D5757" s="174">
        <v>-3.3059696928955059E-3</v>
      </c>
      <c r="E5757" s="174">
        <v>-3.3059696928955059E-3</v>
      </c>
      <c r="G5757" s="174">
        <v>5751</v>
      </c>
      <c r="H5757" s="174">
        <f t="shared" ca="1" si="93"/>
        <v>-1.6652365234035994E-2</v>
      </c>
    </row>
    <row r="5758" spans="2:8" x14ac:dyDescent="0.3">
      <c r="B5758" s="213">
        <v>37075</v>
      </c>
      <c r="C5758" s="213">
        <v>9.3046830000000007</v>
      </c>
      <c r="D5758" s="174">
        <v>-4.948932700019338E-2</v>
      </c>
      <c r="E5758" s="174">
        <v>-4.948932700019338E-2</v>
      </c>
      <c r="G5758" s="174">
        <v>5752</v>
      </c>
      <c r="H5758" s="174">
        <f t="shared" ca="1" si="93"/>
        <v>-4.4489669231464496E-2</v>
      </c>
    </row>
    <row r="5759" spans="2:8" x14ac:dyDescent="0.3">
      <c r="B5759" s="212">
        <v>37074</v>
      </c>
      <c r="C5759" s="212">
        <v>9.7891410000000008</v>
      </c>
      <c r="D5759" s="174">
        <v>2.0032104133680822E-2</v>
      </c>
      <c r="E5759" s="174">
        <v>2.0032104133680822E-2</v>
      </c>
      <c r="G5759" s="174">
        <v>5753</v>
      </c>
      <c r="H5759" s="174">
        <f t="shared" ca="1" si="93"/>
        <v>-8.6870743931088314E-3</v>
      </c>
    </row>
    <row r="5760" spans="2:8" x14ac:dyDescent="0.3">
      <c r="B5760" s="213">
        <v>37071</v>
      </c>
      <c r="C5760" s="213">
        <v>9.596895</v>
      </c>
      <c r="D5760" s="174">
        <v>-4.7846974302901092E-3</v>
      </c>
      <c r="E5760" s="174">
        <v>-4.7846974302901092E-3</v>
      </c>
      <c r="G5760" s="174">
        <v>5754</v>
      </c>
      <c r="H5760" s="174">
        <f t="shared" ca="1" si="93"/>
        <v>7.3642760086489048E-3</v>
      </c>
    </row>
    <row r="5761" spans="2:8" x14ac:dyDescent="0.3">
      <c r="B5761" s="212">
        <v>37070</v>
      </c>
      <c r="C5761" s="212">
        <v>9.6430340000000001</v>
      </c>
      <c r="D5761" s="174">
        <v>5.6134997635362213E-3</v>
      </c>
      <c r="E5761" s="174">
        <v>5.6134997635362213E-3</v>
      </c>
      <c r="G5761" s="174">
        <v>5755</v>
      </c>
      <c r="H5761" s="174">
        <f t="shared" ca="1" si="93"/>
        <v>5.7662038307303013E-4</v>
      </c>
    </row>
    <row r="5762" spans="2:8" x14ac:dyDescent="0.3">
      <c r="B5762" s="213">
        <v>37069</v>
      </c>
      <c r="C5762" s="213">
        <v>9.5892049999999998</v>
      </c>
      <c r="D5762" s="174">
        <v>3.1430918731563964E-2</v>
      </c>
      <c r="E5762" s="174">
        <v>3.1430918731563964E-2</v>
      </c>
      <c r="G5762" s="174">
        <v>5756</v>
      </c>
      <c r="H5762" s="174">
        <f t="shared" ca="1" si="93"/>
        <v>6.616800012197463E-4</v>
      </c>
    </row>
    <row r="5763" spans="2:8" x14ac:dyDescent="0.3">
      <c r="B5763" s="212">
        <v>37068</v>
      </c>
      <c r="C5763" s="212">
        <v>9.2969919999999995</v>
      </c>
      <c r="D5763" s="174">
        <v>2.7187739409416829E-2</v>
      </c>
      <c r="E5763" s="174">
        <v>2.7187739409416829E-2</v>
      </c>
      <c r="G5763" s="174">
        <v>5757</v>
      </c>
      <c r="H5763" s="174">
        <f t="shared" ca="1" si="93"/>
        <v>-7.4955641693633926E-4</v>
      </c>
    </row>
    <row r="5764" spans="2:8" x14ac:dyDescent="0.3">
      <c r="B5764" s="213">
        <v>37067</v>
      </c>
      <c r="C5764" s="213">
        <v>9.0509179999999994</v>
      </c>
      <c r="D5764" s="174">
        <v>-3.7612253005109869E-2</v>
      </c>
      <c r="E5764" s="174">
        <v>-3.7612253005109869E-2</v>
      </c>
      <c r="G5764" s="174">
        <v>5758</v>
      </c>
      <c r="H5764" s="174">
        <f t="shared" ca="1" si="93"/>
        <v>-9.9940203248328648E-3</v>
      </c>
    </row>
    <row r="5765" spans="2:8" x14ac:dyDescent="0.3">
      <c r="B5765" s="212">
        <v>37064</v>
      </c>
      <c r="C5765" s="212">
        <v>9.4046479999999999</v>
      </c>
      <c r="D5765" s="174">
        <v>-4.8249244364599805E-2</v>
      </c>
      <c r="E5765" s="174">
        <v>-4.8249244364599805E-2</v>
      </c>
      <c r="G5765" s="174">
        <v>5759</v>
      </c>
      <c r="H5765" s="174">
        <f t="shared" ca="1" si="93"/>
        <v>1.3721942681042766E-2</v>
      </c>
    </row>
    <row r="5766" spans="2:8" x14ac:dyDescent="0.3">
      <c r="B5766" s="213">
        <v>37063</v>
      </c>
      <c r="C5766" s="213">
        <v>9.8814189999999993</v>
      </c>
      <c r="D5766" s="174">
        <v>-2.5777210680128879E-2</v>
      </c>
      <c r="E5766" s="174">
        <v>-2.5777210680128879E-2</v>
      </c>
      <c r="G5766" s="174">
        <v>5760</v>
      </c>
      <c r="H5766" s="174">
        <f t="shared" ca="1" si="93"/>
        <v>4.0888269973231667E-2</v>
      </c>
    </row>
    <row r="5767" spans="2:8" x14ac:dyDescent="0.3">
      <c r="B5767" s="212">
        <v>37062</v>
      </c>
      <c r="C5767" s="212">
        <v>10.142874000000001</v>
      </c>
      <c r="D5767" s="174">
        <v>9.9540909772530481E-3</v>
      </c>
      <c r="E5767" s="174">
        <v>9.9540909772530481E-3</v>
      </c>
      <c r="G5767" s="174">
        <v>5761</v>
      </c>
      <c r="H5767" s="174">
        <f t="shared" ca="1" si="93"/>
        <v>9.9325150408636157E-3</v>
      </c>
    </row>
    <row r="5768" spans="2:8" x14ac:dyDescent="0.3">
      <c r="B5768" s="213">
        <v>37061</v>
      </c>
      <c r="C5768" s="213">
        <v>10.042906</v>
      </c>
      <c r="D5768" s="174">
        <v>-4.3223404138766797E-2</v>
      </c>
      <c r="E5768" s="174">
        <v>-4.3223404138766797E-2</v>
      </c>
      <c r="G5768" s="174">
        <v>5762</v>
      </c>
      <c r="H5768" s="174">
        <f t="shared" ref="H5768:H5831" ca="1" si="94">_xlfn.NORM.INV(RAND(),N$9,N$10)</f>
        <v>-1.9679775538599415E-2</v>
      </c>
    </row>
    <row r="5769" spans="2:8" x14ac:dyDescent="0.3">
      <c r="B5769" s="212">
        <v>37060</v>
      </c>
      <c r="C5769" s="212">
        <v>10.496605000000001</v>
      </c>
      <c r="D5769" s="174">
        <v>-2.192938678517943E-3</v>
      </c>
      <c r="E5769" s="174">
        <v>-2.192938678517943E-3</v>
      </c>
      <c r="G5769" s="174">
        <v>5763</v>
      </c>
      <c r="H5769" s="174">
        <f t="shared" ca="1" si="94"/>
        <v>3.481750354140984E-2</v>
      </c>
    </row>
    <row r="5770" spans="2:8" x14ac:dyDescent="0.3">
      <c r="B5770" s="213">
        <v>37057</v>
      </c>
      <c r="C5770" s="213">
        <v>10.519674</v>
      </c>
      <c r="D5770" s="174">
        <v>-4.3356569333971827E-2</v>
      </c>
      <c r="E5770" s="174">
        <v>-4.3356569333971827E-2</v>
      </c>
      <c r="G5770" s="174">
        <v>5764</v>
      </c>
      <c r="H5770" s="174">
        <f t="shared" ca="1" si="94"/>
        <v>-1.5946645895643874E-2</v>
      </c>
    </row>
    <row r="5771" spans="2:8" x14ac:dyDescent="0.3">
      <c r="B5771" s="212">
        <v>37056</v>
      </c>
      <c r="C5771" s="212">
        <v>10.996442</v>
      </c>
      <c r="D5771" s="174">
        <v>-2.4556746010942529E-2</v>
      </c>
      <c r="E5771" s="174">
        <v>-2.4556746010942529E-2</v>
      </c>
      <c r="G5771" s="174">
        <v>5765</v>
      </c>
      <c r="H5771" s="174">
        <f t="shared" ca="1" si="94"/>
        <v>-2.5741720085418016E-2</v>
      </c>
    </row>
    <row r="5772" spans="2:8" x14ac:dyDescent="0.3">
      <c r="B5772" s="213">
        <v>37055</v>
      </c>
      <c r="C5772" s="213">
        <v>11.273277</v>
      </c>
      <c r="D5772" s="174">
        <v>-1.478476945192948E-2</v>
      </c>
      <c r="E5772" s="174">
        <v>-1.478476945192948E-2</v>
      </c>
      <c r="G5772" s="174">
        <v>5766</v>
      </c>
      <c r="H5772" s="174">
        <f t="shared" ca="1" si="94"/>
        <v>7.1111957895268431E-3</v>
      </c>
    </row>
    <row r="5773" spans="2:8" x14ac:dyDescent="0.3">
      <c r="B5773" s="212">
        <v>37054</v>
      </c>
      <c r="C5773" s="212">
        <v>11.442451</v>
      </c>
      <c r="D5773" s="174">
        <v>-6.7178200307196824E-4</v>
      </c>
      <c r="E5773" s="174">
        <v>-6.7178200307196824E-4</v>
      </c>
      <c r="G5773" s="174">
        <v>5767</v>
      </c>
      <c r="H5773" s="174">
        <f t="shared" ca="1" si="94"/>
        <v>-5.5120623703939671E-2</v>
      </c>
    </row>
    <row r="5774" spans="2:8" x14ac:dyDescent="0.3">
      <c r="B5774" s="213">
        <v>37053</v>
      </c>
      <c r="C5774" s="213">
        <v>11.450143000000001</v>
      </c>
      <c r="D5774" s="174">
        <v>-1.3253690255842353E-2</v>
      </c>
      <c r="E5774" s="174">
        <v>-1.3253690255842353E-2</v>
      </c>
      <c r="G5774" s="174">
        <v>5768</v>
      </c>
      <c r="H5774" s="174">
        <f t="shared" ca="1" si="94"/>
        <v>-1.7007875961960319E-2</v>
      </c>
    </row>
    <row r="5775" spans="2:8" x14ac:dyDescent="0.3">
      <c r="B5775" s="212">
        <v>37050</v>
      </c>
      <c r="C5775" s="212">
        <v>11.603937999999999</v>
      </c>
      <c r="D5775" s="174">
        <v>2.0974162722365859E-2</v>
      </c>
      <c r="E5775" s="174">
        <v>2.0974162722365859E-2</v>
      </c>
      <c r="G5775" s="174">
        <v>5769</v>
      </c>
      <c r="H5775" s="174">
        <f t="shared" ca="1" si="94"/>
        <v>2.8826318268469934E-2</v>
      </c>
    </row>
    <row r="5776" spans="2:8" x14ac:dyDescent="0.3">
      <c r="B5776" s="213">
        <v>37049</v>
      </c>
      <c r="C5776" s="213">
        <v>11.365555000000001</v>
      </c>
      <c r="D5776" s="174">
        <v>-4.0259668647781341E-2</v>
      </c>
      <c r="E5776" s="174">
        <v>-4.0259668647781341E-2</v>
      </c>
      <c r="G5776" s="174">
        <v>5770</v>
      </c>
      <c r="H5776" s="174">
        <f t="shared" ca="1" si="94"/>
        <v>1.4119282093543644E-2</v>
      </c>
    </row>
    <row r="5777" spans="2:8" x14ac:dyDescent="0.3">
      <c r="B5777" s="212">
        <v>37048</v>
      </c>
      <c r="C5777" s="212">
        <v>11.842323</v>
      </c>
      <c r="D5777" s="174">
        <v>-1.8483046501764896E-2</v>
      </c>
      <c r="E5777" s="174">
        <v>-1.8483046501764896E-2</v>
      </c>
      <c r="G5777" s="174">
        <v>5771</v>
      </c>
      <c r="H5777" s="174">
        <f t="shared" ca="1" si="94"/>
        <v>1.7804291902938595E-2</v>
      </c>
    </row>
    <row r="5778" spans="2:8" x14ac:dyDescent="0.3">
      <c r="B5778" s="213">
        <v>37047</v>
      </c>
      <c r="C5778" s="213">
        <v>12.065327</v>
      </c>
      <c r="D5778" s="174">
        <v>-9.4698356642931927E-3</v>
      </c>
      <c r="E5778" s="174">
        <v>-9.4698356642931927E-3</v>
      </c>
      <c r="G5778" s="174">
        <v>5772</v>
      </c>
      <c r="H5778" s="174">
        <f t="shared" ca="1" si="94"/>
        <v>2.323066909408231E-2</v>
      </c>
    </row>
    <row r="5779" spans="2:8" x14ac:dyDescent="0.3">
      <c r="B5779" s="212">
        <v>37046</v>
      </c>
      <c r="C5779" s="212">
        <v>12.180676</v>
      </c>
      <c r="D5779" s="174">
        <v>-1.7978778715573039E-2</v>
      </c>
      <c r="E5779" s="174">
        <v>-1.7978778715573039E-2</v>
      </c>
      <c r="G5779" s="174">
        <v>5773</v>
      </c>
      <c r="H5779" s="174">
        <f t="shared" ca="1" si="94"/>
        <v>-3.616988937054539E-2</v>
      </c>
    </row>
    <row r="5780" spans="2:8" x14ac:dyDescent="0.3">
      <c r="B5780" s="213">
        <v>37043</v>
      </c>
      <c r="C5780" s="213">
        <v>12.403679</v>
      </c>
      <c r="D5780" s="174">
        <v>-1.9453024979535209E-2</v>
      </c>
      <c r="E5780" s="174">
        <v>-1.9453024979535209E-2</v>
      </c>
      <c r="G5780" s="174">
        <v>5774</v>
      </c>
      <c r="H5780" s="174">
        <f t="shared" ca="1" si="94"/>
        <v>2.0548946062264664E-2</v>
      </c>
    </row>
    <row r="5781" spans="2:8" x14ac:dyDescent="0.3">
      <c r="B5781" s="212">
        <v>37042</v>
      </c>
      <c r="C5781" s="212">
        <v>12.649755000000001</v>
      </c>
      <c r="D5781" s="174">
        <v>-2.7777660357346586E-2</v>
      </c>
      <c r="E5781" s="174">
        <v>-2.7777660357346586E-2</v>
      </c>
      <c r="G5781" s="174">
        <v>5775</v>
      </c>
      <c r="H5781" s="174">
        <f t="shared" ca="1" si="94"/>
        <v>4.1133008893515016E-3</v>
      </c>
    </row>
    <row r="5782" spans="2:8" x14ac:dyDescent="0.3">
      <c r="B5782" s="213">
        <v>37041</v>
      </c>
      <c r="C5782" s="213">
        <v>13.011175</v>
      </c>
      <c r="D5782" s="174">
        <v>8.3433067124256827E-3</v>
      </c>
      <c r="E5782" s="174">
        <v>8.3433067124256827E-3</v>
      </c>
      <c r="G5782" s="174">
        <v>5776</v>
      </c>
      <c r="H5782" s="174">
        <f t="shared" ca="1" si="94"/>
        <v>2.0283117394334207E-2</v>
      </c>
    </row>
    <row r="5783" spans="2:8" x14ac:dyDescent="0.3">
      <c r="B5783" s="212">
        <v>37040</v>
      </c>
      <c r="C5783" s="212">
        <v>12.903517000000001</v>
      </c>
      <c r="D5783" s="174">
        <v>4.4831795946364175E-2</v>
      </c>
      <c r="E5783" s="174">
        <v>4.4831795946364175E-2</v>
      </c>
      <c r="G5783" s="174">
        <v>5777</v>
      </c>
      <c r="H5783" s="174">
        <f t="shared" ca="1" si="94"/>
        <v>-1.5669818515000392E-2</v>
      </c>
    </row>
    <row r="5784" spans="2:8" x14ac:dyDescent="0.3">
      <c r="B5784" s="213">
        <v>37039</v>
      </c>
      <c r="C5784" s="213">
        <v>12.349850999999999</v>
      </c>
      <c r="D5784" s="174">
        <v>1.8389533171202586E-2</v>
      </c>
      <c r="E5784" s="174">
        <v>1.8389533171202586E-2</v>
      </c>
      <c r="G5784" s="174">
        <v>5778</v>
      </c>
      <c r="H5784" s="174">
        <f t="shared" ca="1" si="94"/>
        <v>-2.1369074675807228E-2</v>
      </c>
    </row>
    <row r="5785" spans="2:8" x14ac:dyDescent="0.3">
      <c r="B5785" s="212">
        <v>37036</v>
      </c>
      <c r="C5785" s="212">
        <v>12.126844</v>
      </c>
      <c r="D5785" s="174">
        <v>-2.894100518510697E-2</v>
      </c>
      <c r="E5785" s="174">
        <v>-2.894100518510697E-2</v>
      </c>
      <c r="G5785" s="174">
        <v>5779</v>
      </c>
      <c r="H5785" s="174">
        <f t="shared" ca="1" si="94"/>
        <v>-3.7505528816158249E-3</v>
      </c>
    </row>
    <row r="5786" spans="2:8" x14ac:dyDescent="0.3">
      <c r="B5786" s="213">
        <v>37035</v>
      </c>
      <c r="C5786" s="213">
        <v>12.488267</v>
      </c>
      <c r="D5786" s="174">
        <v>6.1956088493365985E-3</v>
      </c>
      <c r="E5786" s="174">
        <v>6.1956088493365985E-3</v>
      </c>
      <c r="G5786" s="174">
        <v>5780</v>
      </c>
      <c r="H5786" s="174">
        <f t="shared" ca="1" si="94"/>
        <v>4.0768169021197349E-2</v>
      </c>
    </row>
    <row r="5787" spans="2:8" x14ac:dyDescent="0.3">
      <c r="B5787" s="212">
        <v>37034</v>
      </c>
      <c r="C5787" s="212">
        <v>12.411371000000001</v>
      </c>
      <c r="D5787" s="174">
        <v>-4.3181825110198864E-3</v>
      </c>
      <c r="E5787" s="174">
        <v>-4.3181825110198864E-3</v>
      </c>
      <c r="G5787" s="174">
        <v>5781</v>
      </c>
      <c r="H5787" s="174">
        <f t="shared" ca="1" si="94"/>
        <v>-2.1106968076854072E-2</v>
      </c>
    </row>
    <row r="5788" spans="2:8" x14ac:dyDescent="0.3">
      <c r="B5788" s="213">
        <v>37033</v>
      </c>
      <c r="C5788" s="213">
        <v>12.465198000000001</v>
      </c>
      <c r="D5788" s="174">
        <v>-1.458976873465137E-2</v>
      </c>
      <c r="E5788" s="174">
        <v>-1.458976873465137E-2</v>
      </c>
      <c r="G5788" s="174">
        <v>5782</v>
      </c>
      <c r="H5788" s="174">
        <f t="shared" ca="1" si="94"/>
        <v>-9.1627508451579427E-3</v>
      </c>
    </row>
    <row r="5789" spans="2:8" x14ac:dyDescent="0.3">
      <c r="B5789" s="212">
        <v>37032</v>
      </c>
      <c r="C5789" s="212">
        <v>12.649755000000001</v>
      </c>
      <c r="D5789" s="174">
        <v>-4.2373081486294399E-3</v>
      </c>
      <c r="E5789" s="174">
        <v>-4.2373081486294399E-3</v>
      </c>
      <c r="G5789" s="174">
        <v>5783</v>
      </c>
      <c r="H5789" s="174">
        <f t="shared" ca="1" si="94"/>
        <v>-2.7509356661403125E-2</v>
      </c>
    </row>
    <row r="5790" spans="2:8" x14ac:dyDescent="0.3">
      <c r="B5790" s="213">
        <v>37029</v>
      </c>
      <c r="C5790" s="213">
        <v>12.703583999999999</v>
      </c>
      <c r="D5790" s="174">
        <v>-6.0481751944257956E-4</v>
      </c>
      <c r="E5790" s="174">
        <v>-6.0481751944257956E-4</v>
      </c>
      <c r="G5790" s="174">
        <v>5784</v>
      </c>
      <c r="H5790" s="174">
        <f t="shared" ca="1" si="94"/>
        <v>4.5296396236842139E-2</v>
      </c>
    </row>
    <row r="5791" spans="2:8" x14ac:dyDescent="0.3">
      <c r="B5791" s="212">
        <v>37028</v>
      </c>
      <c r="C5791" s="212">
        <v>12.711271999999999</v>
      </c>
      <c r="D5791" s="174">
        <v>4.4219888894949641E-2</v>
      </c>
      <c r="E5791" s="174">
        <v>4.4219888894949641E-2</v>
      </c>
      <c r="G5791" s="174">
        <v>5785</v>
      </c>
      <c r="H5791" s="174">
        <f t="shared" ca="1" si="94"/>
        <v>3.1825073222737782E-2</v>
      </c>
    </row>
    <row r="5792" spans="2:8" x14ac:dyDescent="0.3">
      <c r="B5792" s="213">
        <v>37027</v>
      </c>
      <c r="C5792" s="213">
        <v>12.172984</v>
      </c>
      <c r="D5792" s="174">
        <v>6.7430889612260625E-2</v>
      </c>
      <c r="E5792" s="174">
        <v>6.7430889612260625E-2</v>
      </c>
      <c r="G5792" s="174">
        <v>5786</v>
      </c>
      <c r="H5792" s="174">
        <f t="shared" ca="1" si="94"/>
        <v>2.8201438977123468E-2</v>
      </c>
    </row>
    <row r="5793" spans="2:8" x14ac:dyDescent="0.3">
      <c r="B5793" s="212">
        <v>37026</v>
      </c>
      <c r="C5793" s="212">
        <v>11.404002</v>
      </c>
      <c r="D5793" s="174">
        <v>-1.1333253805377919E-2</v>
      </c>
      <c r="E5793" s="174">
        <v>-1.1333253805377919E-2</v>
      </c>
      <c r="G5793" s="174">
        <v>5787</v>
      </c>
      <c r="H5793" s="174">
        <f t="shared" ca="1" si="94"/>
        <v>-1.3452742113020704E-2</v>
      </c>
    </row>
    <row r="5794" spans="2:8" x14ac:dyDescent="0.3">
      <c r="B5794" s="213">
        <v>37025</v>
      </c>
      <c r="C5794" s="213">
        <v>11.534727999999999</v>
      </c>
      <c r="D5794" s="174">
        <v>-3.9841573187779341E-3</v>
      </c>
      <c r="E5794" s="174">
        <v>-3.9841573187779341E-3</v>
      </c>
      <c r="G5794" s="174">
        <v>5788</v>
      </c>
      <c r="H5794" s="174">
        <f t="shared" ca="1" si="94"/>
        <v>3.1147056826159921E-2</v>
      </c>
    </row>
    <row r="5795" spans="2:8" x14ac:dyDescent="0.3">
      <c r="B5795" s="212">
        <v>37022</v>
      </c>
      <c r="C5795" s="212">
        <v>11.580868000000001</v>
      </c>
      <c r="D5795" s="174">
        <v>-2.5873239606034701E-2</v>
      </c>
      <c r="E5795" s="174">
        <v>-2.5873239606034701E-2</v>
      </c>
      <c r="G5795" s="174">
        <v>5789</v>
      </c>
      <c r="H5795" s="174">
        <f t="shared" ca="1" si="94"/>
        <v>3.849145339015158E-2</v>
      </c>
    </row>
    <row r="5796" spans="2:8" x14ac:dyDescent="0.3">
      <c r="B5796" s="213">
        <v>37021</v>
      </c>
      <c r="C5796" s="213">
        <v>11.888461</v>
      </c>
      <c r="D5796" s="174">
        <v>1.3770560077987661E-2</v>
      </c>
      <c r="E5796" s="174">
        <v>1.3770560077987661E-2</v>
      </c>
      <c r="G5796" s="174">
        <v>5790</v>
      </c>
      <c r="H5796" s="174">
        <f t="shared" ca="1" si="94"/>
        <v>7.6508399130241472E-3</v>
      </c>
    </row>
    <row r="5797" spans="2:8" x14ac:dyDescent="0.3">
      <c r="B5797" s="212">
        <v>37020</v>
      </c>
      <c r="C5797" s="212">
        <v>11.726974</v>
      </c>
      <c r="D5797" s="174">
        <v>1.8703903806757346E-2</v>
      </c>
      <c r="E5797" s="174">
        <v>1.8703903806757346E-2</v>
      </c>
      <c r="G5797" s="174">
        <v>5791</v>
      </c>
      <c r="H5797" s="174">
        <f t="shared" ca="1" si="94"/>
        <v>4.3914810805014963E-2</v>
      </c>
    </row>
    <row r="5798" spans="2:8" x14ac:dyDescent="0.3">
      <c r="B5798" s="213">
        <v>37019</v>
      </c>
      <c r="C5798" s="213">
        <v>11.511661</v>
      </c>
      <c r="D5798" s="174">
        <v>1.9060588264559211E-2</v>
      </c>
      <c r="E5798" s="174">
        <v>1.9060588264559211E-2</v>
      </c>
      <c r="G5798" s="174">
        <v>5792</v>
      </c>
      <c r="H5798" s="174">
        <f t="shared" ca="1" si="94"/>
        <v>-2.9347521827417091E-2</v>
      </c>
    </row>
    <row r="5799" spans="2:8" x14ac:dyDescent="0.3">
      <c r="B5799" s="212">
        <v>37018</v>
      </c>
      <c r="C5799" s="212">
        <v>11.296346</v>
      </c>
      <c r="D5799" s="174">
        <v>-1.4093940284689112E-2</v>
      </c>
      <c r="E5799" s="174">
        <v>-1.4093940284689112E-2</v>
      </c>
      <c r="G5799" s="174">
        <v>5793</v>
      </c>
      <c r="H5799" s="174">
        <f t="shared" ca="1" si="94"/>
        <v>7.1724878209019169E-2</v>
      </c>
    </row>
    <row r="5800" spans="2:8" x14ac:dyDescent="0.3">
      <c r="B5800" s="213">
        <v>37015</v>
      </c>
      <c r="C5800" s="213">
        <v>11.457832</v>
      </c>
      <c r="D5800" s="174">
        <v>2.1947851532293162E-2</v>
      </c>
      <c r="E5800" s="174">
        <v>2.1947851532293162E-2</v>
      </c>
      <c r="G5800" s="174">
        <v>5794</v>
      </c>
      <c r="H5800" s="174">
        <f t="shared" ca="1" si="94"/>
        <v>-1.2180933617696456E-2</v>
      </c>
    </row>
    <row r="5801" spans="2:8" x14ac:dyDescent="0.3">
      <c r="B5801" s="212">
        <v>37014</v>
      </c>
      <c r="C5801" s="212">
        <v>11.211758</v>
      </c>
      <c r="D5801" s="174">
        <v>-2.4749134089537311E-2</v>
      </c>
      <c r="E5801" s="174">
        <v>-2.4749134089537311E-2</v>
      </c>
      <c r="G5801" s="174">
        <v>5795</v>
      </c>
      <c r="H5801" s="174">
        <f t="shared" ca="1" si="94"/>
        <v>3.5367724859455787E-2</v>
      </c>
    </row>
    <row r="5802" spans="2:8" x14ac:dyDescent="0.3">
      <c r="B5802" s="213">
        <v>37013</v>
      </c>
      <c r="C5802" s="213">
        <v>11.496281</v>
      </c>
      <c r="D5802" s="174">
        <v>-1.1243391249064269E-2</v>
      </c>
      <c r="E5802" s="174">
        <v>-1.1243391249064269E-2</v>
      </c>
      <c r="G5802" s="174">
        <v>5796</v>
      </c>
      <c r="H5802" s="174">
        <f t="shared" ca="1" si="94"/>
        <v>-6.0432417035457008E-2</v>
      </c>
    </row>
    <row r="5803" spans="2:8" x14ac:dyDescent="0.3">
      <c r="B5803" s="212">
        <v>37012</v>
      </c>
      <c r="C5803" s="212">
        <v>11.627008</v>
      </c>
      <c r="D5803" s="174">
        <v>0</v>
      </c>
      <c r="E5803" s="174">
        <v>0</v>
      </c>
      <c r="G5803" s="174">
        <v>5797</v>
      </c>
      <c r="H5803" s="174">
        <f t="shared" ca="1" si="94"/>
        <v>2.3172756988347826E-2</v>
      </c>
    </row>
    <row r="5804" spans="2:8" x14ac:dyDescent="0.3">
      <c r="B5804" s="213">
        <v>37011</v>
      </c>
      <c r="C5804" s="213">
        <v>11.627008</v>
      </c>
      <c r="D5804" s="174">
        <v>5.292485515840905E-2</v>
      </c>
      <c r="E5804" s="174">
        <v>5.292485515840905E-2</v>
      </c>
      <c r="G5804" s="174">
        <v>5798</v>
      </c>
      <c r="H5804" s="174">
        <f t="shared" ca="1" si="94"/>
        <v>5.7412977970522923E-2</v>
      </c>
    </row>
    <row r="5805" spans="2:8" x14ac:dyDescent="0.3">
      <c r="B5805" s="212">
        <v>37008</v>
      </c>
      <c r="C5805" s="212">
        <v>11.042581</v>
      </c>
      <c r="D5805" s="174">
        <v>-4.4577353279349044E-2</v>
      </c>
      <c r="E5805" s="174">
        <v>-4.4577353279349044E-2</v>
      </c>
      <c r="G5805" s="174">
        <v>5799</v>
      </c>
      <c r="H5805" s="174">
        <f t="shared" ca="1" si="94"/>
        <v>6.8583727656269617E-3</v>
      </c>
    </row>
    <row r="5806" spans="2:8" x14ac:dyDescent="0.3">
      <c r="B5806" s="213">
        <v>37007</v>
      </c>
      <c r="C5806" s="213">
        <v>11.557797000000001</v>
      </c>
      <c r="D5806" s="174">
        <v>1.4169756993357719E-2</v>
      </c>
      <c r="E5806" s="174">
        <v>1.4169756993357719E-2</v>
      </c>
      <c r="G5806" s="174">
        <v>5800</v>
      </c>
      <c r="H5806" s="174">
        <f t="shared" ca="1" si="94"/>
        <v>2.7025759014245768E-2</v>
      </c>
    </row>
    <row r="5807" spans="2:8" x14ac:dyDescent="0.3">
      <c r="B5807" s="212">
        <v>37006</v>
      </c>
      <c r="C5807" s="212">
        <v>11.396314</v>
      </c>
      <c r="D5807" s="174">
        <v>2.3480764327594966E-2</v>
      </c>
      <c r="E5807" s="174">
        <v>2.3480764327594966E-2</v>
      </c>
      <c r="G5807" s="174">
        <v>5801</v>
      </c>
      <c r="H5807" s="174">
        <f t="shared" ca="1" si="94"/>
        <v>-1.1183576745628651E-2</v>
      </c>
    </row>
    <row r="5808" spans="2:8" x14ac:dyDescent="0.3">
      <c r="B5808" s="213">
        <v>37005</v>
      </c>
      <c r="C5808" s="213">
        <v>11.134859000000001</v>
      </c>
      <c r="D5808" s="174">
        <v>5.5393555885336704E-2</v>
      </c>
      <c r="E5808" s="174">
        <v>5.5393555885336704E-2</v>
      </c>
      <c r="G5808" s="174">
        <v>5802</v>
      </c>
      <c r="H5808" s="174">
        <f t="shared" ca="1" si="94"/>
        <v>3.5485920457175503E-2</v>
      </c>
    </row>
    <row r="5809" spans="2:8" x14ac:dyDescent="0.3">
      <c r="B5809" s="212">
        <v>37004</v>
      </c>
      <c r="C5809" s="212">
        <v>10.550433</v>
      </c>
      <c r="D5809" s="174">
        <v>2.7715421985525034E-2</v>
      </c>
      <c r="E5809" s="174">
        <v>2.7715421985525034E-2</v>
      </c>
      <c r="G5809" s="174">
        <v>5803</v>
      </c>
      <c r="H5809" s="174">
        <f t="shared" ca="1" si="94"/>
        <v>5.5361821084750358E-2</v>
      </c>
    </row>
    <row r="5810" spans="2:8" x14ac:dyDescent="0.3">
      <c r="B5810" s="213">
        <v>37001</v>
      </c>
      <c r="C5810" s="213">
        <v>10.265909000000001</v>
      </c>
      <c r="D5810" s="174">
        <v>-3.4008727120666445E-2</v>
      </c>
      <c r="E5810" s="174">
        <v>-3.4008727120666445E-2</v>
      </c>
      <c r="G5810" s="174">
        <v>5804</v>
      </c>
      <c r="H5810" s="174">
        <f t="shared" ca="1" si="94"/>
        <v>4.0501666137854157E-2</v>
      </c>
    </row>
    <row r="5811" spans="2:8" x14ac:dyDescent="0.3">
      <c r="B5811" s="212">
        <v>37000</v>
      </c>
      <c r="C5811" s="212">
        <v>10.627331</v>
      </c>
      <c r="D5811" s="174">
        <v>0</v>
      </c>
      <c r="E5811" s="174">
        <v>0</v>
      </c>
      <c r="G5811" s="174">
        <v>5805</v>
      </c>
      <c r="H5811" s="174">
        <f t="shared" ca="1" si="94"/>
        <v>-2.9801545307684032E-3</v>
      </c>
    </row>
    <row r="5812" spans="2:8" x14ac:dyDescent="0.3">
      <c r="B5812" s="213">
        <v>36999</v>
      </c>
      <c r="C5812" s="213">
        <v>10.627331</v>
      </c>
      <c r="D5812" s="174">
        <v>5.0950577787253669E-2</v>
      </c>
      <c r="E5812" s="174">
        <v>5.0950577787253669E-2</v>
      </c>
      <c r="G5812" s="174">
        <v>5806</v>
      </c>
      <c r="H5812" s="174">
        <f t="shared" ca="1" si="94"/>
        <v>3.7240641744574671E-2</v>
      </c>
    </row>
    <row r="5813" spans="2:8" x14ac:dyDescent="0.3">
      <c r="B5813" s="212">
        <v>36998</v>
      </c>
      <c r="C5813" s="212">
        <v>10.112113000000001</v>
      </c>
      <c r="D5813" s="174">
        <v>4.3650891944120883E-2</v>
      </c>
      <c r="E5813" s="174">
        <v>4.3650891944120883E-2</v>
      </c>
      <c r="G5813" s="174">
        <v>5807</v>
      </c>
      <c r="H5813" s="174">
        <f t="shared" ca="1" si="94"/>
        <v>1.4578832626279629E-2</v>
      </c>
    </row>
    <row r="5814" spans="2:8" x14ac:dyDescent="0.3">
      <c r="B5814" s="213">
        <v>36997</v>
      </c>
      <c r="C5814" s="213">
        <v>9.6891719999999992</v>
      </c>
      <c r="D5814" s="174">
        <v>-7.9304005770116119E-4</v>
      </c>
      <c r="E5814" s="174">
        <v>-7.9304005770116119E-4</v>
      </c>
      <c r="G5814" s="174">
        <v>5808</v>
      </c>
      <c r="H5814" s="174">
        <f t="shared" ca="1" si="94"/>
        <v>3.6010886688260191E-2</v>
      </c>
    </row>
    <row r="5815" spans="2:8" x14ac:dyDescent="0.3">
      <c r="B5815" s="212">
        <v>36994</v>
      </c>
      <c r="C5815" s="212">
        <v>9.6968619999999994</v>
      </c>
      <c r="D5815" s="174">
        <v>0</v>
      </c>
      <c r="E5815" s="174">
        <v>0</v>
      </c>
      <c r="G5815" s="174">
        <v>5809</v>
      </c>
      <c r="H5815" s="174">
        <f t="shared" ca="1" si="94"/>
        <v>3.1685997130963837E-2</v>
      </c>
    </row>
    <row r="5816" spans="2:8" x14ac:dyDescent="0.3">
      <c r="B5816" s="213">
        <v>36993</v>
      </c>
      <c r="C5816" s="213">
        <v>9.6968619999999994</v>
      </c>
      <c r="D5816" s="174">
        <v>-3.9494372598882516E-3</v>
      </c>
      <c r="E5816" s="174">
        <v>-3.9494372598882516E-3</v>
      </c>
      <c r="G5816" s="174">
        <v>5810</v>
      </c>
      <c r="H5816" s="174">
        <f t="shared" ca="1" si="94"/>
        <v>3.3051753554304646E-3</v>
      </c>
    </row>
    <row r="5817" spans="2:8" x14ac:dyDescent="0.3">
      <c r="B5817" s="212">
        <v>36992</v>
      </c>
      <c r="C5817" s="212">
        <v>9.7353109999999994</v>
      </c>
      <c r="D5817" s="174">
        <v>-1.3250202360866669E-2</v>
      </c>
      <c r="E5817" s="174">
        <v>-1.3250202360866669E-2</v>
      </c>
      <c r="G5817" s="174">
        <v>5811</v>
      </c>
      <c r="H5817" s="174">
        <f t="shared" ca="1" si="94"/>
        <v>-7.7209042686415957E-3</v>
      </c>
    </row>
    <row r="5818" spans="2:8" x14ac:dyDescent="0.3">
      <c r="B5818" s="213">
        <v>36991</v>
      </c>
      <c r="C5818" s="213">
        <v>9.8660379999999996</v>
      </c>
      <c r="D5818" s="174">
        <v>-2.7293644779576399E-2</v>
      </c>
      <c r="E5818" s="174">
        <v>-2.7293644779576399E-2</v>
      </c>
      <c r="G5818" s="174">
        <v>5812</v>
      </c>
      <c r="H5818" s="174">
        <f t="shared" ca="1" si="94"/>
        <v>3.8382918181435279E-2</v>
      </c>
    </row>
    <row r="5819" spans="2:8" x14ac:dyDescent="0.3">
      <c r="B5819" s="212">
        <v>36990</v>
      </c>
      <c r="C5819" s="212">
        <v>10.142874000000001</v>
      </c>
      <c r="D5819" s="174">
        <v>2.4864203553513004E-2</v>
      </c>
      <c r="E5819" s="174">
        <v>2.4864203553513004E-2</v>
      </c>
      <c r="G5819" s="174">
        <v>5813</v>
      </c>
      <c r="H5819" s="174">
        <f t="shared" ca="1" si="94"/>
        <v>-3.43948841317121E-2</v>
      </c>
    </row>
    <row r="5820" spans="2:8" x14ac:dyDescent="0.3">
      <c r="B5820" s="213">
        <v>36987</v>
      </c>
      <c r="C5820" s="213">
        <v>9.8967980000000004</v>
      </c>
      <c r="D5820" s="174">
        <v>4.3795701271111091E-2</v>
      </c>
      <c r="E5820" s="174">
        <v>4.3795701271111091E-2</v>
      </c>
      <c r="G5820" s="174">
        <v>5814</v>
      </c>
      <c r="H5820" s="174">
        <f t="shared" ca="1" si="94"/>
        <v>1.7578889558143272E-2</v>
      </c>
    </row>
    <row r="5821" spans="2:8" x14ac:dyDescent="0.3">
      <c r="B5821" s="212">
        <v>36986</v>
      </c>
      <c r="C5821" s="212">
        <v>9.4815470000000008</v>
      </c>
      <c r="D5821" s="174">
        <v>0</v>
      </c>
      <c r="E5821" s="174">
        <v>0</v>
      </c>
      <c r="G5821" s="174">
        <v>5815</v>
      </c>
      <c r="H5821" s="174">
        <f t="shared" ca="1" si="94"/>
        <v>6.7320272168376973E-4</v>
      </c>
    </row>
    <row r="5822" spans="2:8" x14ac:dyDescent="0.3">
      <c r="B5822" s="213">
        <v>36985</v>
      </c>
      <c r="C5822" s="213">
        <v>9.4815470000000008</v>
      </c>
      <c r="D5822" s="174">
        <v>4.8469423580763914E-2</v>
      </c>
      <c r="E5822" s="174">
        <v>4.8469423580763914E-2</v>
      </c>
      <c r="G5822" s="174">
        <v>5816</v>
      </c>
      <c r="H5822" s="174">
        <f t="shared" ca="1" si="94"/>
        <v>-1.7224271231813644E-2</v>
      </c>
    </row>
    <row r="5823" spans="2:8" x14ac:dyDescent="0.3">
      <c r="B5823" s="212">
        <v>36984</v>
      </c>
      <c r="C5823" s="212">
        <v>9.0432269999999999</v>
      </c>
      <c r="D5823" s="174">
        <v>-3.6065776120251018E-2</v>
      </c>
      <c r="E5823" s="174">
        <v>-3.6065776120251018E-2</v>
      </c>
      <c r="G5823" s="174">
        <v>5817</v>
      </c>
      <c r="H5823" s="174">
        <f t="shared" ca="1" si="94"/>
        <v>9.7593332405786458E-3</v>
      </c>
    </row>
    <row r="5824" spans="2:8" x14ac:dyDescent="0.3">
      <c r="B5824" s="213">
        <v>36983</v>
      </c>
      <c r="C5824" s="213">
        <v>9.3815810000000006</v>
      </c>
      <c r="D5824" s="174">
        <v>-6.5849964143844392E-2</v>
      </c>
      <c r="E5824" s="174">
        <v>-6.5849964143844392E-2</v>
      </c>
      <c r="G5824" s="174">
        <v>5818</v>
      </c>
      <c r="H5824" s="174">
        <f t="shared" ca="1" si="94"/>
        <v>3.4488828300808058E-2</v>
      </c>
    </row>
    <row r="5825" spans="2:8" x14ac:dyDescent="0.3">
      <c r="B5825" s="212">
        <v>36980</v>
      </c>
      <c r="C5825" s="212">
        <v>10.042906</v>
      </c>
      <c r="D5825" s="174">
        <v>-5.8399468505919185E-2</v>
      </c>
      <c r="E5825" s="174">
        <v>-5.8399468505919185E-2</v>
      </c>
      <c r="G5825" s="174">
        <v>5819</v>
      </c>
      <c r="H5825" s="174">
        <f t="shared" ca="1" si="94"/>
        <v>1.5629028434342225E-2</v>
      </c>
    </row>
    <row r="5826" spans="2:8" x14ac:dyDescent="0.3">
      <c r="B5826" s="213">
        <v>36979</v>
      </c>
      <c r="C5826" s="213">
        <v>10.665782</v>
      </c>
      <c r="D5826" s="174">
        <v>-8.5774766619145029E-3</v>
      </c>
      <c r="E5826" s="174">
        <v>-8.5774766619145029E-3</v>
      </c>
      <c r="G5826" s="174">
        <v>5820</v>
      </c>
      <c r="H5826" s="174">
        <f t="shared" ca="1" si="94"/>
        <v>-2.7029084671486327E-2</v>
      </c>
    </row>
    <row r="5827" spans="2:8" x14ac:dyDescent="0.3">
      <c r="B5827" s="212">
        <v>36978</v>
      </c>
      <c r="C5827" s="212">
        <v>10.758058999999999</v>
      </c>
      <c r="D5827" s="174">
        <v>1.5239455246521684E-2</v>
      </c>
      <c r="E5827" s="174">
        <v>1.5239455246521684E-2</v>
      </c>
      <c r="G5827" s="174">
        <v>5821</v>
      </c>
      <c r="H5827" s="174">
        <f t="shared" ca="1" si="94"/>
        <v>-1.1201804368664244E-2</v>
      </c>
    </row>
    <row r="5828" spans="2:8" x14ac:dyDescent="0.3">
      <c r="B5828" s="213">
        <v>36977</v>
      </c>
      <c r="C5828" s="213">
        <v>10.596572999999999</v>
      </c>
      <c r="D5828" s="174">
        <v>2.5297727611818248E-2</v>
      </c>
      <c r="E5828" s="174">
        <v>2.5297727611818248E-2</v>
      </c>
      <c r="G5828" s="174">
        <v>5822</v>
      </c>
      <c r="H5828" s="174">
        <f t="shared" ca="1" si="94"/>
        <v>3.6645636339872376E-2</v>
      </c>
    </row>
    <row r="5829" spans="2:8" x14ac:dyDescent="0.3">
      <c r="B5829" s="212">
        <v>36976</v>
      </c>
      <c r="C5829" s="212">
        <v>10.335118</v>
      </c>
      <c r="D5829" s="174">
        <v>-1.466271913374443E-2</v>
      </c>
      <c r="E5829" s="174">
        <v>-1.466271913374443E-2</v>
      </c>
      <c r="G5829" s="174">
        <v>5823</v>
      </c>
      <c r="H5829" s="174">
        <f t="shared" ca="1" si="94"/>
        <v>-3.2427197952745027E-2</v>
      </c>
    </row>
    <row r="5830" spans="2:8" x14ac:dyDescent="0.3">
      <c r="B5830" s="213">
        <v>36973</v>
      </c>
      <c r="C5830" s="213">
        <v>10.488913999999999</v>
      </c>
      <c r="D5830" s="174">
        <v>-3.3994481686221677E-2</v>
      </c>
      <c r="E5830" s="174">
        <v>-3.3994481686221677E-2</v>
      </c>
      <c r="G5830" s="174">
        <v>5824</v>
      </c>
      <c r="H5830" s="174">
        <f t="shared" ca="1" si="94"/>
        <v>-7.3085214522087341E-3</v>
      </c>
    </row>
    <row r="5831" spans="2:8" x14ac:dyDescent="0.3">
      <c r="B5831" s="212">
        <v>36972</v>
      </c>
      <c r="C5831" s="212">
        <v>10.858027</v>
      </c>
      <c r="D5831" s="174">
        <v>-4.5300795445872774E-2</v>
      </c>
      <c r="E5831" s="174">
        <v>-4.5300795445872774E-2</v>
      </c>
      <c r="G5831" s="174">
        <v>5825</v>
      </c>
      <c r="H5831" s="174">
        <f t="shared" ca="1" si="94"/>
        <v>1.0792046685840696E-2</v>
      </c>
    </row>
    <row r="5832" spans="2:8" x14ac:dyDescent="0.3">
      <c r="B5832" s="213">
        <v>36971</v>
      </c>
      <c r="C5832" s="213">
        <v>11.373244</v>
      </c>
      <c r="D5832" s="174">
        <v>1.0936331132722082E-2</v>
      </c>
      <c r="E5832" s="174">
        <v>1.0936331132722082E-2</v>
      </c>
      <c r="G5832" s="174">
        <v>5826</v>
      </c>
      <c r="H5832" s="174">
        <f t="shared" ref="H5832:H5895" ca="1" si="95">_xlfn.NORM.INV(RAND(),N$9,N$10)</f>
        <v>2.4948092134553273E-2</v>
      </c>
    </row>
    <row r="5833" spans="2:8" x14ac:dyDescent="0.3">
      <c r="B5833" s="212">
        <v>36970</v>
      </c>
      <c r="C5833" s="212">
        <v>11.250208000000001</v>
      </c>
      <c r="D5833" s="174">
        <v>-2.2712013496575298E-2</v>
      </c>
      <c r="E5833" s="174">
        <v>-2.2712013496575298E-2</v>
      </c>
      <c r="G5833" s="174">
        <v>5827</v>
      </c>
      <c r="H5833" s="174">
        <f t="shared" ca="1" si="95"/>
        <v>7.8155658625294229E-3</v>
      </c>
    </row>
    <row r="5834" spans="2:8" x14ac:dyDescent="0.3">
      <c r="B5834" s="213">
        <v>36969</v>
      </c>
      <c r="C5834" s="213">
        <v>11.511661</v>
      </c>
      <c r="D5834" s="174">
        <v>2.4640608650172469E-2</v>
      </c>
      <c r="E5834" s="174">
        <v>2.4640608650172469E-2</v>
      </c>
      <c r="G5834" s="174">
        <v>5828</v>
      </c>
      <c r="H5834" s="174">
        <f t="shared" ca="1" si="95"/>
        <v>-7.4075052292617172E-3</v>
      </c>
    </row>
    <row r="5835" spans="2:8" x14ac:dyDescent="0.3">
      <c r="B5835" s="212">
        <v>36966</v>
      </c>
      <c r="C5835" s="212">
        <v>11.234828</v>
      </c>
      <c r="D5835" s="174">
        <v>-3.9447629900131759E-2</v>
      </c>
      <c r="E5835" s="174">
        <v>-3.9447629900131759E-2</v>
      </c>
      <c r="G5835" s="174">
        <v>5829</v>
      </c>
      <c r="H5835" s="174">
        <f t="shared" ca="1" si="95"/>
        <v>-2.4003398657531341E-2</v>
      </c>
    </row>
    <row r="5836" spans="2:8" x14ac:dyDescent="0.3">
      <c r="B5836" s="213">
        <v>36965</v>
      </c>
      <c r="C5836" s="213">
        <v>11.696216</v>
      </c>
      <c r="D5836" s="174">
        <v>2.0120671348413072E-2</v>
      </c>
      <c r="E5836" s="174">
        <v>2.0120671348413072E-2</v>
      </c>
      <c r="G5836" s="174">
        <v>5830</v>
      </c>
      <c r="H5836" s="174">
        <f t="shared" ca="1" si="95"/>
        <v>-3.4788380320170856E-2</v>
      </c>
    </row>
    <row r="5837" spans="2:8" x14ac:dyDescent="0.3">
      <c r="B5837" s="212">
        <v>36964</v>
      </c>
      <c r="C5837" s="212">
        <v>11.465522</v>
      </c>
      <c r="D5837" s="174">
        <v>0.10526321370460137</v>
      </c>
      <c r="E5837" s="174">
        <v>0.10526321370460137</v>
      </c>
      <c r="G5837" s="174">
        <v>5831</v>
      </c>
      <c r="H5837" s="174">
        <f t="shared" ca="1" si="95"/>
        <v>4.0085189079523478E-3</v>
      </c>
    </row>
    <row r="5838" spans="2:8" x14ac:dyDescent="0.3">
      <c r="B5838" s="213">
        <v>36963</v>
      </c>
      <c r="C5838" s="213">
        <v>10.373567</v>
      </c>
      <c r="D5838" s="174">
        <v>-9.4022930543312955E-2</v>
      </c>
      <c r="E5838" s="174">
        <v>-9.4022930543312955E-2</v>
      </c>
      <c r="G5838" s="174">
        <v>5832</v>
      </c>
      <c r="H5838" s="174">
        <f t="shared" ca="1" si="95"/>
        <v>-6.8947284892751412E-2</v>
      </c>
    </row>
    <row r="5839" spans="2:8" x14ac:dyDescent="0.3">
      <c r="B5839" s="212">
        <v>36962</v>
      </c>
      <c r="C5839" s="212">
        <v>11.450143000000001</v>
      </c>
      <c r="D5839" s="174">
        <v>-5.1592476447483646E-2</v>
      </c>
      <c r="E5839" s="174">
        <v>-5.1592476447483646E-2</v>
      </c>
      <c r="G5839" s="174">
        <v>5833</v>
      </c>
      <c r="H5839" s="174">
        <f t="shared" ca="1" si="95"/>
        <v>1.5883802310826488E-2</v>
      </c>
    </row>
    <row r="5840" spans="2:8" x14ac:dyDescent="0.3">
      <c r="B5840" s="213">
        <v>36959</v>
      </c>
      <c r="C5840" s="213">
        <v>12.07302</v>
      </c>
      <c r="D5840" s="174">
        <v>-0.14951241281512834</v>
      </c>
      <c r="E5840" s="174">
        <v>-0.14951241281512834</v>
      </c>
      <c r="G5840" s="174">
        <v>5834</v>
      </c>
      <c r="H5840" s="174">
        <f t="shared" ca="1" si="95"/>
        <v>-3.4320440297387442E-2</v>
      </c>
    </row>
    <row r="5841" spans="2:8" x14ac:dyDescent="0.3">
      <c r="B5841" s="212">
        <v>36958</v>
      </c>
      <c r="C5841" s="212">
        <v>14.195410000000001</v>
      </c>
      <c r="D5841" s="174">
        <v>1.0847651358657877E-3</v>
      </c>
      <c r="E5841" s="174">
        <v>1.0847651358657877E-3</v>
      </c>
      <c r="G5841" s="174">
        <v>5835</v>
      </c>
      <c r="H5841" s="174">
        <f t="shared" ca="1" si="95"/>
        <v>-7.6060564936885396E-3</v>
      </c>
    </row>
    <row r="5842" spans="2:8" x14ac:dyDescent="0.3">
      <c r="B5842" s="213">
        <v>36957</v>
      </c>
      <c r="C5842" s="213">
        <v>14.180028</v>
      </c>
      <c r="D5842" s="174">
        <v>2.1738932237417891E-3</v>
      </c>
      <c r="E5842" s="174">
        <v>2.1738932237417891E-3</v>
      </c>
      <c r="G5842" s="174">
        <v>5836</v>
      </c>
      <c r="H5842" s="174">
        <f t="shared" ca="1" si="95"/>
        <v>5.0129617237475201E-2</v>
      </c>
    </row>
    <row r="5843" spans="2:8" x14ac:dyDescent="0.3">
      <c r="B5843" s="212">
        <v>36956</v>
      </c>
      <c r="C5843" s="212">
        <v>14.149269</v>
      </c>
      <c r="D5843" s="174">
        <v>0</v>
      </c>
      <c r="E5843" s="174">
        <v>0</v>
      </c>
      <c r="G5843" s="174">
        <v>5837</v>
      </c>
      <c r="H5843" s="174">
        <f t="shared" ca="1" si="95"/>
        <v>-2.9378982986051391E-2</v>
      </c>
    </row>
    <row r="5844" spans="2:8" x14ac:dyDescent="0.3">
      <c r="B5844" s="213">
        <v>36955</v>
      </c>
      <c r="C5844" s="213">
        <v>14.149269</v>
      </c>
      <c r="D5844" s="174">
        <v>-3.9666014556021777E-2</v>
      </c>
      <c r="E5844" s="174">
        <v>-3.9666014556021777E-2</v>
      </c>
      <c r="G5844" s="174">
        <v>5838</v>
      </c>
      <c r="H5844" s="174">
        <f t="shared" ca="1" si="95"/>
        <v>4.5979434215936095E-2</v>
      </c>
    </row>
    <row r="5845" spans="2:8" x14ac:dyDescent="0.3">
      <c r="B5845" s="212">
        <v>36952</v>
      </c>
      <c r="C5845" s="212">
        <v>14.733696</v>
      </c>
      <c r="D5845" s="174">
        <v>-9.7928455936226566E-2</v>
      </c>
      <c r="E5845" s="174">
        <v>-9.7928455936226566E-2</v>
      </c>
      <c r="G5845" s="174">
        <v>5839</v>
      </c>
      <c r="H5845" s="174">
        <f t="shared" ca="1" si="95"/>
        <v>1.9004198686807298E-2</v>
      </c>
    </row>
    <row r="5846" spans="2:8" x14ac:dyDescent="0.3">
      <c r="B5846" s="213">
        <v>36951</v>
      </c>
      <c r="C5846" s="213">
        <v>16.333179000000001</v>
      </c>
      <c r="D5846" s="174">
        <v>3.2069829914759304E-2</v>
      </c>
      <c r="E5846" s="174">
        <v>3.2069829914759304E-2</v>
      </c>
      <c r="G5846" s="174">
        <v>5840</v>
      </c>
      <c r="H5846" s="174">
        <f t="shared" ca="1" si="95"/>
        <v>1.4164553178331263E-2</v>
      </c>
    </row>
    <row r="5847" spans="2:8" x14ac:dyDescent="0.3">
      <c r="B5847" s="212">
        <v>36950</v>
      </c>
      <c r="C5847" s="212">
        <v>15.825653000000001</v>
      </c>
      <c r="D5847" s="174">
        <v>4.7328492724527466E-2</v>
      </c>
      <c r="E5847" s="174">
        <v>4.7328492724527466E-2</v>
      </c>
      <c r="G5847" s="174">
        <v>5841</v>
      </c>
      <c r="H5847" s="174">
        <f t="shared" ca="1" si="95"/>
        <v>-1.2519218837160336E-2</v>
      </c>
    </row>
    <row r="5848" spans="2:8" x14ac:dyDescent="0.3">
      <c r="B5848" s="213">
        <v>36949</v>
      </c>
      <c r="C5848" s="213">
        <v>15.110495999999999</v>
      </c>
      <c r="D5848" s="174">
        <v>5.1149425287356073E-3</v>
      </c>
      <c r="E5848" s="174">
        <v>5.1149425287356073E-3</v>
      </c>
      <c r="G5848" s="174">
        <v>5842</v>
      </c>
      <c r="H5848" s="174">
        <f t="shared" ca="1" si="95"/>
        <v>1.9761192548072317E-2</v>
      </c>
    </row>
    <row r="5849" spans="2:8" x14ac:dyDescent="0.3">
      <c r="B5849" s="212">
        <v>36948</v>
      </c>
      <c r="C5849" s="212">
        <v>15.0336</v>
      </c>
      <c r="D5849" s="174">
        <v>2.8947428038666824E-2</v>
      </c>
      <c r="E5849" s="174">
        <v>2.8947428038666824E-2</v>
      </c>
      <c r="G5849" s="174">
        <v>5843</v>
      </c>
      <c r="H5849" s="174">
        <f t="shared" ca="1" si="95"/>
        <v>7.9769976694670629E-3</v>
      </c>
    </row>
    <row r="5850" spans="2:8" x14ac:dyDescent="0.3">
      <c r="B5850" s="213">
        <v>36945</v>
      </c>
      <c r="C5850" s="213">
        <v>14.610659</v>
      </c>
      <c r="D5850" s="174">
        <v>-7.6324988707460101E-2</v>
      </c>
      <c r="E5850" s="174">
        <v>-7.6324988707460101E-2</v>
      </c>
      <c r="G5850" s="174">
        <v>5844</v>
      </c>
      <c r="H5850" s="174">
        <f t="shared" ca="1" si="95"/>
        <v>-6.8897853663563739E-3</v>
      </c>
    </row>
    <row r="5851" spans="2:8" x14ac:dyDescent="0.3">
      <c r="B5851" s="212">
        <v>36944</v>
      </c>
      <c r="C5851" s="212">
        <v>15.817964999999999</v>
      </c>
      <c r="D5851" s="174">
        <v>-2.8341733545872636E-2</v>
      </c>
      <c r="E5851" s="174">
        <v>-2.8341733545872636E-2</v>
      </c>
      <c r="G5851" s="174">
        <v>5845</v>
      </c>
      <c r="H5851" s="174">
        <f t="shared" ca="1" si="95"/>
        <v>1.5743562412229562E-2</v>
      </c>
    </row>
    <row r="5852" spans="2:8" x14ac:dyDescent="0.3">
      <c r="B5852" s="213">
        <v>36943</v>
      </c>
      <c r="C5852" s="213">
        <v>16.279350000000001</v>
      </c>
      <c r="D5852" s="174">
        <v>-3.4215354963462036E-2</v>
      </c>
      <c r="E5852" s="174">
        <v>-3.4215354963462036E-2</v>
      </c>
      <c r="G5852" s="174">
        <v>5846</v>
      </c>
      <c r="H5852" s="174">
        <f t="shared" ca="1" si="95"/>
        <v>1.7476813692818994E-2</v>
      </c>
    </row>
    <row r="5853" spans="2:8" x14ac:dyDescent="0.3">
      <c r="B5853" s="212">
        <v>36942</v>
      </c>
      <c r="C5853" s="212">
        <v>16.856086999999999</v>
      </c>
      <c r="D5853" s="174">
        <v>-2.2301514485187249E-2</v>
      </c>
      <c r="E5853" s="174">
        <v>-2.2301514485187249E-2</v>
      </c>
      <c r="G5853" s="174">
        <v>5847</v>
      </c>
      <c r="H5853" s="174">
        <f t="shared" ca="1" si="95"/>
        <v>2.9620563866846489E-2</v>
      </c>
    </row>
    <row r="5854" spans="2:8" x14ac:dyDescent="0.3">
      <c r="B5854" s="213">
        <v>36941</v>
      </c>
      <c r="C5854" s="213">
        <v>17.240577999999999</v>
      </c>
      <c r="D5854" s="174">
        <v>3.317959409268801E-2</v>
      </c>
      <c r="E5854" s="174">
        <v>3.317959409268801E-2</v>
      </c>
      <c r="G5854" s="174">
        <v>5848</v>
      </c>
      <c r="H5854" s="174">
        <f t="shared" ca="1" si="95"/>
        <v>3.0141237438130609E-2</v>
      </c>
    </row>
    <row r="5855" spans="2:8" x14ac:dyDescent="0.3">
      <c r="B5855" s="212">
        <v>36938</v>
      </c>
      <c r="C5855" s="212">
        <v>16.686913000000001</v>
      </c>
      <c r="D5855" s="174">
        <v>3.8277593831552305E-2</v>
      </c>
      <c r="E5855" s="174">
        <v>3.8277593831552305E-2</v>
      </c>
      <c r="G5855" s="174">
        <v>5849</v>
      </c>
      <c r="H5855" s="174">
        <f t="shared" ca="1" si="95"/>
        <v>-1.7344493151443374E-2</v>
      </c>
    </row>
    <row r="5856" spans="2:8" x14ac:dyDescent="0.3">
      <c r="B5856" s="213">
        <v>36937</v>
      </c>
      <c r="C5856" s="213">
        <v>16.071726000000002</v>
      </c>
      <c r="D5856" s="174">
        <v>3.9284014741375224E-2</v>
      </c>
      <c r="E5856" s="174">
        <v>3.9284014741375224E-2</v>
      </c>
      <c r="G5856" s="174">
        <v>5850</v>
      </c>
      <c r="H5856" s="174">
        <f t="shared" ca="1" si="95"/>
        <v>9.6798392675396111E-3</v>
      </c>
    </row>
    <row r="5857" spans="2:8" x14ac:dyDescent="0.3">
      <c r="B5857" s="212">
        <v>36936</v>
      </c>
      <c r="C5857" s="212">
        <v>15.464229</v>
      </c>
      <c r="D5857" s="174">
        <v>2.3409754385296161E-2</v>
      </c>
      <c r="E5857" s="174">
        <v>2.3409754385296161E-2</v>
      </c>
      <c r="G5857" s="174">
        <v>5851</v>
      </c>
      <c r="H5857" s="174">
        <f t="shared" ca="1" si="95"/>
        <v>3.0995954947657871E-2</v>
      </c>
    </row>
    <row r="5858" spans="2:8" x14ac:dyDescent="0.3">
      <c r="B5858" s="213">
        <v>36935</v>
      </c>
      <c r="C5858" s="213">
        <v>15.110495999999999</v>
      </c>
      <c r="D5858" s="174">
        <v>-7.0741835145292555E-3</v>
      </c>
      <c r="E5858" s="174">
        <v>-7.0741835145292555E-3</v>
      </c>
      <c r="G5858" s="174">
        <v>5852</v>
      </c>
      <c r="H5858" s="174">
        <f t="shared" ca="1" si="95"/>
        <v>-2.57254225837594E-2</v>
      </c>
    </row>
    <row r="5859" spans="2:8" x14ac:dyDescent="0.3">
      <c r="B5859" s="212">
        <v>36934</v>
      </c>
      <c r="C5859" s="212">
        <v>15.218152</v>
      </c>
      <c r="D5859" s="174">
        <v>-5.9410681991522454E-2</v>
      </c>
      <c r="E5859" s="174">
        <v>-5.9410681991522454E-2</v>
      </c>
      <c r="G5859" s="174">
        <v>5853</v>
      </c>
      <c r="H5859" s="174">
        <f t="shared" ca="1" si="95"/>
        <v>1.8815676721927752E-3</v>
      </c>
    </row>
    <row r="5860" spans="2:8" x14ac:dyDescent="0.3">
      <c r="B5860" s="213">
        <v>36931</v>
      </c>
      <c r="C5860" s="213">
        <v>16.179379999999998</v>
      </c>
      <c r="D5860" s="174">
        <v>-6.6102246565229519E-3</v>
      </c>
      <c r="E5860" s="174">
        <v>-6.6102246565229519E-3</v>
      </c>
      <c r="G5860" s="174">
        <v>5854</v>
      </c>
      <c r="H5860" s="174">
        <f t="shared" ca="1" si="95"/>
        <v>-8.9832808070585031E-3</v>
      </c>
    </row>
    <row r="5861" spans="2:8" x14ac:dyDescent="0.3">
      <c r="B5861" s="212">
        <v>36930</v>
      </c>
      <c r="C5861" s="212">
        <v>16.287040999999999</v>
      </c>
      <c r="D5861" s="174">
        <v>1.0496430016364902E-2</v>
      </c>
      <c r="E5861" s="174">
        <v>1.0496430016364902E-2</v>
      </c>
      <c r="G5861" s="174">
        <v>5855</v>
      </c>
      <c r="H5861" s="174">
        <f t="shared" ca="1" si="95"/>
        <v>3.6874297597434762E-2</v>
      </c>
    </row>
    <row r="5862" spans="2:8" x14ac:dyDescent="0.3">
      <c r="B5862" s="213">
        <v>36929</v>
      </c>
      <c r="C5862" s="213">
        <v>16.117861000000001</v>
      </c>
      <c r="D5862" s="174">
        <v>2.1940720079412664E-2</v>
      </c>
      <c r="E5862" s="174">
        <v>2.1940720079412664E-2</v>
      </c>
      <c r="G5862" s="174">
        <v>5856</v>
      </c>
      <c r="H5862" s="174">
        <f t="shared" ca="1" si="95"/>
        <v>3.5159513918532725E-2</v>
      </c>
    </row>
    <row r="5863" spans="2:8" x14ac:dyDescent="0.3">
      <c r="B5863" s="212">
        <v>36928</v>
      </c>
      <c r="C5863" s="212">
        <v>15.771815999999999</v>
      </c>
      <c r="D5863" s="174">
        <v>5.9400397367105409E-2</v>
      </c>
      <c r="E5863" s="174">
        <v>5.9400397367105409E-2</v>
      </c>
      <c r="G5863" s="174">
        <v>5857</v>
      </c>
      <c r="H5863" s="174">
        <f t="shared" ca="1" si="95"/>
        <v>1.9017681096704944E-2</v>
      </c>
    </row>
    <row r="5864" spans="2:8" x14ac:dyDescent="0.3">
      <c r="B5864" s="213">
        <v>36927</v>
      </c>
      <c r="C5864" s="213">
        <v>14.887492999999999</v>
      </c>
      <c r="D5864" s="174">
        <v>7.1982304489057056E-2</v>
      </c>
      <c r="E5864" s="174">
        <v>7.1982304489057056E-2</v>
      </c>
      <c r="G5864" s="174">
        <v>5858</v>
      </c>
      <c r="H5864" s="174">
        <f t="shared" ca="1" si="95"/>
        <v>-2.5451659341819274E-3</v>
      </c>
    </row>
    <row r="5865" spans="2:8" x14ac:dyDescent="0.3">
      <c r="B5865" s="212">
        <v>36924</v>
      </c>
      <c r="C5865" s="212">
        <v>13.887816000000001</v>
      </c>
      <c r="D5865" s="174">
        <v>-2.76089820206638E-3</v>
      </c>
      <c r="E5865" s="174">
        <v>-2.76089820206638E-3</v>
      </c>
      <c r="G5865" s="174">
        <v>5859</v>
      </c>
      <c r="H5865" s="174">
        <f t="shared" ca="1" si="95"/>
        <v>2.3934188190187916E-2</v>
      </c>
    </row>
    <row r="5866" spans="2:8" x14ac:dyDescent="0.3">
      <c r="B5866" s="213">
        <v>36923</v>
      </c>
      <c r="C5866" s="213">
        <v>13.926265000000001</v>
      </c>
      <c r="D5866" s="174">
        <v>-3.6189409330859929E-2</v>
      </c>
      <c r="E5866" s="174">
        <v>-3.6189409330859929E-2</v>
      </c>
      <c r="G5866" s="174">
        <v>5860</v>
      </c>
      <c r="H5866" s="174">
        <f t="shared" ca="1" si="95"/>
        <v>1.6109002475373651E-2</v>
      </c>
    </row>
    <row r="5867" spans="2:8" x14ac:dyDescent="0.3">
      <c r="B5867" s="212">
        <v>36922</v>
      </c>
      <c r="C5867" s="212">
        <v>14.449172000000001</v>
      </c>
      <c r="D5867" s="174">
        <v>-1.4682481475821534E-2</v>
      </c>
      <c r="E5867" s="174">
        <v>-1.4682481475821534E-2</v>
      </c>
      <c r="G5867" s="174">
        <v>5861</v>
      </c>
      <c r="H5867" s="174">
        <f t="shared" ca="1" si="95"/>
        <v>4.7713332274539735E-2</v>
      </c>
    </row>
    <row r="5868" spans="2:8" x14ac:dyDescent="0.3">
      <c r="B5868" s="213">
        <v>36921</v>
      </c>
      <c r="C5868" s="213">
        <v>14.664483000000001</v>
      </c>
      <c r="D5868" s="174">
        <v>3.6838858534718071E-3</v>
      </c>
      <c r="E5868" s="174">
        <v>3.6838858534718071E-3</v>
      </c>
      <c r="G5868" s="174">
        <v>5862</v>
      </c>
      <c r="H5868" s="174">
        <f t="shared" ca="1" si="95"/>
        <v>-1.5122754969203175E-2</v>
      </c>
    </row>
    <row r="5869" spans="2:8" x14ac:dyDescent="0.3">
      <c r="B5869" s="212">
        <v>36920</v>
      </c>
      <c r="C5869" s="212">
        <v>14.610659</v>
      </c>
      <c r="D5869" s="174">
        <v>1.3333226987848562E-2</v>
      </c>
      <c r="E5869" s="174">
        <v>1.3333226987848562E-2</v>
      </c>
      <c r="G5869" s="174">
        <v>5863</v>
      </c>
      <c r="H5869" s="174">
        <f t="shared" ca="1" si="95"/>
        <v>-2.2382312850532375E-2</v>
      </c>
    </row>
    <row r="5870" spans="2:8" x14ac:dyDescent="0.3">
      <c r="B5870" s="213">
        <v>36917</v>
      </c>
      <c r="C5870" s="213">
        <v>14.418415</v>
      </c>
      <c r="D5870" s="174">
        <v>0</v>
      </c>
      <c r="E5870" s="174">
        <v>0</v>
      </c>
      <c r="G5870" s="174">
        <v>5864</v>
      </c>
      <c r="H5870" s="174">
        <f t="shared" ca="1" si="95"/>
        <v>-1.2933042218044788E-2</v>
      </c>
    </row>
    <row r="5871" spans="2:8" x14ac:dyDescent="0.3">
      <c r="B5871" s="212">
        <v>36916</v>
      </c>
      <c r="C5871" s="212">
        <v>14.418415</v>
      </c>
      <c r="D5871" s="174">
        <v>-1.6779861928988636E-2</v>
      </c>
      <c r="E5871" s="174">
        <v>-1.6779861928988636E-2</v>
      </c>
      <c r="G5871" s="174">
        <v>5865</v>
      </c>
      <c r="H5871" s="174">
        <f t="shared" ca="1" si="95"/>
        <v>2.1849448146948725E-2</v>
      </c>
    </row>
    <row r="5872" spans="2:8" x14ac:dyDescent="0.3">
      <c r="B5872" s="213">
        <v>36915</v>
      </c>
      <c r="C5872" s="213">
        <v>14.664483000000001</v>
      </c>
      <c r="D5872" s="174">
        <v>5.8013429447390102E-3</v>
      </c>
      <c r="E5872" s="174">
        <v>5.8013429447390102E-3</v>
      </c>
      <c r="G5872" s="174">
        <v>5866</v>
      </c>
      <c r="H5872" s="174">
        <f t="shared" ca="1" si="95"/>
        <v>2.1950392000590985E-2</v>
      </c>
    </row>
    <row r="5873" spans="2:8" x14ac:dyDescent="0.3">
      <c r="B5873" s="212">
        <v>36914</v>
      </c>
      <c r="C5873" s="212">
        <v>14.5799</v>
      </c>
      <c r="D5873" s="174">
        <v>-7.8492726253597423E-3</v>
      </c>
      <c r="E5873" s="174">
        <v>-7.8492726253597423E-3</v>
      </c>
      <c r="G5873" s="174">
        <v>5867</v>
      </c>
      <c r="H5873" s="174">
        <f t="shared" ca="1" si="95"/>
        <v>2.4961519262059695E-2</v>
      </c>
    </row>
    <row r="5874" spans="2:8" x14ac:dyDescent="0.3">
      <c r="B5874" s="213">
        <v>36913</v>
      </c>
      <c r="C5874" s="213">
        <v>14.695247</v>
      </c>
      <c r="D5874" s="174">
        <v>4.6549929349274849E-2</v>
      </c>
      <c r="E5874" s="174">
        <v>4.6549929349274849E-2</v>
      </c>
      <c r="G5874" s="174">
        <v>5868</v>
      </c>
      <c r="H5874" s="174">
        <f t="shared" ca="1" si="95"/>
        <v>3.3579461438147884E-2</v>
      </c>
    </row>
    <row r="5875" spans="2:8" x14ac:dyDescent="0.3">
      <c r="B5875" s="212">
        <v>36910</v>
      </c>
      <c r="C5875" s="212">
        <v>14.041611</v>
      </c>
      <c r="D5875" s="174">
        <v>4.4002562214347785E-3</v>
      </c>
      <c r="E5875" s="174">
        <v>4.4002562214347785E-3</v>
      </c>
      <c r="G5875" s="174">
        <v>5869</v>
      </c>
      <c r="H5875" s="174">
        <f t="shared" ca="1" si="95"/>
        <v>2.1536398938731968E-4</v>
      </c>
    </row>
    <row r="5876" spans="2:8" x14ac:dyDescent="0.3">
      <c r="B5876" s="213">
        <v>36909</v>
      </c>
      <c r="C5876" s="213">
        <v>13.980095</v>
      </c>
      <c r="D5876" s="174">
        <v>4.3628448998754267E-2</v>
      </c>
      <c r="E5876" s="174">
        <v>4.3628448998754267E-2</v>
      </c>
      <c r="G5876" s="174">
        <v>5870</v>
      </c>
      <c r="H5876" s="174">
        <f t="shared" ca="1" si="95"/>
        <v>2.3840172593214252E-2</v>
      </c>
    </row>
    <row r="5877" spans="2:8" x14ac:dyDescent="0.3">
      <c r="B5877" s="212">
        <v>36908</v>
      </c>
      <c r="C5877" s="212">
        <v>13.395663000000001</v>
      </c>
      <c r="D5877" s="174">
        <v>-3.329661076638496E-2</v>
      </c>
      <c r="E5877" s="174">
        <v>-3.329661076638496E-2</v>
      </c>
      <c r="G5877" s="174">
        <v>5871</v>
      </c>
      <c r="H5877" s="174">
        <f t="shared" ca="1" si="95"/>
        <v>-1.7465898013396351E-2</v>
      </c>
    </row>
    <row r="5878" spans="2:8" x14ac:dyDescent="0.3">
      <c r="B5878" s="213">
        <v>36907</v>
      </c>
      <c r="C5878" s="213">
        <v>13.857056</v>
      </c>
      <c r="D5878" s="174">
        <v>8.393787352972245E-3</v>
      </c>
      <c r="E5878" s="174">
        <v>8.393787352972245E-3</v>
      </c>
      <c r="G5878" s="174">
        <v>5872</v>
      </c>
      <c r="H5878" s="174">
        <f t="shared" ca="1" si="95"/>
        <v>-2.9604983504482291E-2</v>
      </c>
    </row>
    <row r="5879" spans="2:8" x14ac:dyDescent="0.3">
      <c r="B5879" s="212">
        <v>36906</v>
      </c>
      <c r="C5879" s="212">
        <v>13.741711</v>
      </c>
      <c r="D5879" s="174">
        <v>-2.7747352480269195E-2</v>
      </c>
      <c r="E5879" s="174">
        <v>-2.7747352480269195E-2</v>
      </c>
      <c r="G5879" s="174">
        <v>5873</v>
      </c>
      <c r="H5879" s="174">
        <f t="shared" ca="1" si="95"/>
        <v>4.8948373410719129E-3</v>
      </c>
    </row>
    <row r="5880" spans="2:8" x14ac:dyDescent="0.3">
      <c r="B5880" s="213">
        <v>36903</v>
      </c>
      <c r="C5880" s="213">
        <v>14.133889</v>
      </c>
      <c r="D5880" s="174">
        <v>-1.9733514398080482E-2</v>
      </c>
      <c r="E5880" s="174">
        <v>-1.9733514398080482E-2</v>
      </c>
      <c r="G5880" s="174">
        <v>5874</v>
      </c>
      <c r="H5880" s="174">
        <f t="shared" ca="1" si="95"/>
        <v>-1.5326274436273424E-2</v>
      </c>
    </row>
    <row r="5881" spans="2:8" x14ac:dyDescent="0.3">
      <c r="B5881" s="212">
        <v>36902</v>
      </c>
      <c r="C5881" s="212">
        <v>14.418415</v>
      </c>
      <c r="D5881" s="174">
        <v>1.067969503367721E-3</v>
      </c>
      <c r="E5881" s="174">
        <v>1.067969503367721E-3</v>
      </c>
      <c r="G5881" s="174">
        <v>5875</v>
      </c>
      <c r="H5881" s="174">
        <f t="shared" ca="1" si="95"/>
        <v>5.9710747507537021E-3</v>
      </c>
    </row>
    <row r="5882" spans="2:8" x14ac:dyDescent="0.3">
      <c r="B5882" s="213">
        <v>36901</v>
      </c>
      <c r="C5882" s="213">
        <v>14.403033000000001</v>
      </c>
      <c r="D5882" s="174">
        <v>-5.4517884984395866E-2</v>
      </c>
      <c r="E5882" s="174">
        <v>-5.4517884984395866E-2</v>
      </c>
      <c r="G5882" s="174">
        <v>5876</v>
      </c>
      <c r="H5882" s="174">
        <f t="shared" ca="1" si="95"/>
        <v>1.2096863227846404E-2</v>
      </c>
    </row>
    <row r="5883" spans="2:8" x14ac:dyDescent="0.3">
      <c r="B5883" s="212">
        <v>36900</v>
      </c>
      <c r="C5883" s="212">
        <v>15.233533</v>
      </c>
      <c r="D5883" s="174">
        <v>-2.1728453444881352E-2</v>
      </c>
      <c r="E5883" s="174">
        <v>-2.1728453444881352E-2</v>
      </c>
      <c r="G5883" s="174">
        <v>5877</v>
      </c>
      <c r="H5883" s="174">
        <f t="shared" ca="1" si="95"/>
        <v>-2.9070784319072143E-2</v>
      </c>
    </row>
    <row r="5884" spans="2:8" x14ac:dyDescent="0.3">
      <c r="B5884" s="213">
        <v>36899</v>
      </c>
      <c r="C5884" s="213">
        <v>15.571885999999999</v>
      </c>
      <c r="D5884" s="174">
        <v>-2.2211385732269353E-2</v>
      </c>
      <c r="E5884" s="174">
        <v>-2.2211385732269353E-2</v>
      </c>
      <c r="G5884" s="174">
        <v>5878</v>
      </c>
      <c r="H5884" s="174">
        <f t="shared" ca="1" si="95"/>
        <v>-7.5491818837469474E-3</v>
      </c>
    </row>
    <row r="5885" spans="2:8" x14ac:dyDescent="0.3">
      <c r="B5885" s="212">
        <v>36896</v>
      </c>
      <c r="C5885" s="212">
        <v>15.925616</v>
      </c>
      <c r="D5885" s="174">
        <v>-1.6151845173680891E-2</v>
      </c>
      <c r="E5885" s="174">
        <v>-1.6151845173680891E-2</v>
      </c>
      <c r="G5885" s="174">
        <v>5879</v>
      </c>
      <c r="H5885" s="174">
        <f t="shared" ca="1" si="95"/>
        <v>-3.4143699185764959E-2</v>
      </c>
    </row>
    <row r="5886" spans="2:8" x14ac:dyDescent="0.3">
      <c r="B5886" s="213">
        <v>36895</v>
      </c>
      <c r="C5886" s="213">
        <v>16.187066999999999</v>
      </c>
      <c r="D5886" s="174">
        <v>3.5415582316349448E-2</v>
      </c>
      <c r="E5886" s="174">
        <v>3.5415582316349448E-2</v>
      </c>
      <c r="G5886" s="174">
        <v>5880</v>
      </c>
      <c r="H5886" s="174">
        <f t="shared" ca="1" si="95"/>
        <v>2.3489359303467638E-2</v>
      </c>
    </row>
    <row r="5887" spans="2:8" x14ac:dyDescent="0.3">
      <c r="B5887" s="212">
        <v>36894</v>
      </c>
      <c r="C5887" s="212">
        <v>15.633400999999999</v>
      </c>
      <c r="D5887" s="174">
        <v>8.4266266437746429E-2</v>
      </c>
      <c r="E5887" s="174">
        <v>8.4266266437746429E-2</v>
      </c>
      <c r="G5887" s="174">
        <v>5881</v>
      </c>
      <c r="H5887" s="174">
        <f t="shared" ca="1" si="95"/>
        <v>-1.9741605363231711E-2</v>
      </c>
    </row>
    <row r="5888" spans="2:8" x14ac:dyDescent="0.3">
      <c r="B5888" s="213">
        <v>36893</v>
      </c>
      <c r="C5888" s="213">
        <v>14.418415</v>
      </c>
      <c r="D5888" s="174">
        <v>5.2779398536943099E-2</v>
      </c>
      <c r="E5888" s="174">
        <v>5.2779398536943099E-2</v>
      </c>
      <c r="G5888" s="174">
        <v>5882</v>
      </c>
      <c r="H5888" s="174">
        <f t="shared" ca="1" si="95"/>
        <v>-7.4753260639035691E-3</v>
      </c>
    </row>
    <row r="5889" spans="2:8" x14ac:dyDescent="0.3">
      <c r="B5889" s="212">
        <v>36892</v>
      </c>
      <c r="C5889" s="212">
        <v>13.695570999999999</v>
      </c>
      <c r="D5889" s="174">
        <v>1.0783529380506635E-2</v>
      </c>
      <c r="E5889" s="174">
        <v>1.0783529380506635E-2</v>
      </c>
      <c r="G5889" s="174">
        <v>5883</v>
      </c>
      <c r="H5889" s="174">
        <f t="shared" ca="1" si="95"/>
        <v>-1.0901103423664767E-2</v>
      </c>
    </row>
    <row r="5890" spans="2:8" x14ac:dyDescent="0.3">
      <c r="B5890" s="213">
        <v>36889</v>
      </c>
      <c r="C5890" s="213">
        <v>13.54946</v>
      </c>
      <c r="D5890" s="174">
        <v>1.4392368231169114E-2</v>
      </c>
      <c r="E5890" s="174">
        <v>1.4392368231169114E-2</v>
      </c>
      <c r="G5890" s="174">
        <v>5884</v>
      </c>
      <c r="H5890" s="174">
        <f t="shared" ca="1" si="95"/>
        <v>-1.5768864378625305E-2</v>
      </c>
    </row>
    <row r="5891" spans="2:8" x14ac:dyDescent="0.3">
      <c r="B5891" s="212">
        <v>36888</v>
      </c>
      <c r="C5891" s="212">
        <v>13.357218</v>
      </c>
      <c r="D5891" s="174">
        <v>2.4174556919659473E-2</v>
      </c>
      <c r="E5891" s="174">
        <v>2.4174556919659473E-2</v>
      </c>
      <c r="G5891" s="174">
        <v>5885</v>
      </c>
      <c r="H5891" s="174">
        <f t="shared" ca="1" si="95"/>
        <v>2.8581396901374453E-2</v>
      </c>
    </row>
    <row r="5892" spans="2:8" x14ac:dyDescent="0.3">
      <c r="B5892" s="213">
        <v>36887</v>
      </c>
      <c r="C5892" s="213">
        <v>13.041935</v>
      </c>
      <c r="D5892" s="174">
        <v>1.5568757547986542E-2</v>
      </c>
      <c r="E5892" s="174">
        <v>1.5568757547986542E-2</v>
      </c>
      <c r="G5892" s="174">
        <v>5886</v>
      </c>
      <c r="H5892" s="174">
        <f t="shared" ca="1" si="95"/>
        <v>-1.449352819243387E-2</v>
      </c>
    </row>
    <row r="5893" spans="2:8" x14ac:dyDescent="0.3">
      <c r="B5893" s="212">
        <v>36886</v>
      </c>
      <c r="C5893" s="212">
        <v>12.842001</v>
      </c>
      <c r="D5893" s="174">
        <v>-4.0229708094430876E-2</v>
      </c>
      <c r="E5893" s="174">
        <v>-4.0229708094430876E-2</v>
      </c>
      <c r="G5893" s="174">
        <v>5887</v>
      </c>
      <c r="H5893" s="174">
        <f t="shared" ca="1" si="95"/>
        <v>-9.445108858119276E-3</v>
      </c>
    </row>
    <row r="5894" spans="2:8" x14ac:dyDescent="0.3">
      <c r="B5894" s="213">
        <v>36885</v>
      </c>
      <c r="C5894" s="213">
        <v>13.380286</v>
      </c>
      <c r="D5894" s="174">
        <v>0</v>
      </c>
      <c r="E5894" s="174">
        <v>0</v>
      </c>
      <c r="G5894" s="174">
        <v>5888</v>
      </c>
      <c r="H5894" s="174">
        <f t="shared" ca="1" si="95"/>
        <v>1.0949957611615232E-2</v>
      </c>
    </row>
    <row r="5895" spans="2:8" x14ac:dyDescent="0.3">
      <c r="B5895" s="212">
        <v>36882</v>
      </c>
      <c r="C5895" s="212">
        <v>13.380286</v>
      </c>
      <c r="D5895" s="174">
        <v>-6.0475373851538151E-2</v>
      </c>
      <c r="E5895" s="174">
        <v>-6.0475373851538151E-2</v>
      </c>
      <c r="G5895" s="174">
        <v>5889</v>
      </c>
      <c r="H5895" s="174">
        <f t="shared" ca="1" si="95"/>
        <v>2.9002045125843767E-2</v>
      </c>
    </row>
    <row r="5896" spans="2:8" x14ac:dyDescent="0.3">
      <c r="B5896" s="213">
        <v>36881</v>
      </c>
      <c r="C5896" s="213">
        <v>14.241548999999999</v>
      </c>
      <c r="D5896" s="174">
        <v>-2.1548728222157386E-3</v>
      </c>
      <c r="E5896" s="174">
        <v>-2.1548728222157386E-3</v>
      </c>
      <c r="G5896" s="174">
        <v>5890</v>
      </c>
      <c r="H5896" s="174">
        <f t="shared" ref="H5896:H5959" ca="1" si="96">_xlfn.NORM.INV(RAND(),N$9,N$10)</f>
        <v>-2.8438160552202447E-2</v>
      </c>
    </row>
    <row r="5897" spans="2:8" x14ac:dyDescent="0.3">
      <c r="B5897" s="212">
        <v>36880</v>
      </c>
      <c r="C5897" s="212">
        <v>14.272304</v>
      </c>
      <c r="D5897" s="174">
        <v>-6.4241331318749349E-3</v>
      </c>
      <c r="E5897" s="174">
        <v>-6.4241331318749349E-3</v>
      </c>
      <c r="G5897" s="174">
        <v>5891</v>
      </c>
      <c r="H5897" s="174">
        <f t="shared" ca="1" si="96"/>
        <v>-2.6249843299355185E-3</v>
      </c>
    </row>
    <row r="5898" spans="2:8" x14ac:dyDescent="0.3">
      <c r="B5898" s="213">
        <v>36879</v>
      </c>
      <c r="C5898" s="213">
        <v>14.364584000000001</v>
      </c>
      <c r="D5898" s="174">
        <v>-4.2646296928637618E-3</v>
      </c>
      <c r="E5898" s="174">
        <v>-4.2646296928637618E-3</v>
      </c>
      <c r="G5898" s="174">
        <v>5892</v>
      </c>
      <c r="H5898" s="174">
        <f t="shared" ca="1" si="96"/>
        <v>3.2199688947595138E-2</v>
      </c>
    </row>
    <row r="5899" spans="2:8" x14ac:dyDescent="0.3">
      <c r="B5899" s="212">
        <v>36878</v>
      </c>
      <c r="C5899" s="212">
        <v>14.426106000000001</v>
      </c>
      <c r="D5899" s="174">
        <v>2.7382541789542608E-2</v>
      </c>
      <c r="E5899" s="174">
        <v>2.7382541789542608E-2</v>
      </c>
      <c r="G5899" s="174">
        <v>5893</v>
      </c>
      <c r="H5899" s="174">
        <f t="shared" ca="1" si="96"/>
        <v>-5.1335202614286958E-2</v>
      </c>
    </row>
    <row r="5900" spans="2:8" x14ac:dyDescent="0.3">
      <c r="B5900" s="213">
        <v>36875</v>
      </c>
      <c r="C5900" s="213">
        <v>14.041611</v>
      </c>
      <c r="D5900" s="174">
        <v>-6.0216228538293275E-2</v>
      </c>
      <c r="E5900" s="174">
        <v>-6.0216228538293275E-2</v>
      </c>
      <c r="G5900" s="174">
        <v>5894</v>
      </c>
      <c r="H5900" s="174">
        <f t="shared" ca="1" si="96"/>
        <v>6.435855743285511E-2</v>
      </c>
    </row>
    <row r="5901" spans="2:8" x14ac:dyDescent="0.3">
      <c r="B5901" s="212">
        <v>36874</v>
      </c>
      <c r="C5901" s="212">
        <v>14.941321</v>
      </c>
      <c r="D5901" s="174">
        <v>-1.1698954927667236E-2</v>
      </c>
      <c r="E5901" s="174">
        <v>-1.1698954927667236E-2</v>
      </c>
      <c r="G5901" s="174">
        <v>5895</v>
      </c>
      <c r="H5901" s="174">
        <f t="shared" ca="1" si="96"/>
        <v>-3.4700909547870036E-2</v>
      </c>
    </row>
    <row r="5902" spans="2:8" x14ac:dyDescent="0.3">
      <c r="B5902" s="213">
        <v>36873</v>
      </c>
      <c r="C5902" s="213">
        <v>15.118188</v>
      </c>
      <c r="D5902" s="174">
        <v>8.205455285330324E-3</v>
      </c>
      <c r="E5902" s="174">
        <v>8.205455285330324E-3</v>
      </c>
      <c r="G5902" s="174">
        <v>5896</v>
      </c>
      <c r="H5902" s="174">
        <f t="shared" ca="1" si="96"/>
        <v>-2.7833567565025617E-2</v>
      </c>
    </row>
    <row r="5903" spans="2:8" x14ac:dyDescent="0.3">
      <c r="B5903" s="212">
        <v>36872</v>
      </c>
      <c r="C5903" s="212">
        <v>14.995146</v>
      </c>
      <c r="D5903" s="174">
        <v>-2.500025845856866E-2</v>
      </c>
      <c r="E5903" s="174">
        <v>-2.500025845856866E-2</v>
      </c>
      <c r="G5903" s="174">
        <v>5897</v>
      </c>
      <c r="H5903" s="174">
        <f t="shared" ca="1" si="96"/>
        <v>-2.5690425457083558E-3</v>
      </c>
    </row>
    <row r="5904" spans="2:8" x14ac:dyDescent="0.3">
      <c r="B5904" s="213">
        <v>36871</v>
      </c>
      <c r="C5904" s="213">
        <v>15.379640999999999</v>
      </c>
      <c r="D5904" s="174">
        <v>3.5123098208433307E-3</v>
      </c>
      <c r="E5904" s="174">
        <v>3.5123098208433307E-3</v>
      </c>
      <c r="G5904" s="174">
        <v>5898</v>
      </c>
      <c r="H5904" s="174">
        <f t="shared" ca="1" si="96"/>
        <v>1.7768840799569072E-2</v>
      </c>
    </row>
    <row r="5905" spans="2:8" x14ac:dyDescent="0.3">
      <c r="B5905" s="212">
        <v>36868</v>
      </c>
      <c r="C5905" s="212">
        <v>15.325812000000001</v>
      </c>
      <c r="D5905" s="174">
        <v>2.6261597062362179E-2</v>
      </c>
      <c r="E5905" s="174">
        <v>2.6261597062362179E-2</v>
      </c>
      <c r="G5905" s="174">
        <v>5899</v>
      </c>
      <c r="H5905" s="174">
        <f t="shared" ca="1" si="96"/>
        <v>-4.622671243987294E-2</v>
      </c>
    </row>
    <row r="5906" spans="2:8" x14ac:dyDescent="0.3">
      <c r="B5906" s="213">
        <v>36867</v>
      </c>
      <c r="C5906" s="213">
        <v>14.933631</v>
      </c>
      <c r="D5906" s="174">
        <v>5.9465476740383848E-2</v>
      </c>
      <c r="E5906" s="174">
        <v>5.9465476740383848E-2</v>
      </c>
      <c r="G5906" s="174">
        <v>5900</v>
      </c>
      <c r="H5906" s="174">
        <f t="shared" ca="1" si="96"/>
        <v>-6.3571961746237984E-2</v>
      </c>
    </row>
    <row r="5907" spans="2:8" x14ac:dyDescent="0.3">
      <c r="B5907" s="212">
        <v>36866</v>
      </c>
      <c r="C5907" s="212">
        <v>14.095439000000001</v>
      </c>
      <c r="D5907" s="174">
        <v>1.2707193474503485E-2</v>
      </c>
      <c r="E5907" s="174">
        <v>1.2707193474503485E-2</v>
      </c>
      <c r="G5907" s="174">
        <v>5901</v>
      </c>
      <c r="H5907" s="174">
        <f t="shared" ca="1" si="96"/>
        <v>-1.9647205307174297E-2</v>
      </c>
    </row>
    <row r="5908" spans="2:8" x14ac:dyDescent="0.3">
      <c r="B5908" s="213">
        <v>36865</v>
      </c>
      <c r="C5908" s="213">
        <v>13.918573</v>
      </c>
      <c r="D5908" s="174">
        <v>2.0292711819492305E-2</v>
      </c>
      <c r="E5908" s="174">
        <v>2.0292711819492305E-2</v>
      </c>
      <c r="G5908" s="174">
        <v>5902</v>
      </c>
      <c r="H5908" s="174">
        <f t="shared" ca="1" si="96"/>
        <v>3.2171921427324557E-2</v>
      </c>
    </row>
    <row r="5909" spans="2:8" x14ac:dyDescent="0.3">
      <c r="B5909" s="212">
        <v>36864</v>
      </c>
      <c r="C5909" s="212">
        <v>13.641745</v>
      </c>
      <c r="D5909" s="174">
        <v>2.7810160623014359E-2</v>
      </c>
      <c r="E5909" s="174">
        <v>2.7810160623014359E-2</v>
      </c>
      <c r="G5909" s="174">
        <v>5903</v>
      </c>
      <c r="H5909" s="174">
        <f t="shared" ca="1" si="96"/>
        <v>-3.157434050658757E-2</v>
      </c>
    </row>
    <row r="5910" spans="2:8" x14ac:dyDescent="0.3">
      <c r="B5910" s="213">
        <v>36861</v>
      </c>
      <c r="C5910" s="213">
        <v>13.272631000000001</v>
      </c>
      <c r="D5910" s="174">
        <v>-1.8202410526926182E-2</v>
      </c>
      <c r="E5910" s="174">
        <v>-1.8202410526926182E-2</v>
      </c>
      <c r="G5910" s="174">
        <v>5904</v>
      </c>
      <c r="H5910" s="174">
        <f t="shared" ca="1" si="96"/>
        <v>-2.3211244329638253E-3</v>
      </c>
    </row>
    <row r="5911" spans="2:8" x14ac:dyDescent="0.3">
      <c r="B5911" s="212">
        <v>36860</v>
      </c>
      <c r="C5911" s="212">
        <v>13.518704</v>
      </c>
      <c r="D5911" s="174">
        <v>7.4501072493207846E-3</v>
      </c>
      <c r="E5911" s="174">
        <v>7.4501072493207846E-3</v>
      </c>
      <c r="G5911" s="174">
        <v>5905</v>
      </c>
      <c r="H5911" s="174">
        <f t="shared" ca="1" si="96"/>
        <v>1.4682552540934389E-2</v>
      </c>
    </row>
    <row r="5912" spans="2:8" x14ac:dyDescent="0.3">
      <c r="B5912" s="213">
        <v>36859</v>
      </c>
      <c r="C5912" s="213">
        <v>13.418733</v>
      </c>
      <c r="D5912" s="174">
        <v>-5.2145803346608614E-2</v>
      </c>
      <c r="E5912" s="174">
        <v>-5.2145803346608614E-2</v>
      </c>
      <c r="G5912" s="174">
        <v>5906</v>
      </c>
      <c r="H5912" s="174">
        <f t="shared" ca="1" si="96"/>
        <v>-3.4070852876447413E-2</v>
      </c>
    </row>
    <row r="5913" spans="2:8" x14ac:dyDescent="0.3">
      <c r="B5913" s="212">
        <v>36858</v>
      </c>
      <c r="C5913" s="212">
        <v>14.156959000000001</v>
      </c>
      <c r="D5913" s="174">
        <v>2.7917289194842359E-2</v>
      </c>
      <c r="E5913" s="174">
        <v>2.7917289194842359E-2</v>
      </c>
      <c r="G5913" s="174">
        <v>5907</v>
      </c>
      <c r="H5913" s="174">
        <f t="shared" ca="1" si="96"/>
        <v>6.2371353258174486E-2</v>
      </c>
    </row>
    <row r="5914" spans="2:8" x14ac:dyDescent="0.3">
      <c r="B5914" s="213">
        <v>36857</v>
      </c>
      <c r="C5914" s="213">
        <v>13.772468999999999</v>
      </c>
      <c r="D5914" s="174">
        <v>2.1094764331761651E-2</v>
      </c>
      <c r="E5914" s="174">
        <v>2.1094764331761651E-2</v>
      </c>
      <c r="G5914" s="174">
        <v>5908</v>
      </c>
      <c r="H5914" s="174">
        <f t="shared" ca="1" si="96"/>
        <v>4.6642388498515937E-2</v>
      </c>
    </row>
    <row r="5915" spans="2:8" x14ac:dyDescent="0.3">
      <c r="B5915" s="212">
        <v>36854</v>
      </c>
      <c r="C5915" s="212">
        <v>13.487944000000001</v>
      </c>
      <c r="D5915" s="174">
        <v>4.9043125277953244E-2</v>
      </c>
      <c r="E5915" s="174">
        <v>4.9043125277953244E-2</v>
      </c>
      <c r="G5915" s="174">
        <v>5909</v>
      </c>
      <c r="H5915" s="174">
        <f t="shared" ca="1" si="96"/>
        <v>-4.695740806532696E-3</v>
      </c>
    </row>
    <row r="5916" spans="2:8" x14ac:dyDescent="0.3">
      <c r="B5916" s="213">
        <v>36853</v>
      </c>
      <c r="C5916" s="213">
        <v>12.857378000000001</v>
      </c>
      <c r="D5916" s="174">
        <v>3.1461995228635735E-2</v>
      </c>
      <c r="E5916" s="174">
        <v>3.1461995228635735E-2</v>
      </c>
      <c r="G5916" s="174">
        <v>5910</v>
      </c>
      <c r="H5916" s="174">
        <f t="shared" ca="1" si="96"/>
        <v>6.0293747835006269E-3</v>
      </c>
    </row>
    <row r="5917" spans="2:8" x14ac:dyDescent="0.3">
      <c r="B5917" s="212">
        <v>36852</v>
      </c>
      <c r="C5917" s="212">
        <v>12.465198000000001</v>
      </c>
      <c r="D5917" s="174">
        <v>-2.7594502817317752E-2</v>
      </c>
      <c r="E5917" s="174">
        <v>-2.7594502817317752E-2</v>
      </c>
      <c r="G5917" s="174">
        <v>5911</v>
      </c>
      <c r="H5917" s="174">
        <f t="shared" ca="1" si="96"/>
        <v>-3.0545849743553653E-2</v>
      </c>
    </row>
    <row r="5918" spans="2:8" x14ac:dyDescent="0.3">
      <c r="B5918" s="213">
        <v>36851</v>
      </c>
      <c r="C5918" s="213">
        <v>12.81893</v>
      </c>
      <c r="D5918" s="174">
        <v>6.0349871982741769E-3</v>
      </c>
      <c r="E5918" s="174">
        <v>6.0349871982741769E-3</v>
      </c>
      <c r="G5918" s="174">
        <v>5912</v>
      </c>
      <c r="H5918" s="174">
        <f t="shared" ca="1" si="96"/>
        <v>-4.9823193778636291E-3</v>
      </c>
    </row>
    <row r="5919" spans="2:8" x14ac:dyDescent="0.3">
      <c r="B5919" s="212">
        <v>36850</v>
      </c>
      <c r="C5919" s="212">
        <v>12.742032</v>
      </c>
      <c r="D5919" s="174">
        <v>6.9722439541986661E-2</v>
      </c>
      <c r="E5919" s="174">
        <v>6.9722439541986661E-2</v>
      </c>
      <c r="G5919" s="174">
        <v>5913</v>
      </c>
      <c r="H5919" s="174">
        <f t="shared" ca="1" si="96"/>
        <v>-3.7752195203188066E-2</v>
      </c>
    </row>
    <row r="5920" spans="2:8" x14ac:dyDescent="0.3">
      <c r="B5920" s="213">
        <v>36847</v>
      </c>
      <c r="C5920" s="213">
        <v>11.911531</v>
      </c>
      <c r="D5920" s="174">
        <v>-1.4003897784798661E-2</v>
      </c>
      <c r="E5920" s="174">
        <v>-1.4003897784798661E-2</v>
      </c>
      <c r="G5920" s="174">
        <v>5914</v>
      </c>
      <c r="H5920" s="174">
        <f t="shared" ca="1" si="96"/>
        <v>8.8051759326632992E-3</v>
      </c>
    </row>
    <row r="5921" spans="2:8" x14ac:dyDescent="0.3">
      <c r="B5921" s="212">
        <v>36846</v>
      </c>
      <c r="C5921" s="212">
        <v>12.080708</v>
      </c>
      <c r="D5921" s="174">
        <v>1.9133931466007678E-3</v>
      </c>
      <c r="E5921" s="174">
        <v>1.9133931466007678E-3</v>
      </c>
      <c r="G5921" s="174">
        <v>5915</v>
      </c>
      <c r="H5921" s="174">
        <f t="shared" ca="1" si="96"/>
        <v>5.5922674860746389E-2</v>
      </c>
    </row>
    <row r="5922" spans="2:8" x14ac:dyDescent="0.3">
      <c r="B5922" s="213">
        <v>36845</v>
      </c>
      <c r="C5922" s="213">
        <v>12.057637</v>
      </c>
      <c r="D5922" s="174">
        <v>1.1612924335652875E-2</v>
      </c>
      <c r="E5922" s="174">
        <v>1.1612924335652875E-2</v>
      </c>
      <c r="G5922" s="174">
        <v>5916</v>
      </c>
      <c r="H5922" s="174">
        <f t="shared" ca="1" si="96"/>
        <v>-1.7415810204418319E-2</v>
      </c>
    </row>
    <row r="5923" spans="2:8" x14ac:dyDescent="0.3">
      <c r="B5923" s="212">
        <v>36844</v>
      </c>
      <c r="C5923" s="212">
        <v>11.919219999999999</v>
      </c>
      <c r="D5923" s="174">
        <v>3.1957182056518756E-2</v>
      </c>
      <c r="E5923" s="174">
        <v>3.1957182056518756E-2</v>
      </c>
      <c r="G5923" s="174">
        <v>5917</v>
      </c>
      <c r="H5923" s="174">
        <f t="shared" ca="1" si="96"/>
        <v>-2.3309674091499939E-2</v>
      </c>
    </row>
    <row r="5924" spans="2:8" x14ac:dyDescent="0.3">
      <c r="B5924" s="213">
        <v>36843</v>
      </c>
      <c r="C5924" s="213">
        <v>11.550110999999999</v>
      </c>
      <c r="D5924" s="174">
        <v>-5.1168472742591321E-2</v>
      </c>
      <c r="E5924" s="174">
        <v>-5.1168472742591321E-2</v>
      </c>
      <c r="G5924" s="174">
        <v>5918</v>
      </c>
      <c r="H5924" s="174">
        <f t="shared" ca="1" si="96"/>
        <v>6.6603439658271313E-2</v>
      </c>
    </row>
    <row r="5925" spans="2:8" x14ac:dyDescent="0.3">
      <c r="B5925" s="212">
        <v>36840</v>
      </c>
      <c r="C5925" s="212">
        <v>12.172984</v>
      </c>
      <c r="D5925" s="174">
        <v>-4.6385535561805295E-2</v>
      </c>
      <c r="E5925" s="174">
        <v>-4.6385535561805295E-2</v>
      </c>
      <c r="G5925" s="174">
        <v>5919</v>
      </c>
      <c r="H5925" s="174">
        <f t="shared" ca="1" si="96"/>
        <v>-2.585462895190687E-2</v>
      </c>
    </row>
    <row r="5926" spans="2:8" x14ac:dyDescent="0.3">
      <c r="B5926" s="213">
        <v>36839</v>
      </c>
      <c r="C5926" s="213">
        <v>12.7651</v>
      </c>
      <c r="D5926" s="174">
        <v>-3.5444510762624483E-2</v>
      </c>
      <c r="E5926" s="174">
        <v>-3.5444510762624483E-2</v>
      </c>
      <c r="G5926" s="174">
        <v>5920</v>
      </c>
      <c r="H5926" s="174">
        <f t="shared" ca="1" si="96"/>
        <v>-2.5904617153996268E-2</v>
      </c>
    </row>
    <row r="5927" spans="2:8" x14ac:dyDescent="0.3">
      <c r="B5927" s="212">
        <v>36838</v>
      </c>
      <c r="C5927" s="212">
        <v>13.234178999999999</v>
      </c>
      <c r="D5927" s="174">
        <v>-1.5446361895120378E-2</v>
      </c>
      <c r="E5927" s="174">
        <v>-1.5446361895120378E-2</v>
      </c>
      <c r="G5927" s="174">
        <v>5921</v>
      </c>
      <c r="H5927" s="174">
        <f t="shared" ca="1" si="96"/>
        <v>1.7131537528089363E-2</v>
      </c>
    </row>
    <row r="5928" spans="2:8" x14ac:dyDescent="0.3">
      <c r="B5928" s="213">
        <v>36837</v>
      </c>
      <c r="C5928" s="213">
        <v>13.441806</v>
      </c>
      <c r="D5928" s="174">
        <v>-1.6319726901475106E-2</v>
      </c>
      <c r="E5928" s="174">
        <v>-1.6319726901475106E-2</v>
      </c>
      <c r="G5928" s="174">
        <v>5922</v>
      </c>
      <c r="H5928" s="174">
        <f t="shared" ca="1" si="96"/>
        <v>2.1515575144321744E-2</v>
      </c>
    </row>
    <row r="5929" spans="2:8" x14ac:dyDescent="0.3">
      <c r="B5929" s="212">
        <v>36836</v>
      </c>
      <c r="C5929" s="212">
        <v>13.664812</v>
      </c>
      <c r="D5929" s="174">
        <v>2.7167738987411424E-2</v>
      </c>
      <c r="E5929" s="174">
        <v>2.7167738987411424E-2</v>
      </c>
      <c r="G5929" s="174">
        <v>5923</v>
      </c>
      <c r="H5929" s="174">
        <f t="shared" ca="1" si="96"/>
        <v>2.015424612746812E-2</v>
      </c>
    </row>
    <row r="5930" spans="2:8" x14ac:dyDescent="0.3">
      <c r="B5930" s="213">
        <v>36833</v>
      </c>
      <c r="C5930" s="213">
        <v>13.303388999999999</v>
      </c>
      <c r="D5930" s="174">
        <v>0.11829346161683194</v>
      </c>
      <c r="E5930" s="174">
        <v>0.11829346161683194</v>
      </c>
      <c r="G5930" s="174">
        <v>5924</v>
      </c>
      <c r="H5930" s="174">
        <f t="shared" ca="1" si="96"/>
        <v>1.5068483607370037E-2</v>
      </c>
    </row>
    <row r="5931" spans="2:8" x14ac:dyDescent="0.3">
      <c r="B5931" s="212">
        <v>36832</v>
      </c>
      <c r="C5931" s="212">
        <v>11.896152000000001</v>
      </c>
      <c r="D5931" s="174">
        <v>4.7393510557399814E-2</v>
      </c>
      <c r="E5931" s="174">
        <v>4.7393510557399814E-2</v>
      </c>
      <c r="G5931" s="174">
        <v>5925</v>
      </c>
      <c r="H5931" s="174">
        <f t="shared" ca="1" si="96"/>
        <v>4.9924100239666083E-3</v>
      </c>
    </row>
    <row r="5932" spans="2:8" x14ac:dyDescent="0.3">
      <c r="B5932" s="213">
        <v>36831</v>
      </c>
      <c r="C5932" s="213">
        <v>11.357863</v>
      </c>
      <c r="D5932" s="174">
        <v>5.2743961386687674E-2</v>
      </c>
      <c r="E5932" s="174">
        <v>5.2743961386687674E-2</v>
      </c>
      <c r="G5932" s="174">
        <v>5926</v>
      </c>
      <c r="H5932" s="174">
        <f t="shared" ca="1" si="96"/>
        <v>-3.1398275640487261E-3</v>
      </c>
    </row>
    <row r="5933" spans="2:8" x14ac:dyDescent="0.3">
      <c r="B5933" s="212">
        <v>36830</v>
      </c>
      <c r="C5933" s="212">
        <v>10.788817999999999</v>
      </c>
      <c r="D5933" s="174">
        <v>-7.7792559000608233E-3</v>
      </c>
      <c r="E5933" s="174">
        <v>-7.7792559000608233E-3</v>
      </c>
      <c r="G5933" s="174">
        <v>5927</v>
      </c>
      <c r="H5933" s="174">
        <f t="shared" ca="1" si="96"/>
        <v>3.2592257341243137E-2</v>
      </c>
    </row>
    <row r="5934" spans="2:8" x14ac:dyDescent="0.3">
      <c r="B5934" s="213">
        <v>36829</v>
      </c>
      <c r="C5934" s="213">
        <v>10.873405</v>
      </c>
      <c r="D5934" s="174">
        <v>-1.6689965112920434E-2</v>
      </c>
      <c r="E5934" s="174">
        <v>-1.6689965112920434E-2</v>
      </c>
      <c r="G5934" s="174">
        <v>5928</v>
      </c>
      <c r="H5934" s="174">
        <f t="shared" ca="1" si="96"/>
        <v>-1.194587592095762E-4</v>
      </c>
    </row>
    <row r="5935" spans="2:8" x14ac:dyDescent="0.3">
      <c r="B5935" s="212">
        <v>36826</v>
      </c>
      <c r="C5935" s="212">
        <v>11.057962</v>
      </c>
      <c r="D5935" s="174">
        <v>-9.6418299782573338E-3</v>
      </c>
      <c r="E5935" s="174">
        <v>-9.6418299782573338E-3</v>
      </c>
      <c r="G5935" s="174">
        <v>5929</v>
      </c>
      <c r="H5935" s="174">
        <f t="shared" ca="1" si="96"/>
        <v>-4.4537498893147426E-2</v>
      </c>
    </row>
    <row r="5936" spans="2:8" x14ac:dyDescent="0.3">
      <c r="B5936" s="213">
        <v>36825</v>
      </c>
      <c r="C5936" s="213">
        <v>11.165619</v>
      </c>
      <c r="D5936" s="174">
        <v>1.2552322882994134E-2</v>
      </c>
      <c r="E5936" s="174">
        <v>1.2552322882994134E-2</v>
      </c>
      <c r="G5936" s="174">
        <v>5930</v>
      </c>
      <c r="H5936" s="174">
        <f t="shared" ca="1" si="96"/>
        <v>3.2657904310389001E-2</v>
      </c>
    </row>
    <row r="5937" spans="2:8" x14ac:dyDescent="0.3">
      <c r="B5937" s="212">
        <v>36824</v>
      </c>
      <c r="C5937" s="212">
        <v>11.027202000000001</v>
      </c>
      <c r="D5937" s="174">
        <v>4.595199237541811E-2</v>
      </c>
      <c r="E5937" s="174">
        <v>4.595199237541811E-2</v>
      </c>
      <c r="G5937" s="174">
        <v>5931</v>
      </c>
      <c r="H5937" s="174">
        <f t="shared" ca="1" si="96"/>
        <v>3.2894691918340199E-2</v>
      </c>
    </row>
    <row r="5938" spans="2:8" x14ac:dyDescent="0.3">
      <c r="B5938" s="213">
        <v>36823</v>
      </c>
      <c r="C5938" s="213">
        <v>10.542742000000001</v>
      </c>
      <c r="D5938" s="174">
        <v>-7.9595714107332655E-3</v>
      </c>
      <c r="E5938" s="174">
        <v>-7.9595714107332655E-3</v>
      </c>
      <c r="G5938" s="174">
        <v>5932</v>
      </c>
      <c r="H5938" s="174">
        <f t="shared" ca="1" si="96"/>
        <v>3.6775981942665383E-2</v>
      </c>
    </row>
    <row r="5939" spans="2:8" x14ac:dyDescent="0.3">
      <c r="B5939" s="212">
        <v>36822</v>
      </c>
      <c r="C5939" s="212">
        <v>10.627331</v>
      </c>
      <c r="D5939" s="174">
        <v>-5.4072656920070371E-2</v>
      </c>
      <c r="E5939" s="174">
        <v>-5.4072656920070371E-2</v>
      </c>
      <c r="G5939" s="174">
        <v>5933</v>
      </c>
      <c r="H5939" s="174">
        <f t="shared" ca="1" si="96"/>
        <v>-2.0702515429167529E-2</v>
      </c>
    </row>
    <row r="5940" spans="2:8" x14ac:dyDescent="0.3">
      <c r="B5940" s="213">
        <v>36819</v>
      </c>
      <c r="C5940" s="213">
        <v>11.234828</v>
      </c>
      <c r="D5940" s="174">
        <v>-1.2170318336615256E-2</v>
      </c>
      <c r="E5940" s="174">
        <v>-1.2170318336615256E-2</v>
      </c>
      <c r="G5940" s="174">
        <v>5934</v>
      </c>
      <c r="H5940" s="174">
        <f t="shared" ca="1" si="96"/>
        <v>-9.2010253831071784E-4</v>
      </c>
    </row>
    <row r="5941" spans="2:8" x14ac:dyDescent="0.3">
      <c r="B5941" s="212">
        <v>36818</v>
      </c>
      <c r="C5941" s="212">
        <v>11.373244</v>
      </c>
      <c r="D5941" s="174">
        <v>-1.8580047909317433E-2</v>
      </c>
      <c r="E5941" s="174">
        <v>-1.8580047909317433E-2</v>
      </c>
      <c r="G5941" s="174">
        <v>5935</v>
      </c>
      <c r="H5941" s="174">
        <f t="shared" ca="1" si="96"/>
        <v>-1.7151488371017275E-2</v>
      </c>
    </row>
    <row r="5942" spans="2:8" x14ac:dyDescent="0.3">
      <c r="B5942" s="213">
        <v>36817</v>
      </c>
      <c r="C5942" s="213">
        <v>11.588559999999999</v>
      </c>
      <c r="D5942" s="174">
        <v>6.6800959479261209E-3</v>
      </c>
      <c r="E5942" s="174">
        <v>6.6800959479261209E-3</v>
      </c>
      <c r="G5942" s="174">
        <v>5936</v>
      </c>
      <c r="H5942" s="174">
        <f t="shared" ca="1" si="96"/>
        <v>2.9781980403225376E-2</v>
      </c>
    </row>
    <row r="5943" spans="2:8" x14ac:dyDescent="0.3">
      <c r="B5943" s="212">
        <v>36816</v>
      </c>
      <c r="C5943" s="212">
        <v>11.511661</v>
      </c>
      <c r="D5943" s="174">
        <v>-2.2845728160103142E-2</v>
      </c>
      <c r="E5943" s="174">
        <v>-2.2845728160103142E-2</v>
      </c>
      <c r="G5943" s="174">
        <v>5937</v>
      </c>
      <c r="H5943" s="174">
        <f t="shared" ca="1" si="96"/>
        <v>6.1007851672765637E-2</v>
      </c>
    </row>
    <row r="5944" spans="2:8" x14ac:dyDescent="0.3">
      <c r="B5944" s="213">
        <v>36815</v>
      </c>
      <c r="C5944" s="213">
        <v>11.780802</v>
      </c>
      <c r="D5944" s="174">
        <v>-1.161300823376024E-2</v>
      </c>
      <c r="E5944" s="174">
        <v>-1.161300823376024E-2</v>
      </c>
      <c r="G5944" s="174">
        <v>5938</v>
      </c>
      <c r="H5944" s="174">
        <f t="shared" ca="1" si="96"/>
        <v>1.2219770124027687E-3</v>
      </c>
    </row>
    <row r="5945" spans="2:8" x14ac:dyDescent="0.3">
      <c r="B5945" s="212">
        <v>36812</v>
      </c>
      <c r="C5945" s="212">
        <v>11.919219999999999</v>
      </c>
      <c r="D5945" s="174">
        <v>-5.1348251556102295E-3</v>
      </c>
      <c r="E5945" s="174">
        <v>-5.1348251556102295E-3</v>
      </c>
      <c r="G5945" s="174">
        <v>5939</v>
      </c>
      <c r="H5945" s="174">
        <f t="shared" ca="1" si="96"/>
        <v>3.974716169251288E-3</v>
      </c>
    </row>
    <row r="5946" spans="2:8" x14ac:dyDescent="0.3">
      <c r="B5946" s="213">
        <v>36811</v>
      </c>
      <c r="C5946" s="213">
        <v>11.980739</v>
      </c>
      <c r="D5946" s="174">
        <v>6.4235940589225471E-4</v>
      </c>
      <c r="E5946" s="174">
        <v>6.4235940589225471E-4</v>
      </c>
      <c r="G5946" s="174">
        <v>5940</v>
      </c>
      <c r="H5946" s="174">
        <f t="shared" ca="1" si="96"/>
        <v>3.1382151126460242E-2</v>
      </c>
    </row>
    <row r="5947" spans="2:8" x14ac:dyDescent="0.3">
      <c r="B5947" s="212">
        <v>36810</v>
      </c>
      <c r="C5947" s="212">
        <v>11.973048</v>
      </c>
      <c r="D5947" s="174">
        <v>-1.6424567714867548E-2</v>
      </c>
      <c r="E5947" s="174">
        <v>-1.6424567714867548E-2</v>
      </c>
      <c r="G5947" s="174">
        <v>5941</v>
      </c>
      <c r="H5947" s="174">
        <f t="shared" ca="1" si="96"/>
        <v>2.3839337860294921E-2</v>
      </c>
    </row>
    <row r="5948" spans="2:8" x14ac:dyDescent="0.3">
      <c r="B5948" s="213">
        <v>36809</v>
      </c>
      <c r="C5948" s="213">
        <v>12.172984</v>
      </c>
      <c r="D5948" s="174">
        <v>-1.0006245109698501E-2</v>
      </c>
      <c r="E5948" s="174">
        <v>-1.0006245109698501E-2</v>
      </c>
      <c r="G5948" s="174">
        <v>5942</v>
      </c>
      <c r="H5948" s="174">
        <f t="shared" ca="1" si="96"/>
        <v>4.9778249753415667E-2</v>
      </c>
    </row>
    <row r="5949" spans="2:8" x14ac:dyDescent="0.3">
      <c r="B5949" s="212">
        <v>36808</v>
      </c>
      <c r="C5949" s="212">
        <v>12.296021</v>
      </c>
      <c r="D5949" s="174">
        <v>-9.9071918411854781E-3</v>
      </c>
      <c r="E5949" s="174">
        <v>-9.9071918411854781E-3</v>
      </c>
      <c r="G5949" s="174">
        <v>5943</v>
      </c>
      <c r="H5949" s="174">
        <f t="shared" ca="1" si="96"/>
        <v>-1.8501354622160993E-3</v>
      </c>
    </row>
    <row r="5950" spans="2:8" x14ac:dyDescent="0.3">
      <c r="B5950" s="213">
        <v>36805</v>
      </c>
      <c r="C5950" s="213">
        <v>12.419059000000001</v>
      </c>
      <c r="D5950" s="174">
        <v>-2.1212067714558743E-2</v>
      </c>
      <c r="E5950" s="174">
        <v>-2.1212067714558743E-2</v>
      </c>
      <c r="G5950" s="174">
        <v>5944</v>
      </c>
      <c r="H5950" s="174">
        <f t="shared" ca="1" si="96"/>
        <v>3.1169200985693337E-2</v>
      </c>
    </row>
    <row r="5951" spans="2:8" x14ac:dyDescent="0.3">
      <c r="B5951" s="212">
        <v>36804</v>
      </c>
      <c r="C5951" s="212">
        <v>12.688202</v>
      </c>
      <c r="D5951" s="174">
        <v>-2.1352275562696119E-2</v>
      </c>
      <c r="E5951" s="174">
        <v>-2.1352275562696119E-2</v>
      </c>
      <c r="G5951" s="174">
        <v>5945</v>
      </c>
      <c r="H5951" s="174">
        <f t="shared" ca="1" si="96"/>
        <v>3.9721726466071972E-2</v>
      </c>
    </row>
    <row r="5952" spans="2:8" x14ac:dyDescent="0.3">
      <c r="B5952" s="213">
        <v>36803</v>
      </c>
      <c r="C5952" s="213">
        <v>12.965035</v>
      </c>
      <c r="D5952" s="174">
        <v>3.1192679084637489E-2</v>
      </c>
      <c r="E5952" s="174">
        <v>3.1192679084637489E-2</v>
      </c>
      <c r="G5952" s="174">
        <v>5946</v>
      </c>
      <c r="H5952" s="174">
        <f t="shared" ca="1" si="96"/>
        <v>4.4540738414911773E-3</v>
      </c>
    </row>
    <row r="5953" spans="2:8" x14ac:dyDescent="0.3">
      <c r="B5953" s="212">
        <v>36802</v>
      </c>
      <c r="C5953" s="212">
        <v>12.572854</v>
      </c>
      <c r="D5953" s="174">
        <v>3.0673970509650737E-3</v>
      </c>
      <c r="E5953" s="174">
        <v>3.0673970509650737E-3</v>
      </c>
      <c r="G5953" s="174">
        <v>5947</v>
      </c>
      <c r="H5953" s="174">
        <f t="shared" ca="1" si="96"/>
        <v>-2.7747311293741458E-2</v>
      </c>
    </row>
    <row r="5954" spans="2:8" x14ac:dyDescent="0.3">
      <c r="B5954" s="213">
        <v>36801</v>
      </c>
      <c r="C5954" s="213">
        <v>12.534406000000001</v>
      </c>
      <c r="D5954" s="174">
        <v>0</v>
      </c>
      <c r="E5954" s="174">
        <v>0</v>
      </c>
      <c r="G5954" s="174">
        <v>5948</v>
      </c>
      <c r="H5954" s="174">
        <f t="shared" ca="1" si="96"/>
        <v>-3.2844574194423298E-2</v>
      </c>
    </row>
    <row r="5955" spans="2:8" x14ac:dyDescent="0.3">
      <c r="B5955" s="212">
        <v>36798</v>
      </c>
      <c r="C5955" s="212">
        <v>12.534406000000001</v>
      </c>
      <c r="D5955" s="174">
        <v>1.8437676290098078E-3</v>
      </c>
      <c r="E5955" s="174">
        <v>1.8437676290098078E-3</v>
      </c>
      <c r="G5955" s="174">
        <v>5949</v>
      </c>
      <c r="H5955" s="174">
        <f t="shared" ca="1" si="96"/>
        <v>-9.2715895253092706E-2</v>
      </c>
    </row>
    <row r="5956" spans="2:8" x14ac:dyDescent="0.3">
      <c r="B5956" s="213">
        <v>36797</v>
      </c>
      <c r="C5956" s="213">
        <v>12.511338</v>
      </c>
      <c r="D5956" s="174">
        <v>-2.9815068873437173E-2</v>
      </c>
      <c r="E5956" s="174">
        <v>-2.9815068873437173E-2</v>
      </c>
      <c r="G5956" s="174">
        <v>5950</v>
      </c>
      <c r="H5956" s="174">
        <f t="shared" ca="1" si="96"/>
        <v>1.4841548185434322E-2</v>
      </c>
    </row>
    <row r="5957" spans="2:8" x14ac:dyDescent="0.3">
      <c r="B5957" s="212">
        <v>36796</v>
      </c>
      <c r="C5957" s="212">
        <v>12.895828</v>
      </c>
      <c r="D5957" s="174">
        <v>1.6363705432810686E-2</v>
      </c>
      <c r="E5957" s="174">
        <v>1.6363705432810686E-2</v>
      </c>
      <c r="G5957" s="174">
        <v>5951</v>
      </c>
      <c r="H5957" s="174">
        <f t="shared" ca="1" si="96"/>
        <v>1.8746145738312285E-2</v>
      </c>
    </row>
    <row r="5958" spans="2:8" x14ac:dyDescent="0.3">
      <c r="B5958" s="213">
        <v>36795</v>
      </c>
      <c r="C5958" s="213">
        <v>12.688202</v>
      </c>
      <c r="D5958" s="174">
        <v>-4.6242878412410468E-2</v>
      </c>
      <c r="E5958" s="174">
        <v>-4.6242878412410468E-2</v>
      </c>
      <c r="G5958" s="174">
        <v>5952</v>
      </c>
      <c r="H5958" s="174">
        <f t="shared" ca="1" si="96"/>
        <v>1.4978333430121572E-2</v>
      </c>
    </row>
    <row r="5959" spans="2:8" x14ac:dyDescent="0.3">
      <c r="B5959" s="212">
        <v>36794</v>
      </c>
      <c r="C5959" s="212">
        <v>13.303388999999999</v>
      </c>
      <c r="D5959" s="174">
        <v>6.3989913760716804E-3</v>
      </c>
      <c r="E5959" s="174">
        <v>6.3989913760716804E-3</v>
      </c>
      <c r="G5959" s="174">
        <v>5953</v>
      </c>
      <c r="H5959" s="174">
        <f t="shared" ca="1" si="96"/>
        <v>-5.5805876085013219E-3</v>
      </c>
    </row>
    <row r="5960" spans="2:8" x14ac:dyDescent="0.3">
      <c r="B5960" s="213">
        <v>36791</v>
      </c>
      <c r="C5960" s="213">
        <v>13.218802</v>
      </c>
      <c r="D5960" s="174">
        <v>-3.6974637353850232E-2</v>
      </c>
      <c r="E5960" s="174">
        <v>-3.6974637353850232E-2</v>
      </c>
      <c r="G5960" s="174">
        <v>5954</v>
      </c>
      <c r="H5960" s="174">
        <f t="shared" ref="H5960:H6023" ca="1" si="97">_xlfn.NORM.INV(RAND(),N$9,N$10)</f>
        <v>6.3667275978708943E-2</v>
      </c>
    </row>
    <row r="5961" spans="2:8" x14ac:dyDescent="0.3">
      <c r="B5961" s="212">
        <v>36790</v>
      </c>
      <c r="C5961" s="212">
        <v>13.726328000000001</v>
      </c>
      <c r="D5961" s="174">
        <v>-2.2453477738416133E-2</v>
      </c>
      <c r="E5961" s="174">
        <v>-2.2453477738416133E-2</v>
      </c>
      <c r="G5961" s="174">
        <v>5955</v>
      </c>
      <c r="H5961" s="174">
        <f t="shared" ca="1" si="97"/>
        <v>-4.4523093524684969E-2</v>
      </c>
    </row>
    <row r="5962" spans="2:8" x14ac:dyDescent="0.3">
      <c r="B5962" s="213">
        <v>36789</v>
      </c>
      <c r="C5962" s="213">
        <v>14.041611</v>
      </c>
      <c r="D5962" s="174">
        <v>1.9542029827767298E-2</v>
      </c>
      <c r="E5962" s="174">
        <v>1.9542029827767298E-2</v>
      </c>
      <c r="G5962" s="174">
        <v>5956</v>
      </c>
      <c r="H5962" s="174">
        <f t="shared" ca="1" si="97"/>
        <v>3.9714253714532516E-3</v>
      </c>
    </row>
    <row r="5963" spans="2:8" x14ac:dyDescent="0.3">
      <c r="B5963" s="212">
        <v>36788</v>
      </c>
      <c r="C5963" s="212">
        <v>13.772468999999999</v>
      </c>
      <c r="D5963" s="174">
        <v>-2.7159081268795179E-2</v>
      </c>
      <c r="E5963" s="174">
        <v>-2.7159081268795179E-2</v>
      </c>
      <c r="G5963" s="174">
        <v>5957</v>
      </c>
      <c r="H5963" s="174">
        <f t="shared" ca="1" si="97"/>
        <v>1.8544647320367588E-2</v>
      </c>
    </row>
    <row r="5964" spans="2:8" x14ac:dyDescent="0.3">
      <c r="B5964" s="213">
        <v>36787</v>
      </c>
      <c r="C5964" s="213">
        <v>14.156959000000001</v>
      </c>
      <c r="D5964" s="174">
        <v>7.6630875080021957E-3</v>
      </c>
      <c r="E5964" s="174">
        <v>7.6630875080021957E-3</v>
      </c>
      <c r="G5964" s="174">
        <v>5958</v>
      </c>
      <c r="H5964" s="174">
        <f t="shared" ca="1" si="97"/>
        <v>6.1479482475575033E-2</v>
      </c>
    </row>
    <row r="5965" spans="2:8" x14ac:dyDescent="0.3">
      <c r="B5965" s="212">
        <v>36784</v>
      </c>
      <c r="C5965" s="212">
        <v>14.049298</v>
      </c>
      <c r="D5965" s="174">
        <v>-3.1796829537833228E-2</v>
      </c>
      <c r="E5965" s="174">
        <v>-3.1796829537833228E-2</v>
      </c>
      <c r="G5965" s="174">
        <v>5959</v>
      </c>
      <c r="H5965" s="174">
        <f t="shared" ca="1" si="97"/>
        <v>-3.7513405450255548E-2</v>
      </c>
    </row>
    <row r="5966" spans="2:8" x14ac:dyDescent="0.3">
      <c r="B5966" s="213">
        <v>36783</v>
      </c>
      <c r="C5966" s="213">
        <v>14.510692000000001</v>
      </c>
      <c r="D5966" s="174">
        <v>-1.1524286970719775E-2</v>
      </c>
      <c r="E5966" s="174">
        <v>-1.1524286970719775E-2</v>
      </c>
      <c r="G5966" s="174">
        <v>5960</v>
      </c>
      <c r="H5966" s="174">
        <f t="shared" ca="1" si="97"/>
        <v>-5.2069481357121597E-2</v>
      </c>
    </row>
    <row r="5967" spans="2:8" x14ac:dyDescent="0.3">
      <c r="B5967" s="212">
        <v>36782</v>
      </c>
      <c r="C5967" s="212">
        <v>14.679867</v>
      </c>
      <c r="D5967" s="174">
        <v>-5.2364048536859896E-4</v>
      </c>
      <c r="E5967" s="174">
        <v>-5.2364048536859896E-4</v>
      </c>
      <c r="G5967" s="174">
        <v>5961</v>
      </c>
      <c r="H5967" s="174">
        <f t="shared" ca="1" si="97"/>
        <v>3.0093215583375254E-2</v>
      </c>
    </row>
    <row r="5968" spans="2:8" x14ac:dyDescent="0.3">
      <c r="B5968" s="213">
        <v>36781</v>
      </c>
      <c r="C5968" s="213">
        <v>14.687557999999999</v>
      </c>
      <c r="D5968" s="174">
        <v>-1.3938937700723469E-2</v>
      </c>
      <c r="E5968" s="174">
        <v>-1.3938937700723469E-2</v>
      </c>
      <c r="G5968" s="174">
        <v>5962</v>
      </c>
      <c r="H5968" s="174">
        <f t="shared" ca="1" si="97"/>
        <v>-3.2390320951759748E-2</v>
      </c>
    </row>
    <row r="5969" spans="2:8" x14ac:dyDescent="0.3">
      <c r="B5969" s="212">
        <v>36780</v>
      </c>
      <c r="C5969" s="212">
        <v>14.895180999999999</v>
      </c>
      <c r="D5969" s="174">
        <v>-3.0530593043166975E-2</v>
      </c>
      <c r="E5969" s="174">
        <v>-3.0530593043166975E-2</v>
      </c>
      <c r="G5969" s="174">
        <v>5963</v>
      </c>
      <c r="H5969" s="174">
        <f t="shared" ca="1" si="97"/>
        <v>1.6127859109218361E-2</v>
      </c>
    </row>
    <row r="5970" spans="2:8" x14ac:dyDescent="0.3">
      <c r="B5970" s="213">
        <v>36777</v>
      </c>
      <c r="C5970" s="213">
        <v>15.364261000000001</v>
      </c>
      <c r="D5970" s="174">
        <v>-2.3460325190323116E-2</v>
      </c>
      <c r="E5970" s="174">
        <v>-2.3460325190323116E-2</v>
      </c>
      <c r="G5970" s="174">
        <v>5964</v>
      </c>
      <c r="H5970" s="174">
        <f t="shared" ca="1" si="97"/>
        <v>-1.8738341624261693E-2</v>
      </c>
    </row>
    <row r="5971" spans="2:8" x14ac:dyDescent="0.3">
      <c r="B5971" s="212">
        <v>36776</v>
      </c>
      <c r="C5971" s="212">
        <v>15.733371</v>
      </c>
      <c r="D5971" s="174">
        <v>2.9413095874797801E-3</v>
      </c>
      <c r="E5971" s="174">
        <v>2.9413095874797801E-3</v>
      </c>
      <c r="G5971" s="174">
        <v>5965</v>
      </c>
      <c r="H5971" s="174">
        <f t="shared" ca="1" si="97"/>
        <v>-3.2262589372121134E-2</v>
      </c>
    </row>
    <row r="5972" spans="2:8" x14ac:dyDescent="0.3">
      <c r="B5972" s="213">
        <v>36775</v>
      </c>
      <c r="C5972" s="213">
        <v>15.68723</v>
      </c>
      <c r="D5972" s="174">
        <v>9.4009907131579543E-3</v>
      </c>
      <c r="E5972" s="174">
        <v>9.4009907131579543E-3</v>
      </c>
      <c r="G5972" s="174">
        <v>5966</v>
      </c>
      <c r="H5972" s="174">
        <f t="shared" ca="1" si="97"/>
        <v>-9.4272466627654417E-3</v>
      </c>
    </row>
    <row r="5973" spans="2:8" x14ac:dyDescent="0.3">
      <c r="B5973" s="212">
        <v>36774</v>
      </c>
      <c r="C5973" s="212">
        <v>15.541128</v>
      </c>
      <c r="D5973" s="174">
        <v>3.1122443935791392E-2</v>
      </c>
      <c r="E5973" s="174">
        <v>3.1122443935791392E-2</v>
      </c>
      <c r="G5973" s="174">
        <v>5967</v>
      </c>
      <c r="H5973" s="174">
        <f t="shared" ca="1" si="97"/>
        <v>-8.4946036297912642E-3</v>
      </c>
    </row>
    <row r="5974" spans="2:8" x14ac:dyDescent="0.3">
      <c r="B5974" s="213">
        <v>36773</v>
      </c>
      <c r="C5974" s="213">
        <v>15.072049</v>
      </c>
      <c r="D5974" s="174">
        <v>-2.0978926951702614E-2</v>
      </c>
      <c r="E5974" s="174">
        <v>-2.0978926951702614E-2</v>
      </c>
      <c r="G5974" s="174">
        <v>5968</v>
      </c>
      <c r="H5974" s="174">
        <f t="shared" ca="1" si="97"/>
        <v>5.5711407021017324E-2</v>
      </c>
    </row>
    <row r="5975" spans="2:8" x14ac:dyDescent="0.3">
      <c r="B5975" s="212">
        <v>36770</v>
      </c>
      <c r="C5975" s="212">
        <v>15.395020000000001</v>
      </c>
      <c r="D5975" s="174">
        <v>0</v>
      </c>
      <c r="E5975" s="174">
        <v>0</v>
      </c>
      <c r="G5975" s="174">
        <v>5969</v>
      </c>
      <c r="H5975" s="174">
        <f t="shared" ca="1" si="97"/>
        <v>-2.1525421977497846E-2</v>
      </c>
    </row>
    <row r="5976" spans="2:8" x14ac:dyDescent="0.3">
      <c r="B5976" s="213">
        <v>36769</v>
      </c>
      <c r="C5976" s="213">
        <v>15.395020000000001</v>
      </c>
      <c r="D5976" s="174">
        <v>6.0300953887810213E-3</v>
      </c>
      <c r="E5976" s="174">
        <v>6.0300953887810213E-3</v>
      </c>
      <c r="G5976" s="174">
        <v>5970</v>
      </c>
      <c r="H5976" s="174">
        <f t="shared" ca="1" si="97"/>
        <v>1.9317021402065811E-2</v>
      </c>
    </row>
    <row r="5977" spans="2:8" x14ac:dyDescent="0.3">
      <c r="B5977" s="212">
        <v>36768</v>
      </c>
      <c r="C5977" s="212">
        <v>15.302743</v>
      </c>
      <c r="D5977" s="174">
        <v>-2.5465312624680683E-2</v>
      </c>
      <c r="E5977" s="174">
        <v>-2.5465312624680683E-2</v>
      </c>
      <c r="G5977" s="174">
        <v>5971</v>
      </c>
      <c r="H5977" s="174">
        <f t="shared" ca="1" si="97"/>
        <v>1.9364087280167239E-2</v>
      </c>
    </row>
    <row r="5978" spans="2:8" x14ac:dyDescent="0.3">
      <c r="B5978" s="213">
        <v>36767</v>
      </c>
      <c r="C5978" s="213">
        <v>15.702615</v>
      </c>
      <c r="D5978" s="174">
        <v>-2.5298358006765376E-2</v>
      </c>
      <c r="E5978" s="174">
        <v>-2.5298358006765376E-2</v>
      </c>
      <c r="G5978" s="174">
        <v>5972</v>
      </c>
      <c r="H5978" s="174">
        <f t="shared" ca="1" si="97"/>
        <v>-8.1078254385943769E-3</v>
      </c>
    </row>
    <row r="5979" spans="2:8" x14ac:dyDescent="0.3">
      <c r="B5979" s="212">
        <v>36766</v>
      </c>
      <c r="C5979" s="212">
        <v>16.110175999999999</v>
      </c>
      <c r="D5979" s="174">
        <v>9.5711346943039524E-2</v>
      </c>
      <c r="E5979" s="174">
        <v>9.5711346943039524E-2</v>
      </c>
      <c r="G5979" s="174">
        <v>5973</v>
      </c>
      <c r="H5979" s="174">
        <f t="shared" ca="1" si="97"/>
        <v>2.9029963088603471E-2</v>
      </c>
    </row>
    <row r="5980" spans="2:8" x14ac:dyDescent="0.3">
      <c r="B5980" s="213">
        <v>36763</v>
      </c>
      <c r="C5980" s="213">
        <v>14.702938</v>
      </c>
      <c r="D5980" s="174">
        <v>1.4862346591413453E-2</v>
      </c>
      <c r="E5980" s="174">
        <v>1.4862346591413453E-2</v>
      </c>
      <c r="G5980" s="174">
        <v>5974</v>
      </c>
      <c r="H5980" s="174">
        <f t="shared" ca="1" si="97"/>
        <v>-6.5723473977612528E-3</v>
      </c>
    </row>
    <row r="5981" spans="2:8" x14ac:dyDescent="0.3">
      <c r="B5981" s="212">
        <v>36762</v>
      </c>
      <c r="C5981" s="212">
        <v>14.487617999999999</v>
      </c>
      <c r="D5981" s="174">
        <v>-1.6701715577679944E-2</v>
      </c>
      <c r="E5981" s="174">
        <v>-1.6701715577679944E-2</v>
      </c>
      <c r="G5981" s="174">
        <v>5975</v>
      </c>
      <c r="H5981" s="174">
        <f t="shared" ca="1" si="97"/>
        <v>3.0090021596132568E-2</v>
      </c>
    </row>
    <row r="5982" spans="2:8" x14ac:dyDescent="0.3">
      <c r="B5982" s="213">
        <v>36761</v>
      </c>
      <c r="C5982" s="213">
        <v>14.733696</v>
      </c>
      <c r="D5982" s="174">
        <v>3.7358125112871579E-2</v>
      </c>
      <c r="E5982" s="174">
        <v>3.7358125112871579E-2</v>
      </c>
      <c r="G5982" s="174">
        <v>5976</v>
      </c>
      <c r="H5982" s="174">
        <f t="shared" ca="1" si="97"/>
        <v>-2.8496702163747816E-2</v>
      </c>
    </row>
    <row r="5983" spans="2:8" x14ac:dyDescent="0.3">
      <c r="B5983" s="212">
        <v>36760</v>
      </c>
      <c r="C5983" s="212">
        <v>14.203094999999999</v>
      </c>
      <c r="D5983" s="174">
        <v>1.539307881593781E-2</v>
      </c>
      <c r="E5983" s="174">
        <v>1.539307881593781E-2</v>
      </c>
      <c r="G5983" s="174">
        <v>5977</v>
      </c>
      <c r="H5983" s="174">
        <f t="shared" ca="1" si="97"/>
        <v>3.7811882929330853E-2</v>
      </c>
    </row>
    <row r="5984" spans="2:8" x14ac:dyDescent="0.3">
      <c r="B5984" s="213">
        <v>36759</v>
      </c>
      <c r="C5984" s="213">
        <v>13.987780000000001</v>
      </c>
      <c r="D5984" s="174">
        <v>1.506673580956043E-2</v>
      </c>
      <c r="E5984" s="174">
        <v>1.506673580956043E-2</v>
      </c>
      <c r="G5984" s="174">
        <v>5978</v>
      </c>
      <c r="H5984" s="174">
        <f t="shared" ca="1" si="97"/>
        <v>2.3702075210457075E-2</v>
      </c>
    </row>
    <row r="5985" spans="2:8" x14ac:dyDescent="0.3">
      <c r="B5985" s="212">
        <v>36756</v>
      </c>
      <c r="C5985" s="212">
        <v>13.780158</v>
      </c>
      <c r="D5985" s="174">
        <v>-9.3974610529811917E-3</v>
      </c>
      <c r="E5985" s="174">
        <v>-9.3974610529811917E-3</v>
      </c>
      <c r="G5985" s="174">
        <v>5979</v>
      </c>
      <c r="H5985" s="174">
        <f t="shared" ca="1" si="97"/>
        <v>-9.2858697101691444E-3</v>
      </c>
    </row>
    <row r="5986" spans="2:8" x14ac:dyDescent="0.3">
      <c r="B5986" s="213">
        <v>36755</v>
      </c>
      <c r="C5986" s="213">
        <v>13.910885</v>
      </c>
      <c r="D5986" s="174">
        <v>1.0050195066694375E-2</v>
      </c>
      <c r="E5986" s="174">
        <v>1.0050195066694375E-2</v>
      </c>
      <c r="G5986" s="174">
        <v>5980</v>
      </c>
      <c r="H5986" s="174">
        <f t="shared" ca="1" si="97"/>
        <v>8.5470766633778273E-3</v>
      </c>
    </row>
    <row r="5987" spans="2:8" x14ac:dyDescent="0.3">
      <c r="B5987" s="212">
        <v>36754</v>
      </c>
      <c r="C5987" s="212">
        <v>13.772468999999999</v>
      </c>
      <c r="D5987" s="174">
        <v>2.8128954871438495E-2</v>
      </c>
      <c r="E5987" s="174">
        <v>2.8128954871438495E-2</v>
      </c>
      <c r="G5987" s="174">
        <v>5981</v>
      </c>
      <c r="H5987" s="174">
        <f t="shared" ca="1" si="97"/>
        <v>-6.7551562228814865E-2</v>
      </c>
    </row>
    <row r="5988" spans="2:8" x14ac:dyDescent="0.3">
      <c r="B5988" s="213">
        <v>36753</v>
      </c>
      <c r="C5988" s="213">
        <v>13.395663000000001</v>
      </c>
      <c r="D5988" s="174">
        <v>0</v>
      </c>
      <c r="E5988" s="174">
        <v>0</v>
      </c>
      <c r="G5988" s="174">
        <v>5982</v>
      </c>
      <c r="H5988" s="174">
        <f t="shared" ca="1" si="97"/>
        <v>1.7567015227418957E-2</v>
      </c>
    </row>
    <row r="5989" spans="2:8" x14ac:dyDescent="0.3">
      <c r="B5989" s="212">
        <v>36752</v>
      </c>
      <c r="C5989" s="212">
        <v>13.395663000000001</v>
      </c>
      <c r="D5989" s="174">
        <v>-4.1277148871446775E-2</v>
      </c>
      <c r="E5989" s="174">
        <v>-4.1277148871446775E-2</v>
      </c>
      <c r="G5989" s="174">
        <v>5983</v>
      </c>
      <c r="H5989" s="174">
        <f t="shared" ca="1" si="97"/>
        <v>3.7347897534694969E-5</v>
      </c>
    </row>
    <row r="5990" spans="2:8" x14ac:dyDescent="0.3">
      <c r="B5990" s="213">
        <v>36749</v>
      </c>
      <c r="C5990" s="213">
        <v>13.972403999999999</v>
      </c>
      <c r="D5990" s="174">
        <v>-1.9427917438667182E-2</v>
      </c>
      <c r="E5990" s="174">
        <v>-1.9427917438667182E-2</v>
      </c>
      <c r="G5990" s="174">
        <v>5984</v>
      </c>
      <c r="H5990" s="174">
        <f t="shared" ca="1" si="97"/>
        <v>-1.2206762124677166E-2</v>
      </c>
    </row>
    <row r="5991" spans="2:8" x14ac:dyDescent="0.3">
      <c r="B5991" s="212">
        <v>36748</v>
      </c>
      <c r="C5991" s="212">
        <v>14.249237000000001</v>
      </c>
      <c r="D5991" s="174">
        <v>-1.3837125061560618E-2</v>
      </c>
      <c r="E5991" s="174">
        <v>-1.3837125061560618E-2</v>
      </c>
      <c r="G5991" s="174">
        <v>5985</v>
      </c>
      <c r="H5991" s="174">
        <f t="shared" ca="1" si="97"/>
        <v>-1.0179615484619174E-2</v>
      </c>
    </row>
    <row r="5992" spans="2:8" x14ac:dyDescent="0.3">
      <c r="B5992" s="213">
        <v>36747</v>
      </c>
      <c r="C5992" s="213">
        <v>14.449172000000001</v>
      </c>
      <c r="D5992" s="174">
        <v>1.8428336174758558E-2</v>
      </c>
      <c r="E5992" s="174">
        <v>1.8428336174758558E-2</v>
      </c>
      <c r="G5992" s="174">
        <v>5986</v>
      </c>
      <c r="H5992" s="174">
        <f t="shared" ca="1" si="97"/>
        <v>-1.3549116365330481E-2</v>
      </c>
    </row>
    <row r="5993" spans="2:8" x14ac:dyDescent="0.3">
      <c r="B5993" s="212">
        <v>36746</v>
      </c>
      <c r="C5993" s="212">
        <v>14.187716</v>
      </c>
      <c r="D5993" s="174">
        <v>6.5465857430903199E-3</v>
      </c>
      <c r="E5993" s="174">
        <v>6.5465857430903199E-3</v>
      </c>
      <c r="G5993" s="174">
        <v>5987</v>
      </c>
      <c r="H5993" s="174">
        <f t="shared" ca="1" si="97"/>
        <v>1.9814557556874352E-2</v>
      </c>
    </row>
    <row r="5994" spans="2:8" x14ac:dyDescent="0.3">
      <c r="B5994" s="213">
        <v>36745</v>
      </c>
      <c r="C5994" s="213">
        <v>14.095439000000001</v>
      </c>
      <c r="D5994" s="174">
        <v>-1.9261603175893129E-2</v>
      </c>
      <c r="E5994" s="174">
        <v>-1.9261603175893129E-2</v>
      </c>
      <c r="G5994" s="174">
        <v>5988</v>
      </c>
      <c r="H5994" s="174">
        <f t="shared" ca="1" si="97"/>
        <v>1.3514313443533054E-2</v>
      </c>
    </row>
    <row r="5995" spans="2:8" x14ac:dyDescent="0.3">
      <c r="B5995" s="212">
        <v>36742</v>
      </c>
      <c r="C5995" s="212">
        <v>14.372272000000001</v>
      </c>
      <c r="D5995" s="174">
        <v>-1.7350424311707004E-2</v>
      </c>
      <c r="E5995" s="174">
        <v>-1.7350424311707004E-2</v>
      </c>
      <c r="G5995" s="174">
        <v>5989</v>
      </c>
      <c r="H5995" s="174">
        <f t="shared" ca="1" si="97"/>
        <v>-1.8967356351713267E-2</v>
      </c>
    </row>
    <row r="5996" spans="2:8" x14ac:dyDescent="0.3">
      <c r="B5996" s="213">
        <v>36741</v>
      </c>
      <c r="C5996" s="213">
        <v>14.62604</v>
      </c>
      <c r="D5996" s="174">
        <v>-3.3045158307184401E-2</v>
      </c>
      <c r="E5996" s="174">
        <v>-3.3045158307184401E-2</v>
      </c>
      <c r="G5996" s="174">
        <v>5990</v>
      </c>
      <c r="H5996" s="174">
        <f t="shared" ca="1" si="97"/>
        <v>-1.7869405569504455E-2</v>
      </c>
    </row>
    <row r="5997" spans="2:8" x14ac:dyDescent="0.3">
      <c r="B5997" s="212">
        <v>36740</v>
      </c>
      <c r="C5997" s="212">
        <v>15.125876999999999</v>
      </c>
      <c r="D5997" s="174">
        <v>3.6900408970940962E-2</v>
      </c>
      <c r="E5997" s="174">
        <v>3.6900408970940962E-2</v>
      </c>
      <c r="G5997" s="174">
        <v>5991</v>
      </c>
      <c r="H5997" s="174">
        <f t="shared" ca="1" si="97"/>
        <v>3.4130846344533707E-2</v>
      </c>
    </row>
    <row r="5998" spans="2:8" x14ac:dyDescent="0.3">
      <c r="B5998" s="213">
        <v>36739</v>
      </c>
      <c r="C5998" s="213">
        <v>14.587588999999999</v>
      </c>
      <c r="D5998" s="174">
        <v>2.4851595017653286E-2</v>
      </c>
      <c r="E5998" s="174">
        <v>2.4851595017653286E-2</v>
      </c>
      <c r="G5998" s="174">
        <v>5992</v>
      </c>
      <c r="H5998" s="174">
        <f t="shared" ca="1" si="97"/>
        <v>2.6084894610420791E-2</v>
      </c>
    </row>
    <row r="5999" spans="2:8" x14ac:dyDescent="0.3">
      <c r="B5999" s="212">
        <v>36738</v>
      </c>
      <c r="C5999" s="212">
        <v>14.233855</v>
      </c>
      <c r="D5999" s="174">
        <v>-0.11052393261159682</v>
      </c>
      <c r="E5999" s="174">
        <v>-0.11052393261159682</v>
      </c>
      <c r="G5999" s="174">
        <v>5993</v>
      </c>
      <c r="H5999" s="174">
        <f t="shared" ca="1" si="97"/>
        <v>1.5903928085568137E-2</v>
      </c>
    </row>
    <row r="6000" spans="2:8" x14ac:dyDescent="0.3">
      <c r="B6000" s="213">
        <v>36735</v>
      </c>
      <c r="C6000" s="213">
        <v>16.002516</v>
      </c>
      <c r="D6000" s="174">
        <v>-2.0244864762701813E-2</v>
      </c>
      <c r="E6000" s="174">
        <v>-2.0244864762701813E-2</v>
      </c>
      <c r="G6000" s="174">
        <v>5994</v>
      </c>
      <c r="H6000" s="174">
        <f t="shared" ca="1" si="97"/>
        <v>2.9153743855665725E-2</v>
      </c>
    </row>
    <row r="6001" spans="2:8" x14ac:dyDescent="0.3">
      <c r="B6001" s="212">
        <v>36734</v>
      </c>
      <c r="C6001" s="212">
        <v>16.333179000000001</v>
      </c>
      <c r="D6001" s="174">
        <v>2.4602099856113255E-2</v>
      </c>
      <c r="E6001" s="174">
        <v>2.4602099856113255E-2</v>
      </c>
      <c r="G6001" s="174">
        <v>5995</v>
      </c>
      <c r="H6001" s="174">
        <f t="shared" ca="1" si="97"/>
        <v>-2.7209889200095166E-3</v>
      </c>
    </row>
    <row r="6002" spans="2:8" x14ac:dyDescent="0.3">
      <c r="B6002" s="213">
        <v>36733</v>
      </c>
      <c r="C6002" s="213">
        <v>15.940996999999999</v>
      </c>
      <c r="D6002" s="174">
        <v>-4.0277815572920816E-2</v>
      </c>
      <c r="E6002" s="174">
        <v>-4.0277815572920816E-2</v>
      </c>
      <c r="G6002" s="174">
        <v>5996</v>
      </c>
      <c r="H6002" s="174">
        <f t="shared" ca="1" si="97"/>
        <v>-1.7659941828895041E-2</v>
      </c>
    </row>
    <row r="6003" spans="2:8" x14ac:dyDescent="0.3">
      <c r="B6003" s="212">
        <v>36732</v>
      </c>
      <c r="C6003" s="212">
        <v>16.610012000000001</v>
      </c>
      <c r="D6003" s="174">
        <v>1.599248080472911E-2</v>
      </c>
      <c r="E6003" s="174">
        <v>1.599248080472911E-2</v>
      </c>
      <c r="G6003" s="174">
        <v>5997</v>
      </c>
      <c r="H6003" s="174">
        <f t="shared" ca="1" si="97"/>
        <v>4.4289163450634605E-2</v>
      </c>
    </row>
    <row r="6004" spans="2:8" x14ac:dyDescent="0.3">
      <c r="B6004" s="213">
        <v>36731</v>
      </c>
      <c r="C6004" s="213">
        <v>16.348558000000001</v>
      </c>
      <c r="D6004" s="174">
        <v>-9.3003421537237896E-2</v>
      </c>
      <c r="E6004" s="174">
        <v>-9.3003421537237896E-2</v>
      </c>
      <c r="G6004" s="174">
        <v>5998</v>
      </c>
      <c r="H6004" s="174">
        <f t="shared" ca="1" si="97"/>
        <v>-6.0381092657117157E-2</v>
      </c>
    </row>
    <row r="6005" spans="2:8" x14ac:dyDescent="0.3">
      <c r="B6005" s="212">
        <v>36728</v>
      </c>
      <c r="C6005" s="212">
        <v>18.024939</v>
      </c>
      <c r="D6005" s="174">
        <v>-3.776685778114007E-2</v>
      </c>
      <c r="E6005" s="174">
        <v>-3.776685778114007E-2</v>
      </c>
      <c r="G6005" s="174">
        <v>5999</v>
      </c>
      <c r="H6005" s="174">
        <f t="shared" ca="1" si="97"/>
        <v>-2.7192794201401631E-2</v>
      </c>
    </row>
    <row r="6006" spans="2:8" x14ac:dyDescent="0.3">
      <c r="B6006" s="213">
        <v>36727</v>
      </c>
      <c r="C6006" s="213">
        <v>18.732403000000001</v>
      </c>
      <c r="D6006" s="174">
        <v>-2.129346254085495E-2</v>
      </c>
      <c r="E6006" s="174">
        <v>-2.129346254085495E-2</v>
      </c>
      <c r="G6006" s="174">
        <v>6000</v>
      </c>
      <c r="H6006" s="174">
        <f t="shared" ca="1" si="97"/>
        <v>-1.424086879210172E-2</v>
      </c>
    </row>
    <row r="6007" spans="2:8" x14ac:dyDescent="0.3">
      <c r="B6007" s="212">
        <v>36726</v>
      </c>
      <c r="C6007" s="212">
        <v>19.139959000000001</v>
      </c>
      <c r="D6007" s="174">
        <v>0</v>
      </c>
      <c r="E6007" s="174">
        <v>0</v>
      </c>
      <c r="G6007" s="174">
        <v>6001</v>
      </c>
      <c r="H6007" s="174">
        <f t="shared" ca="1" si="97"/>
        <v>2.4236944251166273E-3</v>
      </c>
    </row>
    <row r="6008" spans="2:8" x14ac:dyDescent="0.3">
      <c r="B6008" s="213">
        <v>36725</v>
      </c>
      <c r="C6008" s="213">
        <v>19.139959000000001</v>
      </c>
      <c r="D6008" s="174">
        <v>-1.7758643588495628E-2</v>
      </c>
      <c r="E6008" s="174">
        <v>-1.7758643588495628E-2</v>
      </c>
      <c r="G6008" s="174">
        <v>6002</v>
      </c>
      <c r="H6008" s="174">
        <f t="shared" ca="1" si="97"/>
        <v>3.7606833357659346E-2</v>
      </c>
    </row>
    <row r="6009" spans="2:8" x14ac:dyDescent="0.3">
      <c r="B6009" s="212">
        <v>36724</v>
      </c>
      <c r="C6009" s="212">
        <v>19.486004000000001</v>
      </c>
      <c r="D6009" s="174">
        <v>-3.9308074027053809E-3</v>
      </c>
      <c r="E6009" s="174">
        <v>-3.9308074027053809E-3</v>
      </c>
      <c r="G6009" s="174">
        <v>6003</v>
      </c>
      <c r="H6009" s="174">
        <f t="shared" ca="1" si="97"/>
        <v>-4.3727498678844699E-2</v>
      </c>
    </row>
    <row r="6010" spans="2:8" x14ac:dyDescent="0.3">
      <c r="B6010" s="213">
        <v>36721</v>
      </c>
      <c r="C6010" s="213">
        <v>19.562902000000001</v>
      </c>
      <c r="D6010" s="174">
        <v>-3.453521790160214E-2</v>
      </c>
      <c r="E6010" s="174">
        <v>-3.453521790160214E-2</v>
      </c>
      <c r="G6010" s="174">
        <v>6004</v>
      </c>
      <c r="H6010" s="174">
        <f t="shared" ca="1" si="97"/>
        <v>-8.2867030163918994E-3</v>
      </c>
    </row>
    <row r="6011" spans="2:8" x14ac:dyDescent="0.3">
      <c r="B6011" s="212">
        <v>36720</v>
      </c>
      <c r="C6011" s="212">
        <v>20.262678000000001</v>
      </c>
      <c r="D6011" s="174">
        <v>-4.9092838827805687E-3</v>
      </c>
      <c r="E6011" s="174">
        <v>-4.9092838827805687E-3</v>
      </c>
      <c r="G6011" s="174">
        <v>6005</v>
      </c>
      <c r="H6011" s="174">
        <f t="shared" ca="1" si="97"/>
        <v>-1.0769348569870748E-2</v>
      </c>
    </row>
    <row r="6012" spans="2:8" x14ac:dyDescent="0.3">
      <c r="B6012" s="213">
        <v>36719</v>
      </c>
      <c r="C6012" s="213">
        <v>20.362644</v>
      </c>
      <c r="D6012" s="174">
        <v>-3.7621686318689293E-3</v>
      </c>
      <c r="E6012" s="174">
        <v>-3.7621686318689293E-3</v>
      </c>
      <c r="G6012" s="174">
        <v>6006</v>
      </c>
      <c r="H6012" s="174">
        <f t="shared" ca="1" si="97"/>
        <v>-1.0855470745683767E-2</v>
      </c>
    </row>
    <row r="6013" spans="2:8" x14ac:dyDescent="0.3">
      <c r="B6013" s="212">
        <v>36718</v>
      </c>
      <c r="C6013" s="212">
        <v>20.439540999999998</v>
      </c>
      <c r="D6013" s="174">
        <v>1.3343414773302137E-2</v>
      </c>
      <c r="E6013" s="174">
        <v>1.3343414773302137E-2</v>
      </c>
      <c r="G6013" s="174">
        <v>6007</v>
      </c>
      <c r="H6013" s="174">
        <f t="shared" ca="1" si="97"/>
        <v>3.8920014897604154E-2</v>
      </c>
    </row>
    <row r="6014" spans="2:8" x14ac:dyDescent="0.3">
      <c r="B6014" s="213">
        <v>36717</v>
      </c>
      <c r="C6014" s="213">
        <v>20.170399</v>
      </c>
      <c r="D6014" s="174">
        <v>1.6272841439128678E-2</v>
      </c>
      <c r="E6014" s="174">
        <v>1.6272841439128678E-2</v>
      </c>
      <c r="G6014" s="174">
        <v>6008</v>
      </c>
      <c r="H6014" s="174">
        <f t="shared" ca="1" si="97"/>
        <v>-6.2918801062962909E-2</v>
      </c>
    </row>
    <row r="6015" spans="2:8" x14ac:dyDescent="0.3">
      <c r="B6015" s="212">
        <v>36714</v>
      </c>
      <c r="C6015" s="212">
        <v>19.847425000000001</v>
      </c>
      <c r="D6015" s="174">
        <v>-5.7782049729160068E-3</v>
      </c>
      <c r="E6015" s="174">
        <v>-5.7782049729160068E-3</v>
      </c>
      <c r="G6015" s="174">
        <v>6009</v>
      </c>
      <c r="H6015" s="174">
        <f t="shared" ca="1" si="97"/>
        <v>-3.7489292621930577E-2</v>
      </c>
    </row>
    <row r="6016" spans="2:8" x14ac:dyDescent="0.3">
      <c r="B6016" s="213">
        <v>36713</v>
      </c>
      <c r="C6016" s="213">
        <v>19.962774</v>
      </c>
      <c r="D6016" s="174">
        <v>2.7711827226728051E-2</v>
      </c>
      <c r="E6016" s="174">
        <v>2.7711827226728051E-2</v>
      </c>
      <c r="G6016" s="174">
        <v>6010</v>
      </c>
      <c r="H6016" s="174">
        <f t="shared" ca="1" si="97"/>
        <v>-3.3365042550123715E-2</v>
      </c>
    </row>
    <row r="6017" spans="2:8" x14ac:dyDescent="0.3">
      <c r="B6017" s="212">
        <v>36712</v>
      </c>
      <c r="C6017" s="212">
        <v>19.424486000000002</v>
      </c>
      <c r="D6017" s="174">
        <v>2.4330996601557003E-2</v>
      </c>
      <c r="E6017" s="174">
        <v>2.4330996601557003E-2</v>
      </c>
      <c r="G6017" s="174">
        <v>6011</v>
      </c>
      <c r="H6017" s="174">
        <f t="shared" ca="1" si="97"/>
        <v>3.7604293570402812E-2</v>
      </c>
    </row>
    <row r="6018" spans="2:8" x14ac:dyDescent="0.3">
      <c r="B6018" s="213">
        <v>36711</v>
      </c>
      <c r="C6018" s="213">
        <v>18.963094999999999</v>
      </c>
      <c r="D6018" s="174">
        <v>-1.9093315296424281E-2</v>
      </c>
      <c r="E6018" s="174">
        <v>-1.9093315296424281E-2</v>
      </c>
      <c r="G6018" s="174">
        <v>6012</v>
      </c>
      <c r="H6018" s="174">
        <f t="shared" ca="1" si="97"/>
        <v>1.8868672408886868E-2</v>
      </c>
    </row>
    <row r="6019" spans="2:8" x14ac:dyDescent="0.3">
      <c r="B6019" s="212">
        <v>36710</v>
      </c>
      <c r="C6019" s="212">
        <v>19.332211000000001</v>
      </c>
      <c r="D6019" s="174">
        <v>1.7813918353387536E-2</v>
      </c>
      <c r="E6019" s="174">
        <v>1.7813918353387536E-2</v>
      </c>
      <c r="G6019" s="174">
        <v>6013</v>
      </c>
      <c r="H6019" s="174">
        <f t="shared" ca="1" si="97"/>
        <v>-1.58035954221013E-3</v>
      </c>
    </row>
    <row r="6020" spans="2:8" x14ac:dyDescent="0.3">
      <c r="B6020" s="213">
        <v>36707</v>
      </c>
      <c r="C6020" s="213">
        <v>18.993856000000001</v>
      </c>
      <c r="D6020" s="174">
        <v>-2.2556453659309424E-2</v>
      </c>
      <c r="E6020" s="174">
        <v>-2.2556453659309424E-2</v>
      </c>
      <c r="G6020" s="174">
        <v>6014</v>
      </c>
      <c r="H6020" s="174">
        <f t="shared" ca="1" si="97"/>
        <v>6.5103088377018586E-2</v>
      </c>
    </row>
    <row r="6021" spans="2:8" x14ac:dyDescent="0.3">
      <c r="B6021" s="212">
        <v>36706</v>
      </c>
      <c r="C6021" s="212">
        <v>19.432176999999999</v>
      </c>
      <c r="D6021" s="174">
        <v>-4.333966874218202E-3</v>
      </c>
      <c r="E6021" s="174">
        <v>-4.333966874218202E-3</v>
      </c>
      <c r="G6021" s="174">
        <v>6015</v>
      </c>
      <c r="H6021" s="174">
        <f t="shared" ca="1" si="97"/>
        <v>-2.2173438549737044E-2</v>
      </c>
    </row>
    <row r="6022" spans="2:8" x14ac:dyDescent="0.3">
      <c r="B6022" s="213">
        <v>36705</v>
      </c>
      <c r="C6022" s="213">
        <v>19.516762</v>
      </c>
      <c r="D6022" s="174">
        <v>1.5784662673783054E-3</v>
      </c>
      <c r="E6022" s="174">
        <v>1.5784662673783054E-3</v>
      </c>
      <c r="G6022" s="174">
        <v>6016</v>
      </c>
      <c r="H6022" s="174">
        <f t="shared" ca="1" si="97"/>
        <v>1.2700868250330885E-2</v>
      </c>
    </row>
    <row r="6023" spans="2:8" x14ac:dyDescent="0.3">
      <c r="B6023" s="212">
        <v>36704</v>
      </c>
      <c r="C6023" s="212">
        <v>19.486004000000001</v>
      </c>
      <c r="D6023" s="174">
        <v>4.7582403462069671E-3</v>
      </c>
      <c r="E6023" s="174">
        <v>4.7582403462069671E-3</v>
      </c>
      <c r="G6023" s="174">
        <v>6017</v>
      </c>
      <c r="H6023" s="174">
        <f t="shared" ca="1" si="97"/>
        <v>-6.8821510477350004E-3</v>
      </c>
    </row>
    <row r="6024" spans="2:8" x14ac:dyDescent="0.3">
      <c r="B6024" s="213">
        <v>36703</v>
      </c>
      <c r="C6024" s="213">
        <v>19.393723999999999</v>
      </c>
      <c r="D6024" s="174">
        <v>-2.3616099356757562E-2</v>
      </c>
      <c r="E6024" s="174">
        <v>-2.3616099356757562E-2</v>
      </c>
      <c r="G6024" s="174">
        <v>6018</v>
      </c>
      <c r="H6024" s="174">
        <f t="shared" ref="H6024:H6087" ca="1" si="98">_xlfn.NORM.INV(RAND(),N$9,N$10)</f>
        <v>2.2824440458005826E-2</v>
      </c>
    </row>
    <row r="6025" spans="2:8" x14ac:dyDescent="0.3">
      <c r="B6025" s="212">
        <v>36700</v>
      </c>
      <c r="C6025" s="212">
        <v>19.862805999999999</v>
      </c>
      <c r="D6025" s="174">
        <v>-8.064603925611662E-3</v>
      </c>
      <c r="E6025" s="174">
        <v>-8.064603925611662E-3</v>
      </c>
      <c r="G6025" s="174">
        <v>6019</v>
      </c>
      <c r="H6025" s="174">
        <f t="shared" ca="1" si="98"/>
        <v>-4.7832675188958784E-3</v>
      </c>
    </row>
    <row r="6026" spans="2:8" x14ac:dyDescent="0.3">
      <c r="B6026" s="213">
        <v>36699</v>
      </c>
      <c r="C6026" s="213">
        <v>20.024294000000001</v>
      </c>
      <c r="D6026" s="174">
        <v>-3.0627589265497216E-3</v>
      </c>
      <c r="E6026" s="174">
        <v>-3.0627589265497216E-3</v>
      </c>
      <c r="G6026" s="174">
        <v>6020</v>
      </c>
      <c r="H6026" s="174">
        <f t="shared" ca="1" si="98"/>
        <v>-5.0569064575283033E-2</v>
      </c>
    </row>
    <row r="6027" spans="2:8" x14ac:dyDescent="0.3">
      <c r="B6027" s="212">
        <v>36698</v>
      </c>
      <c r="C6027" s="212">
        <v>20.085812000000001</v>
      </c>
      <c r="D6027" s="174">
        <v>-3.3308619569017948E-2</v>
      </c>
      <c r="E6027" s="174">
        <v>-3.3308619569017948E-2</v>
      </c>
      <c r="G6027" s="174">
        <v>6021</v>
      </c>
      <c r="H6027" s="174">
        <f t="shared" ca="1" si="98"/>
        <v>-6.6774268154145841E-3</v>
      </c>
    </row>
    <row r="6028" spans="2:8" x14ac:dyDescent="0.3">
      <c r="B6028" s="213">
        <v>36697</v>
      </c>
      <c r="C6028" s="213">
        <v>20.777895000000001</v>
      </c>
      <c r="D6028" s="174">
        <v>4.8343327966419818E-3</v>
      </c>
      <c r="E6028" s="174">
        <v>4.8343327966419818E-3</v>
      </c>
      <c r="G6028" s="174">
        <v>6022</v>
      </c>
      <c r="H6028" s="174">
        <f t="shared" ca="1" si="98"/>
        <v>4.935646973043701E-2</v>
      </c>
    </row>
    <row r="6029" spans="2:8" x14ac:dyDescent="0.3">
      <c r="B6029" s="212">
        <v>36696</v>
      </c>
      <c r="C6029" s="212">
        <v>20.677931000000001</v>
      </c>
      <c r="D6029" s="174">
        <v>1.625112760855087E-2</v>
      </c>
      <c r="E6029" s="174">
        <v>1.625112760855087E-2</v>
      </c>
      <c r="G6029" s="174">
        <v>6023</v>
      </c>
      <c r="H6029" s="174">
        <f t="shared" ca="1" si="98"/>
        <v>4.0638947228566223E-2</v>
      </c>
    </row>
    <row r="6030" spans="2:8" x14ac:dyDescent="0.3">
      <c r="B6030" s="213">
        <v>36693</v>
      </c>
      <c r="C6030" s="213">
        <v>20.347265</v>
      </c>
      <c r="D6030" s="174">
        <v>6.84937641420124E-3</v>
      </c>
      <c r="E6030" s="174">
        <v>6.84937641420124E-3</v>
      </c>
      <c r="G6030" s="174">
        <v>6024</v>
      </c>
      <c r="H6030" s="174">
        <f t="shared" ca="1" si="98"/>
        <v>3.6796149479054645E-3</v>
      </c>
    </row>
    <row r="6031" spans="2:8" x14ac:dyDescent="0.3">
      <c r="B6031" s="212">
        <v>36692</v>
      </c>
      <c r="C6031" s="212">
        <v>20.208846999999999</v>
      </c>
      <c r="D6031" s="174">
        <v>-1.6834973754174656E-2</v>
      </c>
      <c r="E6031" s="174">
        <v>-1.6834973754174656E-2</v>
      </c>
      <c r="G6031" s="174">
        <v>6025</v>
      </c>
      <c r="H6031" s="174">
        <f t="shared" ca="1" si="98"/>
        <v>-5.053656902078283E-2</v>
      </c>
    </row>
    <row r="6032" spans="2:8" x14ac:dyDescent="0.3">
      <c r="B6032" s="213">
        <v>36691</v>
      </c>
      <c r="C6032" s="213">
        <v>20.554887999999998</v>
      </c>
      <c r="D6032" s="174">
        <v>-3.1872503955426464E-2</v>
      </c>
      <c r="E6032" s="174">
        <v>-3.1872503955426464E-2</v>
      </c>
      <c r="G6032" s="174">
        <v>6026</v>
      </c>
      <c r="H6032" s="174">
        <f t="shared" ca="1" si="98"/>
        <v>-1.2506477263043774E-2</v>
      </c>
    </row>
    <row r="6033" spans="2:8" x14ac:dyDescent="0.3">
      <c r="B6033" s="212">
        <v>36690</v>
      </c>
      <c r="C6033" s="212">
        <v>21.231591999999999</v>
      </c>
      <c r="D6033" s="174">
        <v>2.4489791191534667E-2</v>
      </c>
      <c r="E6033" s="174">
        <v>2.4489791191534667E-2</v>
      </c>
      <c r="G6033" s="174">
        <v>6027</v>
      </c>
      <c r="H6033" s="174">
        <f t="shared" ca="1" si="98"/>
        <v>-4.6108921983198964E-2</v>
      </c>
    </row>
    <row r="6034" spans="2:8" x14ac:dyDescent="0.3">
      <c r="B6034" s="213">
        <v>36689</v>
      </c>
      <c r="C6034" s="213">
        <v>20.724063999999998</v>
      </c>
      <c r="D6034" s="174">
        <v>2.0445983348129759E-2</v>
      </c>
      <c r="E6034" s="174">
        <v>2.0445983348129759E-2</v>
      </c>
      <c r="G6034" s="174">
        <v>6028</v>
      </c>
      <c r="H6034" s="174">
        <f t="shared" ca="1" si="98"/>
        <v>7.0095791478845364E-3</v>
      </c>
    </row>
    <row r="6035" spans="2:8" x14ac:dyDescent="0.3">
      <c r="B6035" s="212">
        <v>36686</v>
      </c>
      <c r="C6035" s="212">
        <v>20.30883</v>
      </c>
      <c r="D6035" s="174">
        <v>4.3849445108859519E-2</v>
      </c>
      <c r="E6035" s="174">
        <v>4.3849445108859519E-2</v>
      </c>
      <c r="G6035" s="174">
        <v>6029</v>
      </c>
      <c r="H6035" s="174">
        <f t="shared" ca="1" si="98"/>
        <v>2.9840394215614095E-2</v>
      </c>
    </row>
    <row r="6036" spans="2:8" x14ac:dyDescent="0.3">
      <c r="B6036" s="213">
        <v>36685</v>
      </c>
      <c r="C6036" s="213">
        <v>19.455708000000001</v>
      </c>
      <c r="D6036" s="174">
        <v>5.9621890779207008E-2</v>
      </c>
      <c r="E6036" s="174">
        <v>5.9621890779207008E-2</v>
      </c>
      <c r="G6036" s="174">
        <v>6030</v>
      </c>
      <c r="H6036" s="174">
        <f t="shared" ca="1" si="98"/>
        <v>4.120392548195323E-2</v>
      </c>
    </row>
    <row r="6037" spans="2:8" x14ac:dyDescent="0.3">
      <c r="B6037" s="212">
        <v>36684</v>
      </c>
      <c r="C6037" s="212">
        <v>18.360990999999999</v>
      </c>
      <c r="D6037" s="174">
        <v>1.9706485888462532E-2</v>
      </c>
      <c r="E6037" s="174">
        <v>1.9706485888462532E-2</v>
      </c>
      <c r="G6037" s="174">
        <v>6031</v>
      </c>
      <c r="H6037" s="174">
        <f t="shared" ca="1" si="98"/>
        <v>-5.8461471860682479E-3</v>
      </c>
    </row>
    <row r="6038" spans="2:8" x14ac:dyDescent="0.3">
      <c r="B6038" s="213">
        <v>36683</v>
      </c>
      <c r="C6038" s="213">
        <v>18.006153000000001</v>
      </c>
      <c r="D6038" s="174">
        <v>8.3913918115761542E-4</v>
      </c>
      <c r="E6038" s="174">
        <v>8.3913918115761542E-4</v>
      </c>
      <c r="G6038" s="174">
        <v>6032</v>
      </c>
      <c r="H6038" s="174">
        <f t="shared" ca="1" si="98"/>
        <v>-2.7623603507559536E-2</v>
      </c>
    </row>
    <row r="6039" spans="2:8" x14ac:dyDescent="0.3">
      <c r="B6039" s="212">
        <v>36682</v>
      </c>
      <c r="C6039" s="212">
        <v>17.991056</v>
      </c>
      <c r="D6039" s="174">
        <v>2.5242178415767012E-3</v>
      </c>
      <c r="E6039" s="174">
        <v>2.5242178415767012E-3</v>
      </c>
      <c r="G6039" s="174">
        <v>6033</v>
      </c>
      <c r="H6039" s="174">
        <f t="shared" ca="1" si="98"/>
        <v>4.9258164282403899E-2</v>
      </c>
    </row>
    <row r="6040" spans="2:8" x14ac:dyDescent="0.3">
      <c r="B6040" s="213">
        <v>36679</v>
      </c>
      <c r="C6040" s="213">
        <v>17.945757</v>
      </c>
      <c r="D6040" s="174">
        <v>-2.860632349796088E-2</v>
      </c>
      <c r="E6040" s="174">
        <v>-2.860632349796088E-2</v>
      </c>
      <c r="G6040" s="174">
        <v>6034</v>
      </c>
      <c r="H6040" s="174">
        <f t="shared" ca="1" si="98"/>
        <v>-1.0147657066124048E-2</v>
      </c>
    </row>
    <row r="6041" spans="2:8" x14ac:dyDescent="0.3">
      <c r="B6041" s="212">
        <v>36678</v>
      </c>
      <c r="C6041" s="212">
        <v>18.474236999999999</v>
      </c>
      <c r="D6041" s="174">
        <v>-1.5687735015924301E-2</v>
      </c>
      <c r="E6041" s="174">
        <v>-1.5687735015924301E-2</v>
      </c>
      <c r="G6041" s="174">
        <v>6035</v>
      </c>
      <c r="H6041" s="174">
        <f t="shared" ca="1" si="98"/>
        <v>3.5142076125350453E-2</v>
      </c>
    </row>
    <row r="6042" spans="2:8" x14ac:dyDescent="0.3">
      <c r="B6042" s="213">
        <v>36677</v>
      </c>
      <c r="C6042" s="213">
        <v>18.768675000000002</v>
      </c>
      <c r="D6042" s="174">
        <v>1.2214740364769451E-2</v>
      </c>
      <c r="E6042" s="174">
        <v>1.2214740364769451E-2</v>
      </c>
      <c r="G6042" s="174">
        <v>6036</v>
      </c>
      <c r="H6042" s="174">
        <f t="shared" ca="1" si="98"/>
        <v>-3.1734717347155568E-3</v>
      </c>
    </row>
    <row r="6043" spans="2:8" x14ac:dyDescent="0.3">
      <c r="B6043" s="212">
        <v>36676</v>
      </c>
      <c r="C6043" s="212">
        <v>18.542186999999998</v>
      </c>
      <c r="D6043" s="174">
        <v>-8.1358884125570265E-4</v>
      </c>
      <c r="E6043" s="174">
        <v>-8.1358884125570265E-4</v>
      </c>
      <c r="G6043" s="174">
        <v>6037</v>
      </c>
      <c r="H6043" s="174">
        <f t="shared" ca="1" si="98"/>
        <v>-6.7593830422736423E-2</v>
      </c>
    </row>
    <row r="6044" spans="2:8" x14ac:dyDescent="0.3">
      <c r="B6044" s="213">
        <v>36675</v>
      </c>
      <c r="C6044" s="213">
        <v>18.557285</v>
      </c>
      <c r="D6044" s="174">
        <v>3.4947412685147235E-2</v>
      </c>
      <c r="E6044" s="174">
        <v>3.4947412685147235E-2</v>
      </c>
      <c r="G6044" s="174">
        <v>6038</v>
      </c>
      <c r="H6044" s="174">
        <f t="shared" ca="1" si="98"/>
        <v>3.2632876179071492E-2</v>
      </c>
    </row>
    <row r="6045" spans="2:8" x14ac:dyDescent="0.3">
      <c r="B6045" s="212">
        <v>36672</v>
      </c>
      <c r="C6045" s="212">
        <v>17.930655000000002</v>
      </c>
      <c r="D6045" s="174">
        <v>-2.3437514892306031E-2</v>
      </c>
      <c r="E6045" s="174">
        <v>-2.3437514892306031E-2</v>
      </c>
      <c r="G6045" s="174">
        <v>6039</v>
      </c>
      <c r="H6045" s="174">
        <f t="shared" ca="1" si="98"/>
        <v>-1.5855576883759215E-2</v>
      </c>
    </row>
    <row r="6046" spans="2:8" x14ac:dyDescent="0.3">
      <c r="B6046" s="213">
        <v>36671</v>
      </c>
      <c r="C6046" s="213">
        <v>18.360990999999999</v>
      </c>
      <c r="D6046" s="174">
        <v>-6.2813189038854661E-2</v>
      </c>
      <c r="E6046" s="174">
        <v>-6.2813189038854661E-2</v>
      </c>
      <c r="G6046" s="174">
        <v>6040</v>
      </c>
      <c r="H6046" s="174">
        <f t="shared" ca="1" si="98"/>
        <v>1.9919538512059447E-2</v>
      </c>
    </row>
    <row r="6047" spans="2:8" x14ac:dyDescent="0.3">
      <c r="B6047" s="212">
        <v>36670</v>
      </c>
      <c r="C6047" s="212">
        <v>19.591602000000002</v>
      </c>
      <c r="D6047" s="174">
        <v>6.5942200732386699E-3</v>
      </c>
      <c r="E6047" s="174">
        <v>6.5942200732386699E-3</v>
      </c>
      <c r="G6047" s="174">
        <v>6041</v>
      </c>
      <c r="H6047" s="174">
        <f t="shared" ca="1" si="98"/>
        <v>6.4125396280540568E-3</v>
      </c>
    </row>
    <row r="6048" spans="2:8" x14ac:dyDescent="0.3">
      <c r="B6048" s="213">
        <v>36669</v>
      </c>
      <c r="C6048" s="213">
        <v>19.463256999999999</v>
      </c>
      <c r="D6048" s="174">
        <v>-9.984713792053998E-3</v>
      </c>
      <c r="E6048" s="174">
        <v>-9.984713792053998E-3</v>
      </c>
      <c r="G6048" s="174">
        <v>6042</v>
      </c>
      <c r="H6048" s="174">
        <f t="shared" ca="1" si="98"/>
        <v>1.0066799520371069E-2</v>
      </c>
    </row>
    <row r="6049" spans="2:8" x14ac:dyDescent="0.3">
      <c r="B6049" s="212">
        <v>36668</v>
      </c>
      <c r="C6049" s="212">
        <v>19.659552000000001</v>
      </c>
      <c r="D6049" s="174">
        <v>-4.5872560670547503E-3</v>
      </c>
      <c r="E6049" s="174">
        <v>-4.5872560670547503E-3</v>
      </c>
      <c r="G6049" s="174">
        <v>6043</v>
      </c>
      <c r="H6049" s="174">
        <f t="shared" ca="1" si="98"/>
        <v>1.4274256903993626E-3</v>
      </c>
    </row>
    <row r="6050" spans="2:8" x14ac:dyDescent="0.3">
      <c r="B6050" s="213">
        <v>36665</v>
      </c>
      <c r="C6050" s="213">
        <v>19.750150999999999</v>
      </c>
      <c r="D6050" s="174">
        <v>3.8242174878570415E-4</v>
      </c>
      <c r="E6050" s="174">
        <v>3.8242174878570415E-4</v>
      </c>
      <c r="G6050" s="174">
        <v>6044</v>
      </c>
      <c r="H6050" s="174">
        <f t="shared" ca="1" si="98"/>
        <v>2.4390500388918112E-2</v>
      </c>
    </row>
    <row r="6051" spans="2:8" x14ac:dyDescent="0.3">
      <c r="B6051" s="212">
        <v>36664</v>
      </c>
      <c r="C6051" s="212">
        <v>19.742601000000001</v>
      </c>
      <c r="D6051" s="174">
        <v>-2.3889457140450047E-2</v>
      </c>
      <c r="E6051" s="174">
        <v>-2.3889457140450047E-2</v>
      </c>
      <c r="G6051" s="174">
        <v>6045</v>
      </c>
      <c r="H6051" s="174">
        <f t="shared" ca="1" si="98"/>
        <v>-2.2676132695554574E-2</v>
      </c>
    </row>
    <row r="6052" spans="2:8" x14ac:dyDescent="0.3">
      <c r="B6052" s="213">
        <v>36663</v>
      </c>
      <c r="C6052" s="213">
        <v>20.225784000000001</v>
      </c>
      <c r="D6052" s="174">
        <v>7.1429937234393122E-3</v>
      </c>
      <c r="E6052" s="174">
        <v>7.1429937234393122E-3</v>
      </c>
      <c r="G6052" s="174">
        <v>6046</v>
      </c>
      <c r="H6052" s="174">
        <f t="shared" ca="1" si="98"/>
        <v>9.2388968787901378E-3</v>
      </c>
    </row>
    <row r="6053" spans="2:8" x14ac:dyDescent="0.3">
      <c r="B6053" s="212">
        <v>36662</v>
      </c>
      <c r="C6053" s="212">
        <v>20.082336000000002</v>
      </c>
      <c r="D6053" s="174">
        <v>2.0721385132645397E-2</v>
      </c>
      <c r="E6053" s="174">
        <v>2.0721385132645397E-2</v>
      </c>
      <c r="G6053" s="174">
        <v>6047</v>
      </c>
      <c r="H6053" s="174">
        <f t="shared" ca="1" si="98"/>
        <v>-5.3378099752702537E-2</v>
      </c>
    </row>
    <row r="6054" spans="2:8" x14ac:dyDescent="0.3">
      <c r="B6054" s="213">
        <v>36661</v>
      </c>
      <c r="C6054" s="213">
        <v>19.67465</v>
      </c>
      <c r="D6054" s="174">
        <v>9.295430003411426E-3</v>
      </c>
      <c r="E6054" s="174">
        <v>9.295430003411426E-3</v>
      </c>
      <c r="G6054" s="174">
        <v>6048</v>
      </c>
      <c r="H6054" s="174">
        <f t="shared" ca="1" si="98"/>
        <v>1.4549389053765899E-2</v>
      </c>
    </row>
    <row r="6055" spans="2:8" x14ac:dyDescent="0.3">
      <c r="B6055" s="212">
        <v>36658</v>
      </c>
      <c r="C6055" s="212">
        <v>19.493449999999999</v>
      </c>
      <c r="D6055" s="174">
        <v>-6.4831899582736496E-2</v>
      </c>
      <c r="E6055" s="174">
        <v>-6.4831899582736496E-2</v>
      </c>
      <c r="G6055" s="174">
        <v>6049</v>
      </c>
      <c r="H6055" s="174">
        <f t="shared" ca="1" si="98"/>
        <v>-3.6300686331473425E-3</v>
      </c>
    </row>
    <row r="6056" spans="2:8" x14ac:dyDescent="0.3">
      <c r="B6056" s="213">
        <v>36657</v>
      </c>
      <c r="C6056" s="213">
        <v>20.844861999999999</v>
      </c>
      <c r="D6056" s="174">
        <v>-3.9985988169988398E-2</v>
      </c>
      <c r="E6056" s="174">
        <v>-3.9985988169988398E-2</v>
      </c>
      <c r="G6056" s="174">
        <v>6050</v>
      </c>
      <c r="H6056" s="174">
        <f t="shared" ca="1" si="98"/>
        <v>-2.6897559632606961E-2</v>
      </c>
    </row>
    <row r="6057" spans="2:8" x14ac:dyDescent="0.3">
      <c r="B6057" s="212">
        <v>36656</v>
      </c>
      <c r="C6057" s="212">
        <v>21.713080999999999</v>
      </c>
      <c r="D6057" s="174">
        <v>-7.2488894972874973E-3</v>
      </c>
      <c r="E6057" s="174">
        <v>-7.2488894972874973E-3</v>
      </c>
      <c r="G6057" s="174">
        <v>6051</v>
      </c>
      <c r="H6057" s="174">
        <f t="shared" ca="1" si="98"/>
        <v>-3.5624257797866814E-2</v>
      </c>
    </row>
    <row r="6058" spans="2:8" x14ac:dyDescent="0.3">
      <c r="B6058" s="213">
        <v>36655</v>
      </c>
      <c r="C6058" s="213">
        <v>21.871625999999999</v>
      </c>
      <c r="D6058" s="174">
        <v>2.4219959859351358E-3</v>
      </c>
      <c r="E6058" s="174">
        <v>2.4219959859351358E-3</v>
      </c>
      <c r="G6058" s="174">
        <v>6052</v>
      </c>
      <c r="H6058" s="174">
        <f t="shared" ca="1" si="98"/>
        <v>6.4586106153250436E-3</v>
      </c>
    </row>
    <row r="6059" spans="2:8" x14ac:dyDescent="0.3">
      <c r="B6059" s="212">
        <v>36654</v>
      </c>
      <c r="C6059" s="212">
        <v>21.818781000000001</v>
      </c>
      <c r="D6059" s="174">
        <v>2.3371172978339846E-2</v>
      </c>
      <c r="E6059" s="174">
        <v>2.3371172978339846E-2</v>
      </c>
      <c r="G6059" s="174">
        <v>6053</v>
      </c>
      <c r="H6059" s="174">
        <f t="shared" ca="1" si="98"/>
        <v>2.0290805841201968E-2</v>
      </c>
    </row>
    <row r="6060" spans="2:8" x14ac:dyDescent="0.3">
      <c r="B6060" s="213">
        <v>36651</v>
      </c>
      <c r="C6060" s="213">
        <v>21.320495999999999</v>
      </c>
      <c r="D6060" s="174">
        <v>7.8686148337650169E-2</v>
      </c>
      <c r="E6060" s="174">
        <v>7.8686148337650169E-2</v>
      </c>
      <c r="G6060" s="174">
        <v>6054</v>
      </c>
      <c r="H6060" s="174">
        <f t="shared" ca="1" si="98"/>
        <v>2.6719235746021546E-3</v>
      </c>
    </row>
    <row r="6061" spans="2:8" x14ac:dyDescent="0.3">
      <c r="B6061" s="212">
        <v>36650</v>
      </c>
      <c r="C6061" s="212">
        <v>19.765245</v>
      </c>
      <c r="D6061" s="174">
        <v>2.7875759469340778E-2</v>
      </c>
      <c r="E6061" s="174">
        <v>2.7875759469340778E-2</v>
      </c>
      <c r="G6061" s="174">
        <v>6055</v>
      </c>
      <c r="H6061" s="174">
        <f t="shared" ca="1" si="98"/>
        <v>2.8658532665359188E-2</v>
      </c>
    </row>
    <row r="6062" spans="2:8" x14ac:dyDescent="0.3">
      <c r="B6062" s="213">
        <v>36649</v>
      </c>
      <c r="C6062" s="213">
        <v>19.229216000000001</v>
      </c>
      <c r="D6062" s="174">
        <v>7.9145748397910932E-3</v>
      </c>
      <c r="E6062" s="174">
        <v>7.9145748397910932E-3</v>
      </c>
      <c r="G6062" s="174">
        <v>6056</v>
      </c>
      <c r="H6062" s="174">
        <f t="shared" ca="1" si="98"/>
        <v>-2.4948021342338027E-2</v>
      </c>
    </row>
    <row r="6063" spans="2:8" x14ac:dyDescent="0.3">
      <c r="B6063" s="212">
        <v>36648</v>
      </c>
      <c r="C6063" s="212">
        <v>19.078220000000002</v>
      </c>
      <c r="D6063" s="174">
        <v>-1.0571792462488129E-2</v>
      </c>
      <c r="E6063" s="174">
        <v>-1.0571792462488129E-2</v>
      </c>
      <c r="G6063" s="174">
        <v>6057</v>
      </c>
      <c r="H6063" s="174">
        <f t="shared" ca="1" si="98"/>
        <v>-1.0557663196831776E-3</v>
      </c>
    </row>
    <row r="6064" spans="2:8" x14ac:dyDescent="0.3">
      <c r="B6064" s="213">
        <v>36647</v>
      </c>
      <c r="C6064" s="213">
        <v>19.282066</v>
      </c>
      <c r="D6064" s="174">
        <v>0</v>
      </c>
      <c r="E6064" s="174">
        <v>0</v>
      </c>
      <c r="G6064" s="174">
        <v>6058</v>
      </c>
      <c r="H6064" s="174">
        <f t="shared" ca="1" si="98"/>
        <v>-4.6969528968150934E-3</v>
      </c>
    </row>
    <row r="6065" spans="2:8" x14ac:dyDescent="0.3">
      <c r="B6065" s="212">
        <v>36644</v>
      </c>
      <c r="C6065" s="212">
        <v>19.282066</v>
      </c>
      <c r="D6065" s="174">
        <v>-1.1609777781605072E-2</v>
      </c>
      <c r="E6065" s="174">
        <v>-1.1609777781605072E-2</v>
      </c>
      <c r="G6065" s="174">
        <v>6059</v>
      </c>
      <c r="H6065" s="174">
        <f t="shared" ca="1" si="98"/>
        <v>-1.3980732565192187E-2</v>
      </c>
    </row>
    <row r="6066" spans="2:8" x14ac:dyDescent="0.3">
      <c r="B6066" s="213">
        <v>36643</v>
      </c>
      <c r="C6066" s="213">
        <v>19.508555999999999</v>
      </c>
      <c r="D6066" s="174">
        <v>-3.5461072856310644E-2</v>
      </c>
      <c r="E6066" s="174">
        <v>-3.5461072856310644E-2</v>
      </c>
      <c r="G6066" s="174">
        <v>6060</v>
      </c>
      <c r="H6066" s="174">
        <f t="shared" ca="1" si="98"/>
        <v>5.7327779672650889E-2</v>
      </c>
    </row>
    <row r="6067" spans="2:8" x14ac:dyDescent="0.3">
      <c r="B6067" s="212">
        <v>36642</v>
      </c>
      <c r="C6067" s="212">
        <v>20.225784000000001</v>
      </c>
      <c r="D6067" s="174">
        <v>5.1000518906519694E-2</v>
      </c>
      <c r="E6067" s="174">
        <v>5.1000518906519694E-2</v>
      </c>
      <c r="G6067" s="174">
        <v>6061</v>
      </c>
      <c r="H6067" s="174">
        <f t="shared" ca="1" si="98"/>
        <v>-3.9146590674539574E-3</v>
      </c>
    </row>
    <row r="6068" spans="2:8" x14ac:dyDescent="0.3">
      <c r="B6068" s="213">
        <v>36641</v>
      </c>
      <c r="C6068" s="213">
        <v>19.244313999999999</v>
      </c>
      <c r="D6068" s="174">
        <v>1.3921862062090734E-2</v>
      </c>
      <c r="E6068" s="174">
        <v>1.3921862062090734E-2</v>
      </c>
      <c r="G6068" s="174">
        <v>6062</v>
      </c>
      <c r="H6068" s="174">
        <f t="shared" ca="1" si="98"/>
        <v>1.8566530101173609E-2</v>
      </c>
    </row>
    <row r="6069" spans="2:8" x14ac:dyDescent="0.3">
      <c r="B6069" s="212">
        <v>36640</v>
      </c>
      <c r="C6069" s="212">
        <v>18.980076</v>
      </c>
      <c r="D6069" s="174">
        <v>2.4450037696156099E-2</v>
      </c>
      <c r="E6069" s="174">
        <v>2.4450037696156099E-2</v>
      </c>
      <c r="G6069" s="174">
        <v>6063</v>
      </c>
      <c r="H6069" s="174">
        <f t="shared" ca="1" si="98"/>
        <v>6.1760777343111757E-2</v>
      </c>
    </row>
    <row r="6070" spans="2:8" x14ac:dyDescent="0.3">
      <c r="B6070" s="213">
        <v>36637</v>
      </c>
      <c r="C6070" s="213">
        <v>18.527087999999999</v>
      </c>
      <c r="D6070" s="174">
        <v>0</v>
      </c>
      <c r="E6070" s="174">
        <v>0</v>
      </c>
      <c r="G6070" s="174">
        <v>6064</v>
      </c>
      <c r="H6070" s="174">
        <f t="shared" ca="1" si="98"/>
        <v>-7.7604451057961144E-3</v>
      </c>
    </row>
    <row r="6071" spans="2:8" x14ac:dyDescent="0.3">
      <c r="B6071" s="212">
        <v>36636</v>
      </c>
      <c r="C6071" s="212">
        <v>18.527087999999999</v>
      </c>
      <c r="D6071" s="174">
        <v>-1.4853274878133494E-2</v>
      </c>
      <c r="E6071" s="174">
        <v>-1.4853274878133494E-2</v>
      </c>
      <c r="G6071" s="174">
        <v>6065</v>
      </c>
      <c r="H6071" s="174">
        <f t="shared" ca="1" si="98"/>
        <v>-1.2213856551224537E-2</v>
      </c>
    </row>
    <row r="6072" spans="2:8" x14ac:dyDescent="0.3">
      <c r="B6072" s="213">
        <v>36635</v>
      </c>
      <c r="C6072" s="213">
        <v>18.806425000000001</v>
      </c>
      <c r="D6072" s="174">
        <v>2.3838522657155466E-2</v>
      </c>
      <c r="E6072" s="174">
        <v>2.3838522657155466E-2</v>
      </c>
      <c r="G6072" s="174">
        <v>6066</v>
      </c>
      <c r="H6072" s="174">
        <f t="shared" ca="1" si="98"/>
        <v>8.1140036813172958E-3</v>
      </c>
    </row>
    <row r="6073" spans="2:8" x14ac:dyDescent="0.3">
      <c r="B6073" s="212">
        <v>36634</v>
      </c>
      <c r="C6073" s="212">
        <v>18.368545999999998</v>
      </c>
      <c r="D6073" s="174">
        <v>-7.701026946298252E-2</v>
      </c>
      <c r="E6073" s="174">
        <v>-7.701026946298252E-2</v>
      </c>
      <c r="G6073" s="174">
        <v>6067</v>
      </c>
      <c r="H6073" s="174">
        <f t="shared" ca="1" si="98"/>
        <v>2.46149437306433E-2</v>
      </c>
    </row>
    <row r="6074" spans="2:8" x14ac:dyDescent="0.3">
      <c r="B6074" s="213">
        <v>36633</v>
      </c>
      <c r="C6074" s="213">
        <v>19.901138</v>
      </c>
      <c r="D6074" s="174">
        <v>2.170516743275629E-2</v>
      </c>
      <c r="E6074" s="174">
        <v>2.170516743275629E-2</v>
      </c>
      <c r="G6074" s="174">
        <v>6068</v>
      </c>
      <c r="H6074" s="174">
        <f t="shared" ca="1" si="98"/>
        <v>3.4944323338936448E-2</v>
      </c>
    </row>
    <row r="6075" spans="2:8" x14ac:dyDescent="0.3">
      <c r="B6075" s="212">
        <v>36630</v>
      </c>
      <c r="C6075" s="212">
        <v>19.478356999999999</v>
      </c>
      <c r="D6075" s="174">
        <v>0</v>
      </c>
      <c r="E6075" s="174">
        <v>0</v>
      </c>
      <c r="G6075" s="174">
        <v>6069</v>
      </c>
      <c r="H6075" s="174">
        <f t="shared" ca="1" si="98"/>
        <v>3.3645609884118098E-2</v>
      </c>
    </row>
    <row r="6076" spans="2:8" x14ac:dyDescent="0.3">
      <c r="B6076" s="213">
        <v>36629</v>
      </c>
      <c r="C6076" s="213">
        <v>19.478356999999999</v>
      </c>
      <c r="D6076" s="174">
        <v>-4.6210681333801809E-2</v>
      </c>
      <c r="E6076" s="174">
        <v>-4.6210681333801809E-2</v>
      </c>
      <c r="G6076" s="174">
        <v>6070</v>
      </c>
      <c r="H6076" s="174">
        <f t="shared" ca="1" si="98"/>
        <v>-1.6746117350816721E-2</v>
      </c>
    </row>
    <row r="6077" spans="2:8" x14ac:dyDescent="0.3">
      <c r="B6077" s="212">
        <v>36628</v>
      </c>
      <c r="C6077" s="212">
        <v>20.422075</v>
      </c>
      <c r="D6077" s="174">
        <v>-1.9572237030095436E-2</v>
      </c>
      <c r="E6077" s="174">
        <v>-1.9572237030095436E-2</v>
      </c>
      <c r="G6077" s="174">
        <v>6071</v>
      </c>
      <c r="H6077" s="174">
        <f t="shared" ca="1" si="98"/>
        <v>-4.5849174258960221E-2</v>
      </c>
    </row>
    <row r="6078" spans="2:8" x14ac:dyDescent="0.3">
      <c r="B6078" s="213">
        <v>36627</v>
      </c>
      <c r="C6078" s="213">
        <v>20.82976</v>
      </c>
      <c r="D6078" s="174">
        <v>-1.2173501322365316E-2</v>
      </c>
      <c r="E6078" s="174">
        <v>-1.2173501322365316E-2</v>
      </c>
      <c r="G6078" s="174">
        <v>6072</v>
      </c>
      <c r="H6078" s="174">
        <f t="shared" ca="1" si="98"/>
        <v>-2.1447374585375194E-2</v>
      </c>
    </row>
    <row r="6079" spans="2:8" x14ac:dyDescent="0.3">
      <c r="B6079" s="212">
        <v>36626</v>
      </c>
      <c r="C6079" s="212">
        <v>21.086455999999998</v>
      </c>
      <c r="D6079" s="174">
        <v>6.123882061699143E-3</v>
      </c>
      <c r="E6079" s="174">
        <v>6.123882061699143E-3</v>
      </c>
      <c r="G6079" s="174">
        <v>6073</v>
      </c>
      <c r="H6079" s="174">
        <f t="shared" ca="1" si="98"/>
        <v>-4.1040364670164579E-2</v>
      </c>
    </row>
    <row r="6080" spans="2:8" x14ac:dyDescent="0.3">
      <c r="B6080" s="213">
        <v>36623</v>
      </c>
      <c r="C6080" s="213">
        <v>20.958110999999999</v>
      </c>
      <c r="D6080" s="174">
        <v>7.8477252525052915E-2</v>
      </c>
      <c r="E6080" s="174">
        <v>7.8477252525052915E-2</v>
      </c>
      <c r="G6080" s="174">
        <v>6074</v>
      </c>
      <c r="H6080" s="174">
        <f t="shared" ca="1" si="98"/>
        <v>4.6081131474580733E-2</v>
      </c>
    </row>
    <row r="6081" spans="2:8" x14ac:dyDescent="0.3">
      <c r="B6081" s="212">
        <v>36622</v>
      </c>
      <c r="C6081" s="212">
        <v>19.433057999999999</v>
      </c>
      <c r="D6081" s="174">
        <v>-3.6315804611666128E-2</v>
      </c>
      <c r="E6081" s="174">
        <v>-3.6315804611666128E-2</v>
      </c>
      <c r="G6081" s="174">
        <v>6075</v>
      </c>
      <c r="H6081" s="174">
        <f t="shared" ca="1" si="98"/>
        <v>-2.072227189022249E-2</v>
      </c>
    </row>
    <row r="6082" spans="2:8" x14ac:dyDescent="0.3">
      <c r="B6082" s="213">
        <v>36621</v>
      </c>
      <c r="C6082" s="213">
        <v>20.165379999999999</v>
      </c>
      <c r="D6082" s="174">
        <v>1.7136189876101805E-2</v>
      </c>
      <c r="E6082" s="174">
        <v>1.7136189876101805E-2</v>
      </c>
      <c r="G6082" s="174">
        <v>6076</v>
      </c>
      <c r="H6082" s="174">
        <f t="shared" ca="1" si="98"/>
        <v>3.8118158702251589E-3</v>
      </c>
    </row>
    <row r="6083" spans="2:8" x14ac:dyDescent="0.3">
      <c r="B6083" s="212">
        <v>36620</v>
      </c>
      <c r="C6083" s="212">
        <v>19.825644</v>
      </c>
      <c r="D6083" s="174">
        <v>-7.9887960215694151E-2</v>
      </c>
      <c r="E6083" s="174">
        <v>-7.9887960215694151E-2</v>
      </c>
      <c r="G6083" s="174">
        <v>6077</v>
      </c>
      <c r="H6083" s="174">
        <f t="shared" ca="1" si="98"/>
        <v>5.5515791655816563E-2</v>
      </c>
    </row>
    <row r="6084" spans="2:8" x14ac:dyDescent="0.3">
      <c r="B6084" s="213">
        <v>36619</v>
      </c>
      <c r="C6084" s="213">
        <v>21.546989</v>
      </c>
      <c r="D6084" s="174">
        <v>4.6955189206623497E-2</v>
      </c>
      <c r="E6084" s="174">
        <v>4.6955189206623497E-2</v>
      </c>
      <c r="G6084" s="174">
        <v>6078</v>
      </c>
      <c r="H6084" s="174">
        <f t="shared" ca="1" si="98"/>
        <v>-5.2318302557706906E-2</v>
      </c>
    </row>
    <row r="6085" spans="2:8" x14ac:dyDescent="0.3">
      <c r="B6085" s="212">
        <v>36616</v>
      </c>
      <c r="C6085" s="212">
        <v>20.580622000000002</v>
      </c>
      <c r="D6085" s="174">
        <v>7.5345139827218591E-2</v>
      </c>
      <c r="E6085" s="174">
        <v>7.5345139827218591E-2</v>
      </c>
      <c r="G6085" s="174">
        <v>6079</v>
      </c>
      <c r="H6085" s="174">
        <f t="shared" ca="1" si="98"/>
        <v>-1.9138148313873377E-3</v>
      </c>
    </row>
    <row r="6086" spans="2:8" x14ac:dyDescent="0.3">
      <c r="B6086" s="213">
        <v>36615</v>
      </c>
      <c r="C6086" s="213">
        <v>19.13862</v>
      </c>
      <c r="D6086" s="174">
        <v>-6.041505353074747E-2</v>
      </c>
      <c r="E6086" s="174">
        <v>-6.041505353074747E-2</v>
      </c>
      <c r="G6086" s="174">
        <v>6080</v>
      </c>
      <c r="H6086" s="174">
        <f t="shared" ca="1" si="98"/>
        <v>2.7604124640319579E-2</v>
      </c>
    </row>
    <row r="6087" spans="2:8" x14ac:dyDescent="0.3">
      <c r="B6087" s="212">
        <v>36614</v>
      </c>
      <c r="C6087" s="212">
        <v>20.369228</v>
      </c>
      <c r="D6087" s="174">
        <v>1.0486890085170409E-2</v>
      </c>
      <c r="E6087" s="174">
        <v>1.0486890085170409E-2</v>
      </c>
      <c r="G6087" s="174">
        <v>6081</v>
      </c>
      <c r="H6087" s="174">
        <f t="shared" ca="1" si="98"/>
        <v>9.2260858764267352E-3</v>
      </c>
    </row>
    <row r="6088" spans="2:8" x14ac:dyDescent="0.3">
      <c r="B6088" s="213">
        <v>36613</v>
      </c>
      <c r="C6088" s="213">
        <v>20.157834999999999</v>
      </c>
      <c r="D6088" s="174">
        <v>-1.3668277848172481E-2</v>
      </c>
      <c r="E6088" s="174">
        <v>-1.3668277848172481E-2</v>
      </c>
      <c r="G6088" s="174">
        <v>6082</v>
      </c>
      <c r="H6088" s="174">
        <f t="shared" ref="H6088:H6151" ca="1" si="99">_xlfn.NORM.INV(RAND(),N$9,N$10)</f>
        <v>-2.3183026741432515E-2</v>
      </c>
    </row>
    <row r="6089" spans="2:8" x14ac:dyDescent="0.3">
      <c r="B6089" s="212">
        <v>36612</v>
      </c>
      <c r="C6089" s="212">
        <v>20.437176000000001</v>
      </c>
      <c r="D6089" s="174">
        <v>7.3944493887136164E-4</v>
      </c>
      <c r="E6089" s="174">
        <v>7.3944493887136164E-4</v>
      </c>
      <c r="G6089" s="174">
        <v>6083</v>
      </c>
      <c r="H6089" s="174">
        <f t="shared" ca="1" si="99"/>
        <v>9.6948491255057275E-3</v>
      </c>
    </row>
    <row r="6090" spans="2:8" x14ac:dyDescent="0.3">
      <c r="B6090" s="213">
        <v>36609</v>
      </c>
      <c r="C6090" s="213">
        <v>20.422075</v>
      </c>
      <c r="D6090" s="174">
        <v>-6.9748793575187193E-3</v>
      </c>
      <c r="E6090" s="174">
        <v>-6.9748793575187193E-3</v>
      </c>
      <c r="G6090" s="174">
        <v>6084</v>
      </c>
      <c r="H6090" s="174">
        <f t="shared" ca="1" si="99"/>
        <v>3.5447750654899741E-3</v>
      </c>
    </row>
    <row r="6091" spans="2:8" x14ac:dyDescent="0.3">
      <c r="B6091" s="212">
        <v>36608</v>
      </c>
      <c r="C6091" s="212">
        <v>20.565517</v>
      </c>
      <c r="D6091" s="174">
        <v>-7.0624440168676153E-2</v>
      </c>
      <c r="E6091" s="174">
        <v>-7.0624440168676153E-2</v>
      </c>
      <c r="G6091" s="174">
        <v>6085</v>
      </c>
      <c r="H6091" s="174">
        <f t="shared" ca="1" si="99"/>
        <v>-2.733605402068047E-2</v>
      </c>
    </row>
    <row r="6092" spans="2:8" x14ac:dyDescent="0.3">
      <c r="B6092" s="213">
        <v>36607</v>
      </c>
      <c r="C6092" s="213">
        <v>22.128316999999999</v>
      </c>
      <c r="D6092" s="174">
        <v>-2.0060224159783837E-2</v>
      </c>
      <c r="E6092" s="174">
        <v>-2.0060224159783837E-2</v>
      </c>
      <c r="G6092" s="174">
        <v>6086</v>
      </c>
      <c r="H6092" s="174">
        <f t="shared" ca="1" si="99"/>
        <v>-5.4303234283513024E-2</v>
      </c>
    </row>
    <row r="6093" spans="2:8" x14ac:dyDescent="0.3">
      <c r="B6093" s="212">
        <v>36606</v>
      </c>
      <c r="C6093" s="212">
        <v>22.581302999999998</v>
      </c>
      <c r="D6093" s="174">
        <v>2.8542034242187712E-2</v>
      </c>
      <c r="E6093" s="174">
        <v>2.8542034242187712E-2</v>
      </c>
      <c r="G6093" s="174">
        <v>6087</v>
      </c>
      <c r="H6093" s="174">
        <f t="shared" ca="1" si="99"/>
        <v>3.2416103242115218E-2</v>
      </c>
    </row>
    <row r="6094" spans="2:8" x14ac:dyDescent="0.3">
      <c r="B6094" s="213">
        <v>36605</v>
      </c>
      <c r="C6094" s="213">
        <v>21.954671999999999</v>
      </c>
      <c r="D6094" s="174">
        <v>0</v>
      </c>
      <c r="E6094" s="174">
        <v>0</v>
      </c>
      <c r="G6094" s="174">
        <v>6088</v>
      </c>
      <c r="H6094" s="174">
        <f t="shared" ca="1" si="99"/>
        <v>-1.4349322300906351E-2</v>
      </c>
    </row>
    <row r="6095" spans="2:8" x14ac:dyDescent="0.3">
      <c r="B6095" s="212">
        <v>36602</v>
      </c>
      <c r="C6095" s="212">
        <v>21.954671999999999</v>
      </c>
      <c r="D6095" s="174">
        <v>0</v>
      </c>
      <c r="E6095" s="174">
        <v>0</v>
      </c>
      <c r="G6095" s="174">
        <v>6089</v>
      </c>
      <c r="H6095" s="174">
        <f t="shared" ca="1" si="99"/>
        <v>1.9660466476481092E-2</v>
      </c>
    </row>
    <row r="6096" spans="2:8" x14ac:dyDescent="0.3">
      <c r="B6096" s="213">
        <v>36601</v>
      </c>
      <c r="C6096" s="213">
        <v>21.954671999999999</v>
      </c>
      <c r="D6096" s="174">
        <v>7.5443737997515817E-2</v>
      </c>
      <c r="E6096" s="174">
        <v>7.5443737997515817E-2</v>
      </c>
      <c r="G6096" s="174">
        <v>6090</v>
      </c>
      <c r="H6096" s="174">
        <f t="shared" ca="1" si="99"/>
        <v>5.7023541514361047E-3</v>
      </c>
    </row>
    <row r="6097" spans="2:8" x14ac:dyDescent="0.3">
      <c r="B6097" s="212">
        <v>36600</v>
      </c>
      <c r="C6097" s="212">
        <v>20.414524</v>
      </c>
      <c r="D6097" s="174">
        <v>3.9999682108776198E-2</v>
      </c>
      <c r="E6097" s="174">
        <v>3.9999682108776198E-2</v>
      </c>
      <c r="G6097" s="174">
        <v>6091</v>
      </c>
      <c r="H6097" s="174">
        <f t="shared" ca="1" si="99"/>
        <v>-4.1743146188005786E-3</v>
      </c>
    </row>
    <row r="6098" spans="2:8" x14ac:dyDescent="0.3">
      <c r="B6098" s="213">
        <v>36599</v>
      </c>
      <c r="C6098" s="213">
        <v>19.629356000000001</v>
      </c>
      <c r="D6098" s="174">
        <v>8.0183204641671599E-2</v>
      </c>
      <c r="E6098" s="174">
        <v>8.0183204641671599E-2</v>
      </c>
      <c r="G6098" s="174">
        <v>6092</v>
      </c>
      <c r="H6098" s="174">
        <f t="shared" ca="1" si="99"/>
        <v>-7.1705144062211151E-3</v>
      </c>
    </row>
    <row r="6099" spans="2:8" x14ac:dyDescent="0.3">
      <c r="B6099" s="212">
        <v>36598</v>
      </c>
      <c r="C6099" s="212">
        <v>18.172246999999999</v>
      </c>
      <c r="D6099" s="174">
        <v>-6.9938335375002131E-2</v>
      </c>
      <c r="E6099" s="174">
        <v>-6.9938335375002131E-2</v>
      </c>
      <c r="G6099" s="174">
        <v>6093</v>
      </c>
      <c r="H6099" s="174">
        <f t="shared" ca="1" si="99"/>
        <v>7.1468940422959426E-2</v>
      </c>
    </row>
    <row r="6100" spans="2:8" x14ac:dyDescent="0.3">
      <c r="B6100" s="213">
        <v>36595</v>
      </c>
      <c r="C6100" s="213">
        <v>19.538754999999998</v>
      </c>
      <c r="D6100" s="174">
        <v>-6.027584344775503E-2</v>
      </c>
      <c r="E6100" s="174">
        <v>-6.027584344775503E-2</v>
      </c>
      <c r="G6100" s="174">
        <v>6094</v>
      </c>
      <c r="H6100" s="174">
        <f t="shared" ca="1" si="99"/>
        <v>2.0744608824489958E-4</v>
      </c>
    </row>
    <row r="6101" spans="2:8" x14ac:dyDescent="0.3">
      <c r="B6101" s="212">
        <v>36594</v>
      </c>
      <c r="C6101" s="212">
        <v>20.792010999999999</v>
      </c>
      <c r="D6101" s="174">
        <v>7.999972158544405E-2</v>
      </c>
      <c r="E6101" s="174">
        <v>7.999972158544405E-2</v>
      </c>
      <c r="G6101" s="174">
        <v>6095</v>
      </c>
      <c r="H6101" s="174">
        <f t="shared" ca="1" si="99"/>
        <v>-3.8166103916853322E-2</v>
      </c>
    </row>
    <row r="6102" spans="2:8" x14ac:dyDescent="0.3">
      <c r="B6102" s="213">
        <v>36593</v>
      </c>
      <c r="C6102" s="213">
        <v>19.251867000000001</v>
      </c>
      <c r="D6102" s="174">
        <v>-3.4821999833353753E-2</v>
      </c>
      <c r="E6102" s="174">
        <v>-3.4821999833353753E-2</v>
      </c>
      <c r="G6102" s="174">
        <v>6096</v>
      </c>
      <c r="H6102" s="174">
        <f t="shared" ca="1" si="99"/>
        <v>-3.4121792126909023E-2</v>
      </c>
    </row>
    <row r="6103" spans="2:8" x14ac:dyDescent="0.3">
      <c r="B6103" s="212">
        <v>36592</v>
      </c>
      <c r="C6103" s="212">
        <v>19.946442000000001</v>
      </c>
      <c r="D6103" s="174">
        <v>-4.792779723841209E-2</v>
      </c>
      <c r="E6103" s="174">
        <v>-4.792779723841209E-2</v>
      </c>
      <c r="G6103" s="174">
        <v>6097</v>
      </c>
      <c r="H6103" s="174">
        <f t="shared" ca="1" si="99"/>
        <v>-4.3620060772021858E-2</v>
      </c>
    </row>
    <row r="6104" spans="2:8" x14ac:dyDescent="0.3">
      <c r="B6104" s="213">
        <v>36591</v>
      </c>
      <c r="C6104" s="213">
        <v>20.950555999999999</v>
      </c>
      <c r="D6104" s="174">
        <v>2.7016936653021541E-2</v>
      </c>
      <c r="E6104" s="174">
        <v>2.7016936653021541E-2</v>
      </c>
      <c r="G6104" s="174">
        <v>6098</v>
      </c>
      <c r="H6104" s="174">
        <f t="shared" ca="1" si="99"/>
        <v>-3.991357784215506E-3</v>
      </c>
    </row>
    <row r="6105" spans="2:8" x14ac:dyDescent="0.3">
      <c r="B6105" s="212">
        <v>36588</v>
      </c>
      <c r="C6105" s="212">
        <v>20.399425999999998</v>
      </c>
      <c r="D6105" s="174">
        <v>-7.9700163290146508E-2</v>
      </c>
      <c r="E6105" s="174">
        <v>-7.9700163290146508E-2</v>
      </c>
      <c r="G6105" s="174">
        <v>6099</v>
      </c>
      <c r="H6105" s="174">
        <f t="shared" ca="1" si="99"/>
        <v>3.5730907227386983E-2</v>
      </c>
    </row>
    <row r="6106" spans="2:8" x14ac:dyDescent="0.3">
      <c r="B6106" s="213">
        <v>36587</v>
      </c>
      <c r="C6106" s="213">
        <v>22.166065</v>
      </c>
      <c r="D6106" s="174">
        <v>-6.852803908960256E-2</v>
      </c>
      <c r="E6106" s="174">
        <v>-6.852803908960256E-2</v>
      </c>
      <c r="G6106" s="174">
        <v>6100</v>
      </c>
      <c r="H6106" s="174">
        <f t="shared" ca="1" si="99"/>
        <v>-2.0592231604893502E-2</v>
      </c>
    </row>
    <row r="6107" spans="2:8" x14ac:dyDescent="0.3">
      <c r="B6107" s="212">
        <v>36586</v>
      </c>
      <c r="C6107" s="212">
        <v>23.796814000000001</v>
      </c>
      <c r="D6107" s="174">
        <v>-5.402152913882529E-2</v>
      </c>
      <c r="E6107" s="174">
        <v>-5.402152913882529E-2</v>
      </c>
      <c r="G6107" s="174">
        <v>6101</v>
      </c>
      <c r="H6107" s="174">
        <f t="shared" ca="1" si="99"/>
        <v>5.892275602523725E-2</v>
      </c>
    </row>
    <row r="6108" spans="2:8" x14ac:dyDescent="0.3">
      <c r="B6108" s="213">
        <v>36585</v>
      </c>
      <c r="C6108" s="213">
        <v>25.155767000000001</v>
      </c>
      <c r="D6108" s="174">
        <v>-7.9812315968074518E-2</v>
      </c>
      <c r="E6108" s="174">
        <v>-7.9812315968074518E-2</v>
      </c>
      <c r="G6108" s="174">
        <v>6102</v>
      </c>
      <c r="H6108" s="174">
        <f t="shared" ca="1" si="99"/>
        <v>1.52535305942504E-2</v>
      </c>
    </row>
    <row r="6109" spans="2:8" x14ac:dyDescent="0.3">
      <c r="B6109" s="212">
        <v>36584</v>
      </c>
      <c r="C6109" s="212">
        <v>27.337648000000002</v>
      </c>
      <c r="D6109" s="174">
        <v>-1.0114681236927136E-2</v>
      </c>
      <c r="E6109" s="174">
        <v>-1.0114681236927136E-2</v>
      </c>
      <c r="G6109" s="174">
        <v>6103</v>
      </c>
      <c r="H6109" s="174">
        <f t="shared" ca="1" si="99"/>
        <v>-5.0994188405711184E-3</v>
      </c>
    </row>
    <row r="6110" spans="2:8" x14ac:dyDescent="0.3">
      <c r="B6110" s="213">
        <v>36581</v>
      </c>
      <c r="C6110" s="213">
        <v>27.616985</v>
      </c>
      <c r="D6110" s="174">
        <v>7.4302299269577474E-2</v>
      </c>
      <c r="E6110" s="174">
        <v>7.4302299269577474E-2</v>
      </c>
      <c r="G6110" s="174">
        <v>6104</v>
      </c>
      <c r="H6110" s="174">
        <f t="shared" ca="1" si="99"/>
        <v>-4.4579454742509239E-2</v>
      </c>
    </row>
    <row r="6111" spans="2:8" x14ac:dyDescent="0.3">
      <c r="B6111" s="212">
        <v>36580</v>
      </c>
      <c r="C6111" s="212">
        <v>25.706903000000001</v>
      </c>
      <c r="D6111" s="174">
        <v>1.3091499370830255E-2</v>
      </c>
      <c r="E6111" s="174">
        <v>1.3091499370830255E-2</v>
      </c>
      <c r="G6111" s="174">
        <v>6105</v>
      </c>
      <c r="H6111" s="174">
        <f t="shared" ca="1" si="99"/>
        <v>9.7641120274104976E-3</v>
      </c>
    </row>
    <row r="6112" spans="2:8" x14ac:dyDescent="0.3">
      <c r="B6112" s="213">
        <v>36579</v>
      </c>
      <c r="C6112" s="213">
        <v>25.37471</v>
      </c>
      <c r="D6112" s="174">
        <v>-6.5869901340008877E-2</v>
      </c>
      <c r="E6112" s="174">
        <v>-6.5869901340008877E-2</v>
      </c>
      <c r="G6112" s="174">
        <v>6106</v>
      </c>
      <c r="H6112" s="174">
        <f t="shared" ca="1" si="99"/>
        <v>1.7802271242393034E-2</v>
      </c>
    </row>
    <row r="6113" spans="2:8" x14ac:dyDescent="0.3">
      <c r="B6113" s="212">
        <v>36578</v>
      </c>
      <c r="C6113" s="212">
        <v>27.164000000000001</v>
      </c>
      <c r="D6113" s="174">
        <v>8.0155885374321931E-2</v>
      </c>
      <c r="E6113" s="174">
        <v>8.0155885374321931E-2</v>
      </c>
      <c r="G6113" s="174">
        <v>6107</v>
      </c>
      <c r="H6113" s="174">
        <f t="shared" ca="1" si="99"/>
        <v>9.1758555066637454E-5</v>
      </c>
    </row>
    <row r="6114" spans="2:8" x14ac:dyDescent="0.3">
      <c r="B6114" s="213">
        <v>36577</v>
      </c>
      <c r="C6114" s="213">
        <v>25.148222000000001</v>
      </c>
      <c r="D6114" s="174">
        <v>8.009085602156929E-2</v>
      </c>
      <c r="E6114" s="174">
        <v>8.009085602156929E-2</v>
      </c>
      <c r="G6114" s="174">
        <v>6108</v>
      </c>
      <c r="H6114" s="174">
        <f t="shared" ca="1" si="99"/>
        <v>6.399084949791202E-2</v>
      </c>
    </row>
    <row r="6115" spans="2:8" x14ac:dyDescent="0.3">
      <c r="B6115" s="212">
        <v>36574</v>
      </c>
      <c r="C6115" s="212">
        <v>23.283432000000001</v>
      </c>
      <c r="D6115" s="174">
        <v>-7.3038681911977182E-2</v>
      </c>
      <c r="E6115" s="174">
        <v>-7.3038681911977182E-2</v>
      </c>
      <c r="G6115" s="174">
        <v>6109</v>
      </c>
      <c r="H6115" s="174">
        <f t="shared" ca="1" si="99"/>
        <v>-7.3380669896228167E-3</v>
      </c>
    </row>
    <row r="6116" spans="2:8" x14ac:dyDescent="0.3">
      <c r="B6116" s="213">
        <v>36573</v>
      </c>
      <c r="C6116" s="213">
        <v>25.118019</v>
      </c>
      <c r="D6116" s="174">
        <v>9.0991605296051291E-3</v>
      </c>
      <c r="E6116" s="174">
        <v>9.0991605296051291E-3</v>
      </c>
      <c r="G6116" s="174">
        <v>6110</v>
      </c>
      <c r="H6116" s="174">
        <f t="shared" ca="1" si="99"/>
        <v>-1.0194485827790738E-3</v>
      </c>
    </row>
    <row r="6117" spans="2:8" x14ac:dyDescent="0.3">
      <c r="B6117" s="212">
        <v>36572</v>
      </c>
      <c r="C6117" s="212">
        <v>24.891527</v>
      </c>
      <c r="D6117" s="174">
        <v>-5.7298244340028186E-3</v>
      </c>
      <c r="E6117" s="174">
        <v>-5.7298244340028186E-3</v>
      </c>
      <c r="G6117" s="174">
        <v>6111</v>
      </c>
      <c r="H6117" s="174">
        <f t="shared" ca="1" si="99"/>
        <v>-8.4257270324448314E-4</v>
      </c>
    </row>
    <row r="6118" spans="2:8" x14ac:dyDescent="0.3">
      <c r="B6118" s="213">
        <v>36571</v>
      </c>
      <c r="C6118" s="213">
        <v>25.034973000000001</v>
      </c>
      <c r="D6118" s="174">
        <v>5.0696992468422984E-2</v>
      </c>
      <c r="E6118" s="174">
        <v>5.0696992468422984E-2</v>
      </c>
      <c r="G6118" s="174">
        <v>6112</v>
      </c>
      <c r="H6118" s="174">
        <f t="shared" ca="1" si="99"/>
        <v>1.1538112005311366E-2</v>
      </c>
    </row>
    <row r="6119" spans="2:8" x14ac:dyDescent="0.3">
      <c r="B6119" s="212">
        <v>36570</v>
      </c>
      <c r="C6119" s="212">
        <v>23.827014999999999</v>
      </c>
      <c r="D6119" s="174">
        <v>-7.0397623540340515E-2</v>
      </c>
      <c r="E6119" s="174">
        <v>-7.0397623540340515E-2</v>
      </c>
      <c r="G6119" s="174">
        <v>6113</v>
      </c>
      <c r="H6119" s="174">
        <f t="shared" ca="1" si="99"/>
        <v>-3.4840096116942915E-2</v>
      </c>
    </row>
    <row r="6120" spans="2:8" x14ac:dyDescent="0.3">
      <c r="B6120" s="213">
        <v>36567</v>
      </c>
      <c r="C6120" s="213">
        <v>25.631405000000001</v>
      </c>
      <c r="D6120" s="174">
        <v>-6.2672470879345701E-2</v>
      </c>
      <c r="E6120" s="174">
        <v>-6.2672470879345701E-2</v>
      </c>
      <c r="G6120" s="174">
        <v>6114</v>
      </c>
      <c r="H6120" s="174">
        <f t="shared" ca="1" si="99"/>
        <v>3.1900693092946283E-2</v>
      </c>
    </row>
    <row r="6121" spans="2:8" x14ac:dyDescent="0.3">
      <c r="B6121" s="212">
        <v>36566</v>
      </c>
      <c r="C6121" s="212">
        <v>27.345196000000001</v>
      </c>
      <c r="D6121" s="174">
        <v>-1.3884884534122201E-2</v>
      </c>
      <c r="E6121" s="174">
        <v>-1.3884884534122201E-2</v>
      </c>
      <c r="G6121" s="174">
        <v>6115</v>
      </c>
      <c r="H6121" s="174">
        <f t="shared" ca="1" si="99"/>
        <v>-5.0256188769386265E-4</v>
      </c>
    </row>
    <row r="6122" spans="2:8" x14ac:dyDescent="0.3">
      <c r="B6122" s="213">
        <v>36565</v>
      </c>
      <c r="C6122" s="213">
        <v>27.730226999999999</v>
      </c>
      <c r="D6122" s="174">
        <v>1.6887827262939113E-2</v>
      </c>
      <c r="E6122" s="174">
        <v>1.6887827262939113E-2</v>
      </c>
      <c r="G6122" s="174">
        <v>6116</v>
      </c>
      <c r="H6122" s="174">
        <f t="shared" ca="1" si="99"/>
        <v>-7.4208252399971702E-4</v>
      </c>
    </row>
    <row r="6123" spans="2:8" x14ac:dyDescent="0.3">
      <c r="B6123" s="212">
        <v>36564</v>
      </c>
      <c r="C6123" s="212">
        <v>27.269701000000001</v>
      </c>
      <c r="D6123" s="174">
        <v>1.5748142654171984E-2</v>
      </c>
      <c r="E6123" s="174">
        <v>1.5748142654171984E-2</v>
      </c>
      <c r="G6123" s="174">
        <v>6117</v>
      </c>
      <c r="H6123" s="174">
        <f t="shared" ca="1" si="99"/>
        <v>4.7031034287919101E-3</v>
      </c>
    </row>
    <row r="6124" spans="2:8" x14ac:dyDescent="0.3">
      <c r="B6124" s="213">
        <v>36563</v>
      </c>
      <c r="C6124" s="213">
        <v>26.846912</v>
      </c>
      <c r="D6124" s="174">
        <v>-6.4264769651878407E-3</v>
      </c>
      <c r="E6124" s="174">
        <v>-6.4264769651878407E-3</v>
      </c>
      <c r="G6124" s="174">
        <v>6118</v>
      </c>
      <c r="H6124" s="174">
        <f t="shared" ca="1" si="99"/>
        <v>-3.5042562492627889E-2</v>
      </c>
    </row>
    <row r="6125" spans="2:8" x14ac:dyDescent="0.3">
      <c r="B6125" s="212">
        <v>36560</v>
      </c>
      <c r="C6125" s="212">
        <v>27.020558999999999</v>
      </c>
      <c r="D6125" s="174">
        <v>9.0217072226870115E-3</v>
      </c>
      <c r="E6125" s="174">
        <v>9.0217072226870115E-3</v>
      </c>
      <c r="G6125" s="174">
        <v>6119</v>
      </c>
      <c r="H6125" s="174">
        <f t="shared" ca="1" si="99"/>
        <v>2.3409287250455765E-2</v>
      </c>
    </row>
    <row r="6126" spans="2:8" x14ac:dyDescent="0.3">
      <c r="B6126" s="213">
        <v>36559</v>
      </c>
      <c r="C6126" s="213">
        <v>26.778967000000002</v>
      </c>
      <c r="D6126" s="174">
        <v>-1.5269247466794544E-2</v>
      </c>
      <c r="E6126" s="174">
        <v>-1.5269247466794544E-2</v>
      </c>
      <c r="G6126" s="174">
        <v>6120</v>
      </c>
      <c r="H6126" s="174">
        <f t="shared" ca="1" si="99"/>
        <v>2.2032780669758067E-2</v>
      </c>
    </row>
    <row r="6127" spans="2:8" x14ac:dyDescent="0.3">
      <c r="B6127" s="212">
        <v>36558</v>
      </c>
      <c r="C6127" s="212">
        <v>27.194202000000001</v>
      </c>
      <c r="D6127" s="174">
        <v>2.7381667716620196E-2</v>
      </c>
      <c r="E6127" s="174">
        <v>2.7381667716620196E-2</v>
      </c>
      <c r="G6127" s="174">
        <v>6121</v>
      </c>
      <c r="H6127" s="174">
        <f t="shared" ca="1" si="99"/>
        <v>7.6721481813487355E-2</v>
      </c>
    </row>
    <row r="6128" spans="2:8" x14ac:dyDescent="0.3">
      <c r="B6128" s="213">
        <v>36557</v>
      </c>
      <c r="C6128" s="213">
        <v>26.469425000000001</v>
      </c>
      <c r="D6128" s="174">
        <v>-2.4485215894182403E-2</v>
      </c>
      <c r="E6128" s="174">
        <v>-2.4485215894182403E-2</v>
      </c>
      <c r="G6128" s="174">
        <v>6122</v>
      </c>
      <c r="H6128" s="174">
        <f t="shared" ca="1" si="99"/>
        <v>4.7445690233166631E-2</v>
      </c>
    </row>
    <row r="6129" spans="2:8" x14ac:dyDescent="0.3">
      <c r="B6129" s="212">
        <v>36556</v>
      </c>
      <c r="C6129" s="212">
        <v>27.133801999999999</v>
      </c>
      <c r="D6129" s="174">
        <v>2.5684911635431958E-2</v>
      </c>
      <c r="E6129" s="174">
        <v>2.5684911635431958E-2</v>
      </c>
      <c r="G6129" s="174">
        <v>6123</v>
      </c>
      <c r="H6129" s="174">
        <f t="shared" ca="1" si="99"/>
        <v>3.3000754519294812E-3</v>
      </c>
    </row>
    <row r="6130" spans="2:8" x14ac:dyDescent="0.3">
      <c r="B6130" s="213">
        <v>36553</v>
      </c>
      <c r="C6130" s="213">
        <v>26.454325000000001</v>
      </c>
      <c r="D6130" s="174">
        <v>-3.1509279461494365E-2</v>
      </c>
      <c r="E6130" s="174">
        <v>-3.1509279461494365E-2</v>
      </c>
      <c r="G6130" s="174">
        <v>6124</v>
      </c>
      <c r="H6130" s="174">
        <f t="shared" ca="1" si="99"/>
        <v>9.614591901077477E-3</v>
      </c>
    </row>
    <row r="6131" spans="2:8" x14ac:dyDescent="0.3">
      <c r="B6131" s="212">
        <v>36552</v>
      </c>
      <c r="C6131" s="212">
        <v>27.315000999999999</v>
      </c>
      <c r="D6131" s="174">
        <v>-7.9857455557857837E-2</v>
      </c>
      <c r="E6131" s="174">
        <v>-7.9857455557857837E-2</v>
      </c>
      <c r="G6131" s="174">
        <v>6125</v>
      </c>
      <c r="H6131" s="174">
        <f t="shared" ca="1" si="99"/>
        <v>6.0583852048127678E-3</v>
      </c>
    </row>
    <row r="6132" spans="2:8" x14ac:dyDescent="0.3">
      <c r="B6132" s="213">
        <v>36551</v>
      </c>
      <c r="C6132" s="213">
        <v>29.685618999999999</v>
      </c>
      <c r="D6132" s="174">
        <v>0</v>
      </c>
      <c r="E6132" s="174">
        <v>0</v>
      </c>
      <c r="G6132" s="174">
        <v>6126</v>
      </c>
      <c r="H6132" s="174">
        <f t="shared" ca="1" si="99"/>
        <v>8.3475735110246467E-3</v>
      </c>
    </row>
    <row r="6133" spans="2:8" x14ac:dyDescent="0.3">
      <c r="B6133" s="212">
        <v>36550</v>
      </c>
      <c r="C6133" s="212">
        <v>29.685618999999999</v>
      </c>
      <c r="D6133" s="174">
        <v>-7.9803476035370829E-2</v>
      </c>
      <c r="E6133" s="174">
        <v>-7.9803476035370829E-2</v>
      </c>
      <c r="G6133" s="174">
        <v>6127</v>
      </c>
      <c r="H6133" s="174">
        <f t="shared" ca="1" si="99"/>
        <v>5.5448188220406872E-3</v>
      </c>
    </row>
    <row r="6134" spans="2:8" x14ac:dyDescent="0.3">
      <c r="B6134" s="213">
        <v>36549</v>
      </c>
      <c r="C6134" s="213">
        <v>32.260086000000001</v>
      </c>
      <c r="D6134" s="174">
        <v>-7.9888116290423403E-2</v>
      </c>
      <c r="E6134" s="174">
        <v>-7.9888116290423403E-2</v>
      </c>
      <c r="G6134" s="174">
        <v>6128</v>
      </c>
      <c r="H6134" s="174">
        <f t="shared" ca="1" si="99"/>
        <v>-3.9596232769084853E-2</v>
      </c>
    </row>
    <row r="6135" spans="2:8" x14ac:dyDescent="0.3">
      <c r="B6135" s="212">
        <v>36546</v>
      </c>
      <c r="C6135" s="212">
        <v>35.061047000000002</v>
      </c>
      <c r="D6135" s="174">
        <v>-1.4849201547320478E-2</v>
      </c>
      <c r="E6135" s="174">
        <v>-1.4849201547320478E-2</v>
      </c>
      <c r="G6135" s="174">
        <v>6129</v>
      </c>
      <c r="H6135" s="174">
        <f t="shared" ca="1" si="99"/>
        <v>-8.0981968065822647E-3</v>
      </c>
    </row>
    <row r="6136" spans="2:8" x14ac:dyDescent="0.3">
      <c r="B6136" s="213">
        <v>36545</v>
      </c>
      <c r="C6136" s="213">
        <v>35.589523</v>
      </c>
      <c r="D6136" s="174">
        <v>-5.9081734480093337E-2</v>
      </c>
      <c r="E6136" s="174">
        <v>-5.9081734480093337E-2</v>
      </c>
      <c r="G6136" s="174">
        <v>6130</v>
      </c>
      <c r="H6136" s="174">
        <f t="shared" ca="1" si="99"/>
        <v>7.2489542547534026E-3</v>
      </c>
    </row>
    <row r="6137" spans="2:8" x14ac:dyDescent="0.3">
      <c r="B6137" s="212">
        <v>36544</v>
      </c>
      <c r="C6137" s="212">
        <v>37.824244999999998</v>
      </c>
      <c r="D6137" s="174">
        <v>1.0080524452287704E-2</v>
      </c>
      <c r="E6137" s="174">
        <v>1.0080524452287704E-2</v>
      </c>
      <c r="G6137" s="174">
        <v>6131</v>
      </c>
      <c r="H6137" s="174">
        <f t="shared" ca="1" si="99"/>
        <v>3.7283116074200755E-2</v>
      </c>
    </row>
    <row r="6138" spans="2:8" x14ac:dyDescent="0.3">
      <c r="B6138" s="213">
        <v>36543</v>
      </c>
      <c r="C6138" s="213">
        <v>37.446762</v>
      </c>
      <c r="D6138" s="174">
        <v>-1.057236058981121E-2</v>
      </c>
      <c r="E6138" s="174">
        <v>-1.057236058981121E-2</v>
      </c>
      <c r="G6138" s="174">
        <v>6132</v>
      </c>
      <c r="H6138" s="174">
        <f t="shared" ca="1" si="99"/>
        <v>-1.2920194360168245E-2</v>
      </c>
    </row>
    <row r="6139" spans="2:8" x14ac:dyDescent="0.3">
      <c r="B6139" s="212">
        <v>36542</v>
      </c>
      <c r="C6139" s="212">
        <v>37.846893000000001</v>
      </c>
      <c r="D6139" s="174">
        <v>4.8525156696040767E-2</v>
      </c>
      <c r="E6139" s="174">
        <v>4.8525156696040767E-2</v>
      </c>
      <c r="G6139" s="174">
        <v>6133</v>
      </c>
      <c r="H6139" s="174">
        <f t="shared" ca="1" si="99"/>
        <v>4.9655539104164641E-2</v>
      </c>
    </row>
    <row r="6140" spans="2:8" x14ac:dyDescent="0.3">
      <c r="B6140" s="213">
        <v>36539</v>
      </c>
      <c r="C6140" s="213">
        <v>36.095359999999999</v>
      </c>
      <c r="D6140" s="174">
        <v>1.5290125225554859E-2</v>
      </c>
      <c r="E6140" s="174">
        <v>1.5290125225554859E-2</v>
      </c>
      <c r="G6140" s="174">
        <v>6134</v>
      </c>
      <c r="H6140" s="174">
        <f t="shared" ca="1" si="99"/>
        <v>4.8986154491306243E-2</v>
      </c>
    </row>
    <row r="6141" spans="2:8" x14ac:dyDescent="0.3">
      <c r="B6141" s="212">
        <v>36538</v>
      </c>
      <c r="C6141" s="212">
        <v>35.551769</v>
      </c>
      <c r="D6141" s="174">
        <v>-1.9979217426047205E-2</v>
      </c>
      <c r="E6141" s="174">
        <v>-1.9979217426047205E-2</v>
      </c>
      <c r="G6141" s="174">
        <v>6135</v>
      </c>
      <c r="H6141" s="174">
        <f t="shared" ca="1" si="99"/>
        <v>7.0928420410217323E-3</v>
      </c>
    </row>
    <row r="6142" spans="2:8" x14ac:dyDescent="0.3">
      <c r="B6142" s="213">
        <v>36537</v>
      </c>
      <c r="C6142" s="213">
        <v>36.276546000000003</v>
      </c>
      <c r="D6142" s="174">
        <v>8.8177340791917146E-3</v>
      </c>
      <c r="E6142" s="174">
        <v>8.8177340791917146E-3</v>
      </c>
      <c r="G6142" s="174">
        <v>6136</v>
      </c>
      <c r="H6142" s="174">
        <f t="shared" ca="1" si="99"/>
        <v>-1.6897392151882462E-2</v>
      </c>
    </row>
    <row r="6143" spans="2:8" x14ac:dyDescent="0.3">
      <c r="B6143" s="212">
        <v>36536</v>
      </c>
      <c r="C6143" s="212">
        <v>35.959465000000002</v>
      </c>
      <c r="D6143" s="174">
        <v>-7.9969141153254888E-2</v>
      </c>
      <c r="E6143" s="174">
        <v>-7.9969141153254888E-2</v>
      </c>
      <c r="G6143" s="174">
        <v>6137</v>
      </c>
      <c r="H6143" s="174">
        <f t="shared" ca="1" si="99"/>
        <v>1.9768375506821683E-2</v>
      </c>
    </row>
    <row r="6144" spans="2:8" x14ac:dyDescent="0.3">
      <c r="B6144" s="213">
        <v>36535</v>
      </c>
      <c r="C6144" s="213">
        <v>39.085064000000003</v>
      </c>
      <c r="D6144" s="174">
        <v>7.8991459210642351E-2</v>
      </c>
      <c r="E6144" s="174">
        <v>7.8991459210642351E-2</v>
      </c>
      <c r="G6144" s="174">
        <v>6138</v>
      </c>
      <c r="H6144" s="174">
        <f t="shared" ca="1" si="99"/>
        <v>-2.546557923903451E-2</v>
      </c>
    </row>
    <row r="6145" spans="2:8" x14ac:dyDescent="0.3">
      <c r="B6145" s="212">
        <v>36532</v>
      </c>
      <c r="C6145" s="212">
        <v>36.223700999999998</v>
      </c>
      <c r="D6145" s="174">
        <v>8.0144013631682581E-2</v>
      </c>
      <c r="E6145" s="174">
        <v>8.0144013631682581E-2</v>
      </c>
      <c r="G6145" s="174">
        <v>6139</v>
      </c>
      <c r="H6145" s="174">
        <f t="shared" ca="1" si="99"/>
        <v>-2.886999517218404E-2</v>
      </c>
    </row>
    <row r="6146" spans="2:8" x14ac:dyDescent="0.3">
      <c r="B6146" s="213">
        <v>36531</v>
      </c>
      <c r="C6146" s="213">
        <v>33.535992</v>
      </c>
      <c r="D6146" s="174">
        <v>4.1500526340503621E-2</v>
      </c>
      <c r="E6146" s="174">
        <v>4.1500526340503621E-2</v>
      </c>
      <c r="G6146" s="174">
        <v>6140</v>
      </c>
      <c r="H6146" s="174">
        <f t="shared" ca="1" si="99"/>
        <v>1.175973646639334E-2</v>
      </c>
    </row>
    <row r="6147" spans="2:8" x14ac:dyDescent="0.3">
      <c r="B6147" s="212">
        <v>36530</v>
      </c>
      <c r="C6147" s="212">
        <v>32.199688000000002</v>
      </c>
      <c r="D6147" s="174">
        <v>2.4255495820170121E-2</v>
      </c>
      <c r="E6147" s="174">
        <v>2.4255495820170121E-2</v>
      </c>
      <c r="G6147" s="174">
        <v>6141</v>
      </c>
      <c r="H6147" s="174">
        <f t="shared" ca="1" si="99"/>
        <v>-9.5361362181704146E-3</v>
      </c>
    </row>
    <row r="6148" spans="2:8" x14ac:dyDescent="0.3">
      <c r="B6148" s="213">
        <v>36529</v>
      </c>
      <c r="C6148" s="213">
        <v>31.437163999999999</v>
      </c>
      <c r="D6148" s="174">
        <v>-3.9445942525880809E-2</v>
      </c>
      <c r="E6148" s="174">
        <v>-3.9445942525880809E-2</v>
      </c>
      <c r="G6148" s="174">
        <v>6142</v>
      </c>
      <c r="H6148" s="174">
        <f t="shared" ca="1" si="99"/>
        <v>1.3052819201849326E-2</v>
      </c>
    </row>
    <row r="6149" spans="2:8" x14ac:dyDescent="0.3">
      <c r="B6149" s="212">
        <v>36528</v>
      </c>
      <c r="C6149" s="212">
        <v>32.728157000000003</v>
      </c>
      <c r="D6149" s="174">
        <v>7.5148435014113127E-2</v>
      </c>
      <c r="E6149" s="174">
        <v>7.5148435014113127E-2</v>
      </c>
      <c r="G6149" s="174">
        <v>6143</v>
      </c>
      <c r="H6149" s="174">
        <f t="shared" ca="1" si="99"/>
        <v>1.5968702493942603E-2</v>
      </c>
    </row>
    <row r="6150" spans="2:8" x14ac:dyDescent="0.3">
      <c r="B6150" s="213">
        <v>36525</v>
      </c>
      <c r="C6150" s="213">
        <v>30.440594000000001</v>
      </c>
      <c r="D6150" s="174">
        <v>0</v>
      </c>
      <c r="E6150" s="174">
        <v>0</v>
      </c>
      <c r="G6150" s="174">
        <v>6144</v>
      </c>
      <c r="H6150" s="174">
        <f t="shared" ca="1" si="99"/>
        <v>-1.5822708215104946E-2</v>
      </c>
    </row>
    <row r="6151" spans="2:8" x14ac:dyDescent="0.3">
      <c r="B6151" s="212">
        <v>36524</v>
      </c>
      <c r="C6151" s="212">
        <v>30.440594000000001</v>
      </c>
      <c r="D6151" s="174">
        <v>-2.4201447564417083E-2</v>
      </c>
      <c r="E6151" s="174">
        <v>-2.4201447564417083E-2</v>
      </c>
      <c r="G6151" s="174">
        <v>6145</v>
      </c>
      <c r="H6151" s="174">
        <f t="shared" ca="1" si="99"/>
        <v>-1.5788234421465371E-2</v>
      </c>
    </row>
    <row r="6152" spans="2:8" x14ac:dyDescent="0.3">
      <c r="B6152" s="213">
        <v>36523</v>
      </c>
      <c r="C6152" s="213">
        <v>31.195571999999999</v>
      </c>
      <c r="D6152" s="174">
        <v>1.6982795978865955E-2</v>
      </c>
      <c r="E6152" s="174">
        <v>1.6982795978865955E-2</v>
      </c>
      <c r="G6152" s="174">
        <v>6146</v>
      </c>
      <c r="H6152" s="174">
        <f t="shared" ref="H6152:H6215" ca="1" si="100">_xlfn.NORM.INV(RAND(),N$9,N$10)</f>
        <v>-2.4407707594453276E-2</v>
      </c>
    </row>
    <row r="6153" spans="2:8" x14ac:dyDescent="0.3">
      <c r="B6153" s="212">
        <v>36522</v>
      </c>
      <c r="C6153" s="212">
        <v>30.674631000000002</v>
      </c>
      <c r="D6153" s="174">
        <v>-9.7492848721992906E-3</v>
      </c>
      <c r="E6153" s="174">
        <v>-9.7492848721992906E-3</v>
      </c>
      <c r="G6153" s="174">
        <v>6147</v>
      </c>
      <c r="H6153" s="174">
        <f t="shared" ca="1" si="100"/>
        <v>2.6338349000410495E-2</v>
      </c>
    </row>
    <row r="6154" spans="2:8" x14ac:dyDescent="0.3">
      <c r="B6154" s="213">
        <v>36521</v>
      </c>
      <c r="C6154" s="213">
        <v>30.976631000000001</v>
      </c>
      <c r="D6154" s="174">
        <v>-3.7080235327375283E-2</v>
      </c>
      <c r="E6154" s="174">
        <v>-3.7080235327375283E-2</v>
      </c>
      <c r="G6154" s="174">
        <v>6148</v>
      </c>
      <c r="H6154" s="174">
        <f t="shared" ca="1" si="100"/>
        <v>1.3898563121194156E-2</v>
      </c>
    </row>
    <row r="6155" spans="2:8" x14ac:dyDescent="0.3">
      <c r="B6155" s="212">
        <v>36518</v>
      </c>
      <c r="C6155" s="212">
        <v>32.169483</v>
      </c>
      <c r="D6155" s="174">
        <v>-2.783495001308069E-2</v>
      </c>
      <c r="E6155" s="174">
        <v>-2.783495001308069E-2</v>
      </c>
      <c r="G6155" s="174">
        <v>6149</v>
      </c>
      <c r="H6155" s="174">
        <f t="shared" ca="1" si="100"/>
        <v>-2.9620557761013189E-2</v>
      </c>
    </row>
    <row r="6156" spans="2:8" x14ac:dyDescent="0.3">
      <c r="B6156" s="213">
        <v>36517</v>
      </c>
      <c r="C6156" s="213">
        <v>33.090556999999997</v>
      </c>
      <c r="D6156" s="174">
        <v>5.9675153051016849E-3</v>
      </c>
      <c r="E6156" s="174">
        <v>5.9675153051016849E-3</v>
      </c>
      <c r="G6156" s="174">
        <v>6150</v>
      </c>
      <c r="H6156" s="174">
        <f t="shared" ca="1" si="100"/>
        <v>-1.1466621051645344E-2</v>
      </c>
    </row>
    <row r="6157" spans="2:8" x14ac:dyDescent="0.3">
      <c r="B6157" s="212">
        <v>36516</v>
      </c>
      <c r="C6157" s="212">
        <v>32.894260000000003</v>
      </c>
      <c r="D6157" s="174">
        <v>7.9534238512826261E-2</v>
      </c>
      <c r="E6157" s="174">
        <v>7.9534238512826261E-2</v>
      </c>
      <c r="G6157" s="174">
        <v>6151</v>
      </c>
      <c r="H6157" s="174">
        <f t="shared" ca="1" si="100"/>
        <v>3.6405502390928761E-2</v>
      </c>
    </row>
    <row r="6158" spans="2:8" x14ac:dyDescent="0.3">
      <c r="B6158" s="213">
        <v>36515</v>
      </c>
      <c r="C6158" s="213">
        <v>30.470789</v>
      </c>
      <c r="D6158" s="174">
        <v>-1.6089824572098996E-2</v>
      </c>
      <c r="E6158" s="174">
        <v>-1.6089824572098996E-2</v>
      </c>
      <c r="G6158" s="174">
        <v>6152</v>
      </c>
      <c r="H6158" s="174">
        <f t="shared" ca="1" si="100"/>
        <v>-1.019326733452825E-3</v>
      </c>
    </row>
    <row r="6159" spans="2:8" x14ac:dyDescent="0.3">
      <c r="B6159" s="212">
        <v>36514</v>
      </c>
      <c r="C6159" s="212">
        <v>30.969076000000001</v>
      </c>
      <c r="D6159" s="174">
        <v>-2.2402425701235681E-2</v>
      </c>
      <c r="E6159" s="174">
        <v>-2.2402425701235681E-2</v>
      </c>
      <c r="G6159" s="174">
        <v>6153</v>
      </c>
      <c r="H6159" s="174">
        <f t="shared" ca="1" si="100"/>
        <v>2.0541239627905553E-2</v>
      </c>
    </row>
    <row r="6160" spans="2:8" x14ac:dyDescent="0.3">
      <c r="B6160" s="213">
        <v>36511</v>
      </c>
      <c r="C6160" s="213">
        <v>31.678757000000001</v>
      </c>
      <c r="D6160" s="174">
        <v>-1.9626134240049754E-2</v>
      </c>
      <c r="E6160" s="174">
        <v>-1.9626134240049754E-2</v>
      </c>
      <c r="G6160" s="174">
        <v>6154</v>
      </c>
      <c r="H6160" s="174">
        <f t="shared" ca="1" si="100"/>
        <v>3.1655940400291988E-2</v>
      </c>
    </row>
    <row r="6161" spans="2:8" x14ac:dyDescent="0.3">
      <c r="B6161" s="212">
        <v>36510</v>
      </c>
      <c r="C6161" s="212">
        <v>32.312935000000003</v>
      </c>
      <c r="D6161" s="174">
        <v>-1.7221574294189666E-2</v>
      </c>
      <c r="E6161" s="174">
        <v>-1.7221574294189666E-2</v>
      </c>
      <c r="G6161" s="174">
        <v>6155</v>
      </c>
      <c r="H6161" s="174">
        <f t="shared" ca="1" si="100"/>
        <v>1.3640923823756881E-2</v>
      </c>
    </row>
    <row r="6162" spans="2:8" x14ac:dyDescent="0.3">
      <c r="B6162" s="213">
        <v>36509</v>
      </c>
      <c r="C6162" s="213">
        <v>32.879165999999998</v>
      </c>
      <c r="D6162" s="174">
        <v>4.0869900593453301E-2</v>
      </c>
      <c r="E6162" s="174">
        <v>4.0869900593453301E-2</v>
      </c>
      <c r="G6162" s="174">
        <v>6156</v>
      </c>
      <c r="H6162" s="174">
        <f t="shared" ca="1" si="100"/>
        <v>-3.1590528951457757E-4</v>
      </c>
    </row>
    <row r="6163" spans="2:8" x14ac:dyDescent="0.3">
      <c r="B6163" s="212">
        <v>36508</v>
      </c>
      <c r="C6163" s="212">
        <v>31.588160999999999</v>
      </c>
      <c r="D6163" s="174">
        <v>-3.1929581173461577E-2</v>
      </c>
      <c r="E6163" s="174">
        <v>-3.1929581173461577E-2</v>
      </c>
      <c r="G6163" s="174">
        <v>6157</v>
      </c>
      <c r="H6163" s="174">
        <f t="shared" ca="1" si="100"/>
        <v>-4.3816580675619332E-2</v>
      </c>
    </row>
    <row r="6164" spans="2:8" x14ac:dyDescent="0.3">
      <c r="B6164" s="213">
        <v>36507</v>
      </c>
      <c r="C6164" s="213">
        <v>32.630023999999999</v>
      </c>
      <c r="D6164" s="174">
        <v>-2.5039291216336634E-2</v>
      </c>
      <c r="E6164" s="174">
        <v>-2.5039291216336634E-2</v>
      </c>
      <c r="G6164" s="174">
        <v>6158</v>
      </c>
      <c r="H6164" s="174">
        <f t="shared" ca="1" si="100"/>
        <v>2.9385591425359396E-2</v>
      </c>
    </row>
    <row r="6165" spans="2:8" x14ac:dyDescent="0.3">
      <c r="B6165" s="212">
        <v>36504</v>
      </c>
      <c r="C6165" s="212">
        <v>33.468040000000002</v>
      </c>
      <c r="D6165" s="174">
        <v>4.9874258110238993E-3</v>
      </c>
      <c r="E6165" s="174">
        <v>4.9874258110238993E-3</v>
      </c>
      <c r="G6165" s="174">
        <v>6159</v>
      </c>
      <c r="H6165" s="174">
        <f t="shared" ca="1" si="100"/>
        <v>3.9813088651378011E-3</v>
      </c>
    </row>
    <row r="6166" spans="2:8" x14ac:dyDescent="0.3">
      <c r="B6166" s="213">
        <v>36503</v>
      </c>
      <c r="C6166" s="213">
        <v>33.301949</v>
      </c>
      <c r="D6166" s="174">
        <v>-2.1733977564590855E-2</v>
      </c>
      <c r="E6166" s="174">
        <v>-2.1733977564590855E-2</v>
      </c>
      <c r="G6166" s="174">
        <v>6160</v>
      </c>
      <c r="H6166" s="174">
        <f t="shared" ca="1" si="100"/>
        <v>6.8683713863327079E-3</v>
      </c>
    </row>
    <row r="6167" spans="2:8" x14ac:dyDescent="0.3">
      <c r="B6167" s="212">
        <v>36502</v>
      </c>
      <c r="C6167" s="212">
        <v>34.041812999999998</v>
      </c>
      <c r="D6167" s="174">
        <v>-1.3995650052325935E-2</v>
      </c>
      <c r="E6167" s="174">
        <v>-1.3995650052325935E-2</v>
      </c>
      <c r="G6167" s="174">
        <v>6161</v>
      </c>
      <c r="H6167" s="174">
        <f t="shared" ca="1" si="100"/>
        <v>5.4451604112313645E-2</v>
      </c>
    </row>
    <row r="6168" spans="2:8" x14ac:dyDescent="0.3">
      <c r="B6168" s="213">
        <v>36501</v>
      </c>
      <c r="C6168" s="213">
        <v>34.525013000000001</v>
      </c>
      <c r="D6168" s="174">
        <v>-8.7387690597166498E-4</v>
      </c>
      <c r="E6168" s="174">
        <v>-8.7387690597166498E-4</v>
      </c>
      <c r="G6168" s="174">
        <v>6162</v>
      </c>
      <c r="H6168" s="174">
        <f t="shared" ca="1" si="100"/>
        <v>-4.1790116571537902E-2</v>
      </c>
    </row>
    <row r="6169" spans="2:8" x14ac:dyDescent="0.3">
      <c r="B6169" s="212">
        <v>36500</v>
      </c>
      <c r="C6169" s="212">
        <v>34.555210000000002</v>
      </c>
      <c r="D6169" s="174">
        <v>1.104470756642199E-2</v>
      </c>
      <c r="E6169" s="174">
        <v>1.104470756642199E-2</v>
      </c>
      <c r="G6169" s="174">
        <v>6163</v>
      </c>
      <c r="H6169" s="174">
        <f t="shared" ca="1" si="100"/>
        <v>1.1686521104579701E-2</v>
      </c>
    </row>
    <row r="6170" spans="2:8" x14ac:dyDescent="0.3">
      <c r="B6170" s="213">
        <v>36497</v>
      </c>
      <c r="C6170" s="213">
        <v>34.177726999999997</v>
      </c>
      <c r="D6170" s="174">
        <v>-1.9917388854165486E-2</v>
      </c>
      <c r="E6170" s="174">
        <v>-1.9917388854165486E-2</v>
      </c>
      <c r="G6170" s="174">
        <v>6164</v>
      </c>
      <c r="H6170" s="174">
        <f t="shared" ca="1" si="100"/>
        <v>3.8418906261422525E-2</v>
      </c>
    </row>
    <row r="6171" spans="2:8" x14ac:dyDescent="0.3">
      <c r="B6171" s="212">
        <v>36496</v>
      </c>
      <c r="C6171" s="212">
        <v>34.872292000000002</v>
      </c>
      <c r="D6171" s="174">
        <v>3.5650096938437036E-2</v>
      </c>
      <c r="E6171" s="174">
        <v>3.5650096938437036E-2</v>
      </c>
      <c r="G6171" s="174">
        <v>6165</v>
      </c>
      <c r="H6171" s="174">
        <f t="shared" ca="1" si="100"/>
        <v>2.5659660694434698E-2</v>
      </c>
    </row>
    <row r="6172" spans="2:8" x14ac:dyDescent="0.3">
      <c r="B6172" s="213">
        <v>36495</v>
      </c>
      <c r="C6172" s="213">
        <v>33.671886000000001</v>
      </c>
      <c r="D6172" s="174">
        <v>2.059494958370571E-2</v>
      </c>
      <c r="E6172" s="174">
        <v>2.059494958370571E-2</v>
      </c>
      <c r="G6172" s="174">
        <v>6166</v>
      </c>
      <c r="H6172" s="174">
        <f t="shared" ca="1" si="100"/>
        <v>-9.2643708806730667E-3</v>
      </c>
    </row>
    <row r="6173" spans="2:8" x14ac:dyDescent="0.3">
      <c r="B6173" s="212">
        <v>36494</v>
      </c>
      <c r="C6173" s="212">
        <v>32.992409000000002</v>
      </c>
      <c r="D6173" s="174">
        <v>-3.871529644843319E-2</v>
      </c>
      <c r="E6173" s="174">
        <v>-3.871529644843319E-2</v>
      </c>
      <c r="G6173" s="174">
        <v>6167</v>
      </c>
      <c r="H6173" s="174">
        <f t="shared" ca="1" si="100"/>
        <v>-4.5489918056912923E-2</v>
      </c>
    </row>
    <row r="6174" spans="2:8" x14ac:dyDescent="0.3">
      <c r="B6174" s="213">
        <v>36493</v>
      </c>
      <c r="C6174" s="213">
        <v>34.321162999999999</v>
      </c>
      <c r="D6174" s="174">
        <v>-2.2786024070026022E-2</v>
      </c>
      <c r="E6174" s="174">
        <v>-2.2786024070026022E-2</v>
      </c>
      <c r="G6174" s="174">
        <v>6168</v>
      </c>
      <c r="H6174" s="174">
        <f t="shared" ca="1" si="100"/>
        <v>-4.3206347758331771E-2</v>
      </c>
    </row>
    <row r="6175" spans="2:8" x14ac:dyDescent="0.3">
      <c r="B6175" s="212">
        <v>36490</v>
      </c>
      <c r="C6175" s="212">
        <v>35.121440999999997</v>
      </c>
      <c r="D6175" s="174">
        <v>-2.0631481061499486E-2</v>
      </c>
      <c r="E6175" s="174">
        <v>-2.0631481061499486E-2</v>
      </c>
      <c r="G6175" s="174">
        <v>6169</v>
      </c>
      <c r="H6175" s="174">
        <f t="shared" ca="1" si="100"/>
        <v>2.9566537588194913E-2</v>
      </c>
    </row>
    <row r="6176" spans="2:8" x14ac:dyDescent="0.3">
      <c r="B6176" s="213">
        <v>36489</v>
      </c>
      <c r="C6176" s="213">
        <v>35.861313000000003</v>
      </c>
      <c r="D6176" s="174">
        <v>-1.000416826541263E-2</v>
      </c>
      <c r="E6176" s="174">
        <v>-1.000416826541263E-2</v>
      </c>
      <c r="G6176" s="174">
        <v>6170</v>
      </c>
      <c r="H6176" s="174">
        <f t="shared" ca="1" si="100"/>
        <v>-9.9110673366340028E-3</v>
      </c>
    </row>
    <row r="6177" spans="2:8" x14ac:dyDescent="0.3">
      <c r="B6177" s="212">
        <v>36488</v>
      </c>
      <c r="C6177" s="212">
        <v>36.223700999999998</v>
      </c>
      <c r="D6177" s="174">
        <v>7.6750591721305592E-2</v>
      </c>
      <c r="E6177" s="174">
        <v>7.6750591721305592E-2</v>
      </c>
      <c r="G6177" s="174">
        <v>6171</v>
      </c>
      <c r="H6177" s="174">
        <f t="shared" ca="1" si="100"/>
        <v>-6.57922188684264E-2</v>
      </c>
    </row>
    <row r="6178" spans="2:8" x14ac:dyDescent="0.3">
      <c r="B6178" s="213">
        <v>36487</v>
      </c>
      <c r="C6178" s="213">
        <v>33.641682000000003</v>
      </c>
      <c r="D6178" s="174">
        <v>0</v>
      </c>
      <c r="E6178" s="174">
        <v>0</v>
      </c>
      <c r="G6178" s="174">
        <v>6172</v>
      </c>
      <c r="H6178" s="174">
        <f t="shared" ca="1" si="100"/>
        <v>-2.9678092330078593E-2</v>
      </c>
    </row>
    <row r="6179" spans="2:8" x14ac:dyDescent="0.3">
      <c r="B6179" s="212">
        <v>36486</v>
      </c>
      <c r="C6179" s="212">
        <v>33.641682000000003</v>
      </c>
      <c r="D6179" s="174">
        <v>-1.3067749570189607E-2</v>
      </c>
      <c r="E6179" s="174">
        <v>-1.3067749570189607E-2</v>
      </c>
      <c r="G6179" s="174">
        <v>6173</v>
      </c>
      <c r="H6179" s="174">
        <f t="shared" ca="1" si="100"/>
        <v>2.8050859346891843E-3</v>
      </c>
    </row>
    <row r="6180" spans="2:8" x14ac:dyDescent="0.3">
      <c r="B6180" s="213">
        <v>36483</v>
      </c>
      <c r="C6180" s="213">
        <v>34.087124000000003</v>
      </c>
      <c r="D6180" s="174">
        <v>2.2162837671875255E-4</v>
      </c>
      <c r="E6180" s="174">
        <v>2.2162837671875255E-4</v>
      </c>
      <c r="G6180" s="174">
        <v>6174</v>
      </c>
      <c r="H6180" s="174">
        <f t="shared" ca="1" si="100"/>
        <v>9.5917845612957259E-3</v>
      </c>
    </row>
    <row r="6181" spans="2:8" x14ac:dyDescent="0.3">
      <c r="B6181" s="212">
        <v>36482</v>
      </c>
      <c r="C6181" s="212">
        <v>34.079571000000001</v>
      </c>
      <c r="D6181" s="174">
        <v>8.8697676344667007E-4</v>
      </c>
      <c r="E6181" s="174">
        <v>8.8697676344667007E-4</v>
      </c>
      <c r="G6181" s="174">
        <v>6175</v>
      </c>
      <c r="H6181" s="174">
        <f t="shared" ca="1" si="100"/>
        <v>6.492537556993183E-3</v>
      </c>
    </row>
    <row r="6182" spans="2:8" x14ac:dyDescent="0.3">
      <c r="B6182" s="213">
        <v>36481</v>
      </c>
      <c r="C6182" s="213">
        <v>34.049370000000003</v>
      </c>
      <c r="D6182" s="174">
        <v>1.5543057351531623E-3</v>
      </c>
      <c r="E6182" s="174">
        <v>1.5543057351531623E-3</v>
      </c>
      <c r="G6182" s="174">
        <v>6176</v>
      </c>
      <c r="H6182" s="174">
        <f t="shared" ca="1" si="100"/>
        <v>6.0902060146942965E-4</v>
      </c>
    </row>
    <row r="6183" spans="2:8" x14ac:dyDescent="0.3">
      <c r="B6183" s="212">
        <v>36480</v>
      </c>
      <c r="C6183" s="212">
        <v>33.996529000000002</v>
      </c>
      <c r="D6183" s="174">
        <v>-9.2407928817990065E-3</v>
      </c>
      <c r="E6183" s="174">
        <v>-9.2407928817990065E-3</v>
      </c>
      <c r="G6183" s="174">
        <v>6177</v>
      </c>
      <c r="H6183" s="174">
        <f t="shared" ca="1" si="100"/>
        <v>-2.0375857802551758E-2</v>
      </c>
    </row>
    <row r="6184" spans="2:8" x14ac:dyDescent="0.3">
      <c r="B6184" s="213">
        <v>36479</v>
      </c>
      <c r="C6184" s="213">
        <v>34.313614000000001</v>
      </c>
      <c r="D6184" s="174">
        <v>-1.1311781931316454E-2</v>
      </c>
      <c r="E6184" s="174">
        <v>-1.1311781931316454E-2</v>
      </c>
      <c r="G6184" s="174">
        <v>6178</v>
      </c>
      <c r="H6184" s="174">
        <f t="shared" ca="1" si="100"/>
        <v>5.4065559173766049E-2</v>
      </c>
    </row>
    <row r="6185" spans="2:8" x14ac:dyDescent="0.3">
      <c r="B6185" s="212">
        <v>36476</v>
      </c>
      <c r="C6185" s="212">
        <v>34.706203000000002</v>
      </c>
      <c r="D6185" s="174">
        <v>-9.6939625269542654E-3</v>
      </c>
      <c r="E6185" s="174">
        <v>-9.6939625269542654E-3</v>
      </c>
      <c r="G6185" s="174">
        <v>6179</v>
      </c>
      <c r="H6185" s="174">
        <f t="shared" ca="1" si="100"/>
        <v>-2.2012077030589137E-2</v>
      </c>
    </row>
    <row r="6186" spans="2:8" x14ac:dyDescent="0.3">
      <c r="B6186" s="213">
        <v>36475</v>
      </c>
      <c r="C6186" s="213">
        <v>35.045937000000002</v>
      </c>
      <c r="D6186" s="174">
        <v>-1.6942085229305192E-2</v>
      </c>
      <c r="E6186" s="174">
        <v>-1.6942085229305192E-2</v>
      </c>
      <c r="G6186" s="174">
        <v>6180</v>
      </c>
      <c r="H6186" s="174">
        <f t="shared" ca="1" si="100"/>
        <v>4.5148121580906447E-2</v>
      </c>
    </row>
    <row r="6187" spans="2:8" x14ac:dyDescent="0.3">
      <c r="B6187" s="212">
        <v>36474</v>
      </c>
      <c r="C6187" s="212">
        <v>35.649920999999999</v>
      </c>
      <c r="D6187" s="174">
        <v>1.1784893544099831E-2</v>
      </c>
      <c r="E6187" s="174">
        <v>1.1784893544099831E-2</v>
      </c>
      <c r="G6187" s="174">
        <v>6181</v>
      </c>
      <c r="H6187" s="174">
        <f t="shared" ca="1" si="100"/>
        <v>1.3181214082338593E-2</v>
      </c>
    </row>
    <row r="6188" spans="2:8" x14ac:dyDescent="0.3">
      <c r="B6188" s="213">
        <v>36473</v>
      </c>
      <c r="C6188" s="213">
        <v>35.234684000000001</v>
      </c>
      <c r="D6188" s="174">
        <v>-1.2840141877614644E-3</v>
      </c>
      <c r="E6188" s="174">
        <v>-1.2840141877614644E-3</v>
      </c>
      <c r="G6188" s="174">
        <v>6182</v>
      </c>
      <c r="H6188" s="174">
        <f t="shared" ca="1" si="100"/>
        <v>2.4677712168829437E-2</v>
      </c>
    </row>
    <row r="6189" spans="2:8" x14ac:dyDescent="0.3">
      <c r="B6189" s="212">
        <v>36472</v>
      </c>
      <c r="C6189" s="212">
        <v>35.279983999999999</v>
      </c>
      <c r="D6189" s="174">
        <v>0</v>
      </c>
      <c r="E6189" s="174">
        <v>0</v>
      </c>
      <c r="G6189" s="174">
        <v>6183</v>
      </c>
      <c r="H6189" s="174">
        <f t="shared" ca="1" si="100"/>
        <v>4.8232834457450236E-3</v>
      </c>
    </row>
    <row r="6190" spans="2:8" x14ac:dyDescent="0.3">
      <c r="B6190" s="213">
        <v>36469</v>
      </c>
      <c r="C6190" s="213">
        <v>35.279983999999999</v>
      </c>
      <c r="D6190" s="174">
        <v>4.4245575295956165E-2</v>
      </c>
      <c r="E6190" s="174">
        <v>4.4245575295956165E-2</v>
      </c>
      <c r="G6190" s="174">
        <v>6184</v>
      </c>
      <c r="H6190" s="174">
        <f t="shared" ca="1" si="100"/>
        <v>-4.8435053232459745E-2</v>
      </c>
    </row>
    <row r="6191" spans="2:8" x14ac:dyDescent="0.3">
      <c r="B6191" s="212">
        <v>36468</v>
      </c>
      <c r="C6191" s="212">
        <v>33.785141000000003</v>
      </c>
      <c r="D6191" s="174">
        <v>2.2389990115979912E-2</v>
      </c>
      <c r="E6191" s="174">
        <v>2.2389990115979912E-2</v>
      </c>
      <c r="G6191" s="174">
        <v>6185</v>
      </c>
      <c r="H6191" s="174">
        <f t="shared" ca="1" si="100"/>
        <v>-5.8440232230013801E-2</v>
      </c>
    </row>
    <row r="6192" spans="2:8" x14ac:dyDescent="0.3">
      <c r="B6192" s="213">
        <v>36467</v>
      </c>
      <c r="C6192" s="213">
        <v>33.045257999999997</v>
      </c>
      <c r="D6192" s="174">
        <v>-3.3988206942929408E-2</v>
      </c>
      <c r="E6192" s="174">
        <v>-3.3988206942929408E-2</v>
      </c>
      <c r="G6192" s="174">
        <v>6186</v>
      </c>
      <c r="H6192" s="174">
        <f t="shared" ca="1" si="100"/>
        <v>-7.6116619072869943E-3</v>
      </c>
    </row>
    <row r="6193" spans="2:8" x14ac:dyDescent="0.3">
      <c r="B6193" s="212">
        <v>36466</v>
      </c>
      <c r="C6193" s="212">
        <v>34.207923999999998</v>
      </c>
      <c r="D6193" s="174">
        <v>2.0266051785596217E-2</v>
      </c>
      <c r="E6193" s="174">
        <v>2.0266051785596217E-2</v>
      </c>
      <c r="G6193" s="174">
        <v>6187</v>
      </c>
      <c r="H6193" s="174">
        <f t="shared" ca="1" si="100"/>
        <v>-2.0028166449979214E-2</v>
      </c>
    </row>
    <row r="6194" spans="2:8" x14ac:dyDescent="0.3">
      <c r="B6194" s="213">
        <v>36465</v>
      </c>
      <c r="C6194" s="213">
        <v>33.528435000000002</v>
      </c>
      <c r="D6194" s="174">
        <v>-7.9967153870533533E-2</v>
      </c>
      <c r="E6194" s="174">
        <v>-7.9967153870533533E-2</v>
      </c>
      <c r="G6194" s="174">
        <v>6188</v>
      </c>
      <c r="H6194" s="174">
        <f t="shared" ca="1" si="100"/>
        <v>-1.5420927342879986E-2</v>
      </c>
    </row>
    <row r="6195" spans="2:8" x14ac:dyDescent="0.3">
      <c r="B6195" s="212">
        <v>36462</v>
      </c>
      <c r="C6195" s="212">
        <v>36.44265</v>
      </c>
      <c r="D6195" s="174">
        <v>-6.7786701061574126E-2</v>
      </c>
      <c r="E6195" s="174">
        <v>-6.7786701061574126E-2</v>
      </c>
      <c r="G6195" s="174">
        <v>6189</v>
      </c>
      <c r="H6195" s="174">
        <f t="shared" ca="1" si="100"/>
        <v>-2.110969014601222E-2</v>
      </c>
    </row>
    <row r="6196" spans="2:8" x14ac:dyDescent="0.3">
      <c r="B6196" s="213">
        <v>36461</v>
      </c>
      <c r="C6196" s="213">
        <v>39.092609000000003</v>
      </c>
      <c r="D6196" s="174">
        <v>-3.1244048675634951E-2</v>
      </c>
      <c r="E6196" s="174">
        <v>-3.1244048675634951E-2</v>
      </c>
      <c r="G6196" s="174">
        <v>6190</v>
      </c>
      <c r="H6196" s="174">
        <f t="shared" ca="1" si="100"/>
        <v>-3.8401860065541409E-2</v>
      </c>
    </row>
    <row r="6197" spans="2:8" x14ac:dyDescent="0.3">
      <c r="B6197" s="212">
        <v>36460</v>
      </c>
      <c r="C6197" s="212">
        <v>40.353413000000003</v>
      </c>
      <c r="D6197" s="174">
        <v>-5.9144605590287995E-2</v>
      </c>
      <c r="E6197" s="174">
        <v>-5.9144605590287995E-2</v>
      </c>
      <c r="G6197" s="174">
        <v>6191</v>
      </c>
      <c r="H6197" s="174">
        <f t="shared" ca="1" si="100"/>
        <v>-1.2299851754860156E-2</v>
      </c>
    </row>
    <row r="6198" spans="2:8" x14ac:dyDescent="0.3">
      <c r="B6198" s="213">
        <v>36459</v>
      </c>
      <c r="C6198" s="213">
        <v>42.890132999999999</v>
      </c>
      <c r="D6198" s="174">
        <v>-3.7118592722093918E-2</v>
      </c>
      <c r="E6198" s="174">
        <v>-3.7118592722093918E-2</v>
      </c>
      <c r="G6198" s="174">
        <v>6192</v>
      </c>
      <c r="H6198" s="174">
        <f t="shared" ca="1" si="100"/>
        <v>-1.2829981315521983E-2</v>
      </c>
    </row>
    <row r="6199" spans="2:8" x14ac:dyDescent="0.3">
      <c r="B6199" s="212">
        <v>36458</v>
      </c>
      <c r="C6199" s="212">
        <v>44.543526</v>
      </c>
      <c r="D6199" s="174">
        <v>4.9635214655913903E-2</v>
      </c>
      <c r="E6199" s="174">
        <v>4.9635214655913903E-2</v>
      </c>
      <c r="G6199" s="174">
        <v>6193</v>
      </c>
      <c r="H6199" s="174">
        <f t="shared" ca="1" si="100"/>
        <v>2.813237725500458E-2</v>
      </c>
    </row>
    <row r="6200" spans="2:8" x14ac:dyDescent="0.3">
      <c r="B6200" s="213">
        <v>36455</v>
      </c>
      <c r="C6200" s="213">
        <v>42.437148999999998</v>
      </c>
      <c r="D6200" s="174">
        <v>-5.4848010807853646E-3</v>
      </c>
      <c r="E6200" s="174">
        <v>-5.4848010807853646E-3</v>
      </c>
      <c r="G6200" s="174">
        <v>6194</v>
      </c>
      <c r="H6200" s="174">
        <f t="shared" ca="1" si="100"/>
        <v>2.5277584333011541E-2</v>
      </c>
    </row>
    <row r="6201" spans="2:8" x14ac:dyDescent="0.3">
      <c r="B6201" s="212">
        <v>36454</v>
      </c>
      <c r="C6201" s="212">
        <v>42.671191999999998</v>
      </c>
      <c r="D6201" s="174">
        <v>-1.2371720667206201E-3</v>
      </c>
      <c r="E6201" s="174">
        <v>-1.2371720667206201E-3</v>
      </c>
      <c r="G6201" s="174">
        <v>6195</v>
      </c>
      <c r="H6201" s="174">
        <f t="shared" ca="1" si="100"/>
        <v>3.0410203644877738E-2</v>
      </c>
    </row>
    <row r="6202" spans="2:8" x14ac:dyDescent="0.3">
      <c r="B6202" s="213">
        <v>36453</v>
      </c>
      <c r="C6202" s="213">
        <v>42.724049000000001</v>
      </c>
      <c r="D6202" s="174">
        <v>3.987529202039744E-2</v>
      </c>
      <c r="E6202" s="174">
        <v>3.987529202039744E-2</v>
      </c>
      <c r="G6202" s="174">
        <v>6196</v>
      </c>
      <c r="H6202" s="174">
        <f t="shared" ca="1" si="100"/>
        <v>-5.3964310514210039E-3</v>
      </c>
    </row>
    <row r="6203" spans="2:8" x14ac:dyDescent="0.3">
      <c r="B6203" s="212">
        <v>36452</v>
      </c>
      <c r="C6203" s="212">
        <v>41.085743000000001</v>
      </c>
      <c r="D6203" s="174">
        <v>0</v>
      </c>
      <c r="E6203" s="174">
        <v>0</v>
      </c>
      <c r="G6203" s="174">
        <v>6197</v>
      </c>
      <c r="H6203" s="174">
        <f t="shared" ca="1" si="100"/>
        <v>1.1927596856545167E-2</v>
      </c>
    </row>
    <row r="6204" spans="2:8" x14ac:dyDescent="0.3">
      <c r="B6204" s="213">
        <v>36451</v>
      </c>
      <c r="C6204" s="213">
        <v>41.085743000000001</v>
      </c>
      <c r="D6204" s="174">
        <v>-7.4776635782390563E-3</v>
      </c>
      <c r="E6204" s="174">
        <v>-7.4776635782390563E-3</v>
      </c>
      <c r="G6204" s="174">
        <v>6198</v>
      </c>
      <c r="H6204" s="174">
        <f t="shared" ca="1" si="100"/>
        <v>-6.4667114889436442E-3</v>
      </c>
    </row>
    <row r="6205" spans="2:8" x14ac:dyDescent="0.3">
      <c r="B6205" s="212">
        <v>36448</v>
      </c>
      <c r="C6205" s="212">
        <v>41.395282999999999</v>
      </c>
      <c r="D6205" s="174">
        <v>-5.8065523058248192E-2</v>
      </c>
      <c r="E6205" s="174">
        <v>-5.8065523058248192E-2</v>
      </c>
      <c r="G6205" s="174">
        <v>6199</v>
      </c>
      <c r="H6205" s="174">
        <f t="shared" ca="1" si="100"/>
        <v>3.6653083305865967E-2</v>
      </c>
    </row>
    <row r="6206" spans="2:8" x14ac:dyDescent="0.3">
      <c r="B6206" s="213">
        <v>36447</v>
      </c>
      <c r="C6206" s="213">
        <v>43.947094</v>
      </c>
      <c r="D6206" s="174">
        <v>3.9835748561832092E-2</v>
      </c>
      <c r="E6206" s="174">
        <v>3.9835748561832092E-2</v>
      </c>
      <c r="G6206" s="174">
        <v>6200</v>
      </c>
      <c r="H6206" s="174">
        <f t="shared" ca="1" si="100"/>
        <v>-3.4751485407686647E-2</v>
      </c>
    </row>
    <row r="6207" spans="2:8" x14ac:dyDescent="0.3">
      <c r="B6207" s="212">
        <v>36446</v>
      </c>
      <c r="C6207" s="212">
        <v>42.263496000000004</v>
      </c>
      <c r="D6207" s="174">
        <v>9.0119565188587387E-3</v>
      </c>
      <c r="E6207" s="174">
        <v>9.0119565188587387E-3</v>
      </c>
      <c r="G6207" s="174">
        <v>6201</v>
      </c>
      <c r="H6207" s="174">
        <f t="shared" ca="1" si="100"/>
        <v>-1.1306902507786203E-2</v>
      </c>
    </row>
    <row r="6208" spans="2:8" x14ac:dyDescent="0.3">
      <c r="B6208" s="213">
        <v>36445</v>
      </c>
      <c r="C6208" s="213">
        <v>41.886021</v>
      </c>
      <c r="D6208" s="174">
        <v>-5.3782825694043785E-3</v>
      </c>
      <c r="E6208" s="174">
        <v>-5.3782825694043785E-3</v>
      </c>
      <c r="G6208" s="174">
        <v>6202</v>
      </c>
      <c r="H6208" s="174">
        <f t="shared" ca="1" si="100"/>
        <v>2.428566950259892E-2</v>
      </c>
    </row>
    <row r="6209" spans="2:8" x14ac:dyDescent="0.3">
      <c r="B6209" s="212">
        <v>36444</v>
      </c>
      <c r="C6209" s="212">
        <v>42.112513999999997</v>
      </c>
      <c r="D6209" s="174">
        <v>1.2708991624018565E-2</v>
      </c>
      <c r="E6209" s="174">
        <v>1.2708991624018565E-2</v>
      </c>
      <c r="G6209" s="174">
        <v>6203</v>
      </c>
      <c r="H6209" s="174">
        <f t="shared" ca="1" si="100"/>
        <v>-2.3566595347765902E-2</v>
      </c>
    </row>
    <row r="6210" spans="2:8" x14ac:dyDescent="0.3">
      <c r="B6210" s="213">
        <v>36441</v>
      </c>
      <c r="C6210" s="213">
        <v>41.584023000000002</v>
      </c>
      <c r="D6210" s="174">
        <v>3.4754792438142487E-2</v>
      </c>
      <c r="E6210" s="174">
        <v>3.4754792438142487E-2</v>
      </c>
      <c r="G6210" s="174">
        <v>6204</v>
      </c>
      <c r="H6210" s="174">
        <f t="shared" ca="1" si="100"/>
        <v>2.6460612196223666E-3</v>
      </c>
    </row>
    <row r="6211" spans="2:8" x14ac:dyDescent="0.3">
      <c r="B6211" s="212">
        <v>36440</v>
      </c>
      <c r="C6211" s="212">
        <v>40.187320999999997</v>
      </c>
      <c r="D6211" s="174">
        <v>4.2090613057474906E-2</v>
      </c>
      <c r="E6211" s="174">
        <v>4.2090613057474906E-2</v>
      </c>
      <c r="G6211" s="174">
        <v>6205</v>
      </c>
      <c r="H6211" s="174">
        <f t="shared" ca="1" si="100"/>
        <v>-4.3693685916371593E-2</v>
      </c>
    </row>
    <row r="6212" spans="2:8" x14ac:dyDescent="0.3">
      <c r="B6212" s="213">
        <v>36439</v>
      </c>
      <c r="C6212" s="213">
        <v>38.564132999999998</v>
      </c>
      <c r="D6212" s="174">
        <v>-2.8897184403312626E-2</v>
      </c>
      <c r="E6212" s="174">
        <v>-2.8897184403312626E-2</v>
      </c>
      <c r="G6212" s="174">
        <v>6206</v>
      </c>
      <c r="H6212" s="174">
        <f t="shared" ca="1" si="100"/>
        <v>2.6426633923403539E-2</v>
      </c>
    </row>
    <row r="6213" spans="2:8" x14ac:dyDescent="0.3">
      <c r="B6213" s="212">
        <v>36438</v>
      </c>
      <c r="C6213" s="212">
        <v>39.711689</v>
      </c>
      <c r="D6213" s="174">
        <v>1.4464690696459215E-2</v>
      </c>
      <c r="E6213" s="174">
        <v>1.4464690696459215E-2</v>
      </c>
      <c r="G6213" s="174">
        <v>6207</v>
      </c>
      <c r="H6213" s="174">
        <f t="shared" ca="1" si="100"/>
        <v>-4.1262946768917584E-2</v>
      </c>
    </row>
    <row r="6214" spans="2:8" x14ac:dyDescent="0.3">
      <c r="B6214" s="213">
        <v>36437</v>
      </c>
      <c r="C6214" s="213">
        <v>39.145462000000002</v>
      </c>
      <c r="D6214" s="174">
        <v>-2.7021901430043422E-2</v>
      </c>
      <c r="E6214" s="174">
        <v>-2.7021901430043422E-2</v>
      </c>
      <c r="G6214" s="174">
        <v>6208</v>
      </c>
      <c r="H6214" s="174">
        <f t="shared" ca="1" si="100"/>
        <v>6.9138316426121602E-3</v>
      </c>
    </row>
    <row r="6215" spans="2:8" x14ac:dyDescent="0.3">
      <c r="B6215" s="212">
        <v>36434</v>
      </c>
      <c r="C6215" s="212">
        <v>40.232624000000001</v>
      </c>
      <c r="D6215" s="174">
        <v>-2.273977281772627E-2</v>
      </c>
      <c r="E6215" s="174">
        <v>-2.273977281772627E-2</v>
      </c>
      <c r="G6215" s="174">
        <v>6209</v>
      </c>
      <c r="H6215" s="174">
        <f t="shared" ca="1" si="100"/>
        <v>-2.5603161324214314E-2</v>
      </c>
    </row>
    <row r="6216" spans="2:8" x14ac:dyDescent="0.3">
      <c r="B6216" s="213">
        <v>36433</v>
      </c>
      <c r="C6216" s="213">
        <v>41.168793000000001</v>
      </c>
      <c r="D6216" s="174">
        <v>6.0886644501112926E-3</v>
      </c>
      <c r="E6216" s="174">
        <v>6.0886644501112926E-3</v>
      </c>
      <c r="G6216" s="174">
        <v>6210</v>
      </c>
      <c r="H6216" s="174">
        <f t="shared" ref="H6216:H6279" ca="1" si="101">_xlfn.NORM.INV(RAND(),N$9,N$10)</f>
        <v>3.4721454336385099E-2</v>
      </c>
    </row>
    <row r="6217" spans="2:8" x14ac:dyDescent="0.3">
      <c r="B6217" s="212">
        <v>36432</v>
      </c>
      <c r="C6217" s="212">
        <v>40.919646999999998</v>
      </c>
      <c r="D6217" s="174">
        <v>1.0628285511868995E-2</v>
      </c>
      <c r="E6217" s="174">
        <v>1.0628285511868995E-2</v>
      </c>
      <c r="G6217" s="174">
        <v>6211</v>
      </c>
      <c r="H6217" s="174">
        <f t="shared" ca="1" si="101"/>
        <v>-6.9628276717229612E-2</v>
      </c>
    </row>
    <row r="6218" spans="2:8" x14ac:dyDescent="0.3">
      <c r="B6218" s="213">
        <v>36431</v>
      </c>
      <c r="C6218" s="213">
        <v>40.489314999999998</v>
      </c>
      <c r="D6218" s="174">
        <v>1.1314500302275435E-2</v>
      </c>
      <c r="E6218" s="174">
        <v>1.1314500302275435E-2</v>
      </c>
      <c r="G6218" s="174">
        <v>6212</v>
      </c>
      <c r="H6218" s="174">
        <f t="shared" ca="1" si="101"/>
        <v>1.0533689745822182E-4</v>
      </c>
    </row>
    <row r="6219" spans="2:8" x14ac:dyDescent="0.3">
      <c r="B6219" s="212">
        <v>36430</v>
      </c>
      <c r="C6219" s="212">
        <v>40.036324</v>
      </c>
      <c r="D6219" s="174">
        <v>-5.2866650849696162E-2</v>
      </c>
      <c r="E6219" s="174">
        <v>-5.2866650849696162E-2</v>
      </c>
      <c r="G6219" s="174">
        <v>6213</v>
      </c>
      <c r="H6219" s="174">
        <f t="shared" ca="1" si="101"/>
        <v>4.1136986477585478E-2</v>
      </c>
    </row>
    <row r="6220" spans="2:8" x14ac:dyDescent="0.3">
      <c r="B6220" s="213">
        <v>36427</v>
      </c>
      <c r="C6220" s="213">
        <v>42.271053000000002</v>
      </c>
      <c r="D6220" s="174">
        <v>4.4589542755230527E-2</v>
      </c>
      <c r="E6220" s="174">
        <v>4.4589542755230527E-2</v>
      </c>
      <c r="G6220" s="174">
        <v>6214</v>
      </c>
      <c r="H6220" s="174">
        <f t="shared" ca="1" si="101"/>
        <v>3.3146828841077648E-2</v>
      </c>
    </row>
    <row r="6221" spans="2:8" x14ac:dyDescent="0.3">
      <c r="B6221" s="212">
        <v>36426</v>
      </c>
      <c r="C6221" s="212">
        <v>40.466662999999997</v>
      </c>
      <c r="D6221" s="174">
        <v>-2.367935652003391E-2</v>
      </c>
      <c r="E6221" s="174">
        <v>-2.367935652003391E-2</v>
      </c>
      <c r="G6221" s="174">
        <v>6215</v>
      </c>
      <c r="H6221" s="174">
        <f t="shared" ca="1" si="101"/>
        <v>-4.70937583105927E-3</v>
      </c>
    </row>
    <row r="6222" spans="2:8" x14ac:dyDescent="0.3">
      <c r="B6222" s="213">
        <v>36425</v>
      </c>
      <c r="C6222" s="213">
        <v>41.448127999999997</v>
      </c>
      <c r="D6222" s="174">
        <v>1.1422119090194253E-2</v>
      </c>
      <c r="E6222" s="174">
        <v>1.1422119090194253E-2</v>
      </c>
      <c r="G6222" s="174">
        <v>6216</v>
      </c>
      <c r="H6222" s="174">
        <f t="shared" ca="1" si="101"/>
        <v>4.7925073536951249E-3</v>
      </c>
    </row>
    <row r="6223" spans="2:8" x14ac:dyDescent="0.3">
      <c r="B6223" s="212">
        <v>36424</v>
      </c>
      <c r="C6223" s="212">
        <v>40.980049000000001</v>
      </c>
      <c r="D6223" s="174">
        <v>-2.3916540914890084E-2</v>
      </c>
      <c r="E6223" s="174">
        <v>-2.3916540914890084E-2</v>
      </c>
      <c r="G6223" s="174">
        <v>6217</v>
      </c>
      <c r="H6223" s="174">
        <f t="shared" ca="1" si="101"/>
        <v>-3.9231816395409692E-3</v>
      </c>
    </row>
    <row r="6224" spans="2:8" x14ac:dyDescent="0.3">
      <c r="B6224" s="213">
        <v>36423</v>
      </c>
      <c r="C6224" s="213">
        <v>41.984164999999997</v>
      </c>
      <c r="D6224" s="174">
        <v>-4.7121196815067858E-2</v>
      </c>
      <c r="E6224" s="174">
        <v>-4.7121196815067858E-2</v>
      </c>
      <c r="G6224" s="174">
        <v>6218</v>
      </c>
      <c r="H6224" s="174">
        <f t="shared" ca="1" si="101"/>
        <v>3.4001795957725491E-2</v>
      </c>
    </row>
    <row r="6225" spans="2:8" x14ac:dyDescent="0.3">
      <c r="B6225" s="212">
        <v>36420</v>
      </c>
      <c r="C6225" s="212">
        <v>44.060341000000001</v>
      </c>
      <c r="D6225" s="174">
        <v>1.5663081668061862E-2</v>
      </c>
      <c r="E6225" s="174">
        <v>1.5663081668061862E-2</v>
      </c>
      <c r="G6225" s="174">
        <v>6219</v>
      </c>
      <c r="H6225" s="174">
        <f t="shared" ca="1" si="101"/>
        <v>5.7380848689014045E-2</v>
      </c>
    </row>
    <row r="6226" spans="2:8" x14ac:dyDescent="0.3">
      <c r="B6226" s="213">
        <v>36419</v>
      </c>
      <c r="C6226" s="213">
        <v>43.380862999999998</v>
      </c>
      <c r="D6226" s="174">
        <v>-5.3065477997165496E-2</v>
      </c>
      <c r="E6226" s="174">
        <v>-5.3065477997165496E-2</v>
      </c>
      <c r="G6226" s="174">
        <v>6220</v>
      </c>
      <c r="H6226" s="174">
        <f t="shared" ca="1" si="101"/>
        <v>-3.0865514350526629E-2</v>
      </c>
    </row>
    <row r="6227" spans="2:8" x14ac:dyDescent="0.3">
      <c r="B6227" s="212">
        <v>36418</v>
      </c>
      <c r="C6227" s="212">
        <v>45.811892999999998</v>
      </c>
      <c r="D6227" s="174">
        <v>-1.4808249193060514E-3</v>
      </c>
      <c r="E6227" s="174">
        <v>-1.4808249193060514E-3</v>
      </c>
      <c r="G6227" s="174">
        <v>6221</v>
      </c>
      <c r="H6227" s="174">
        <f t="shared" ca="1" si="101"/>
        <v>-2.865671427122328E-2</v>
      </c>
    </row>
    <row r="6228" spans="2:8" x14ac:dyDescent="0.3">
      <c r="B6228" s="213">
        <v>36417</v>
      </c>
      <c r="C6228" s="213">
        <v>45.879832999999998</v>
      </c>
      <c r="D6228" s="174">
        <v>-7.6746737388776127E-3</v>
      </c>
      <c r="E6228" s="174">
        <v>-7.6746737388776127E-3</v>
      </c>
      <c r="G6228" s="174">
        <v>6222</v>
      </c>
      <c r="H6228" s="174">
        <f t="shared" ca="1" si="101"/>
        <v>-4.3633644320574027E-3</v>
      </c>
    </row>
    <row r="6229" spans="2:8" x14ac:dyDescent="0.3">
      <c r="B6229" s="212">
        <v>36416</v>
      </c>
      <c r="C6229" s="212">
        <v>46.234668999999997</v>
      </c>
      <c r="D6229" s="174">
        <v>0</v>
      </c>
      <c r="E6229" s="174">
        <v>0</v>
      </c>
      <c r="G6229" s="174">
        <v>6223</v>
      </c>
      <c r="H6229" s="174">
        <f t="shared" ca="1" si="101"/>
        <v>-3.6132832123423123E-2</v>
      </c>
    </row>
    <row r="6230" spans="2:8" x14ac:dyDescent="0.3">
      <c r="B6230" s="213">
        <v>36413</v>
      </c>
      <c r="C6230" s="213">
        <v>46.234668999999997</v>
      </c>
      <c r="D6230" s="174">
        <v>1.6431373265445214E-2</v>
      </c>
      <c r="E6230" s="174">
        <v>1.6431373265445214E-2</v>
      </c>
      <c r="G6230" s="174">
        <v>6224</v>
      </c>
      <c r="H6230" s="174">
        <f t="shared" ca="1" si="101"/>
        <v>2.2734156442036153E-2</v>
      </c>
    </row>
    <row r="6231" spans="2:8" x14ac:dyDescent="0.3">
      <c r="B6231" s="212">
        <v>36412</v>
      </c>
      <c r="C6231" s="212">
        <v>45.487251000000001</v>
      </c>
      <c r="D6231" s="174">
        <v>-1.6165747828755867E-2</v>
      </c>
      <c r="E6231" s="174">
        <v>-1.6165747828755867E-2</v>
      </c>
      <c r="G6231" s="174">
        <v>6225</v>
      </c>
      <c r="H6231" s="174">
        <f t="shared" ca="1" si="101"/>
        <v>-1.2251870418807133E-2</v>
      </c>
    </row>
    <row r="6232" spans="2:8" x14ac:dyDescent="0.3">
      <c r="B6232" s="213">
        <v>36411</v>
      </c>
      <c r="C6232" s="213">
        <v>46.234668999999997</v>
      </c>
      <c r="D6232" s="174">
        <v>6.9056121860079679E-3</v>
      </c>
      <c r="E6232" s="174">
        <v>6.9056121860079679E-3</v>
      </c>
      <c r="G6232" s="174">
        <v>6226</v>
      </c>
      <c r="H6232" s="174">
        <f t="shared" ca="1" si="101"/>
        <v>9.1094777067591545E-2</v>
      </c>
    </row>
    <row r="6233" spans="2:8" x14ac:dyDescent="0.3">
      <c r="B6233" s="212">
        <v>36410</v>
      </c>
      <c r="C6233" s="212">
        <v>45.917580000000001</v>
      </c>
      <c r="D6233" s="174">
        <v>6.9536312668212908E-3</v>
      </c>
      <c r="E6233" s="174">
        <v>6.9536312668212908E-3</v>
      </c>
      <c r="G6233" s="174">
        <v>6227</v>
      </c>
      <c r="H6233" s="174">
        <f t="shared" ca="1" si="101"/>
        <v>2.3629612276946276E-2</v>
      </c>
    </row>
    <row r="6234" spans="2:8" x14ac:dyDescent="0.3">
      <c r="B6234" s="213">
        <v>36409</v>
      </c>
      <c r="C6234" s="213">
        <v>45.600490999999998</v>
      </c>
      <c r="D6234" s="174">
        <v>1.7519897376190252E-2</v>
      </c>
      <c r="E6234" s="174">
        <v>1.7519897376190252E-2</v>
      </c>
      <c r="G6234" s="174">
        <v>6228</v>
      </c>
      <c r="H6234" s="174">
        <f t="shared" ca="1" si="101"/>
        <v>-3.7003720773706628E-3</v>
      </c>
    </row>
    <row r="6235" spans="2:8" x14ac:dyDescent="0.3">
      <c r="B6235" s="212">
        <v>36406</v>
      </c>
      <c r="C6235" s="212">
        <v>44.815331</v>
      </c>
      <c r="D6235" s="174">
        <v>-1.656714973201516E-2</v>
      </c>
      <c r="E6235" s="174">
        <v>-1.656714973201516E-2</v>
      </c>
      <c r="G6235" s="174">
        <v>6229</v>
      </c>
      <c r="H6235" s="174">
        <f t="shared" ca="1" si="101"/>
        <v>7.3730517952367682E-3</v>
      </c>
    </row>
    <row r="6236" spans="2:8" x14ac:dyDescent="0.3">
      <c r="B6236" s="213">
        <v>36405</v>
      </c>
      <c r="C6236" s="213">
        <v>45.570301000000001</v>
      </c>
      <c r="D6236" s="174">
        <v>-1.4886638597662015E-3</v>
      </c>
      <c r="E6236" s="174">
        <v>-1.4886638597662015E-3</v>
      </c>
      <c r="G6236" s="174">
        <v>6230</v>
      </c>
      <c r="H6236" s="174">
        <f t="shared" ca="1" si="101"/>
        <v>-3.089648590991426E-2</v>
      </c>
    </row>
    <row r="6237" spans="2:8" x14ac:dyDescent="0.3">
      <c r="B6237" s="212">
        <v>36404</v>
      </c>
      <c r="C6237" s="212">
        <v>45.638241000000001</v>
      </c>
      <c r="D6237" s="174">
        <v>-2.7509666732574347E-2</v>
      </c>
      <c r="E6237" s="174">
        <v>-2.7509666732574347E-2</v>
      </c>
      <c r="G6237" s="174">
        <v>6231</v>
      </c>
      <c r="H6237" s="174">
        <f t="shared" ca="1" si="101"/>
        <v>3.7912739192691829E-2</v>
      </c>
    </row>
    <row r="6238" spans="2:8" x14ac:dyDescent="0.3">
      <c r="B6238" s="213">
        <v>36403</v>
      </c>
      <c r="C6238" s="213">
        <v>46.929248999999999</v>
      </c>
      <c r="D6238" s="174">
        <v>-1.9558337912317824E-2</v>
      </c>
      <c r="E6238" s="174">
        <v>-1.9558337912317824E-2</v>
      </c>
      <c r="G6238" s="174">
        <v>6232</v>
      </c>
      <c r="H6238" s="174">
        <f t="shared" ca="1" si="101"/>
        <v>5.0334614293864773E-2</v>
      </c>
    </row>
    <row r="6239" spans="2:8" x14ac:dyDescent="0.3">
      <c r="B6239" s="212">
        <v>36402</v>
      </c>
      <c r="C6239" s="212">
        <v>47.865417000000001</v>
      </c>
      <c r="D6239" s="174">
        <v>1.084187897152966E-2</v>
      </c>
      <c r="E6239" s="174">
        <v>1.084187897152966E-2</v>
      </c>
      <c r="G6239" s="174">
        <v>6233</v>
      </c>
      <c r="H6239" s="174">
        <f t="shared" ca="1" si="101"/>
        <v>3.213019994436115E-2</v>
      </c>
    </row>
    <row r="6240" spans="2:8" x14ac:dyDescent="0.3">
      <c r="B6240" s="213">
        <v>36399</v>
      </c>
      <c r="C6240" s="213">
        <v>47.352032000000001</v>
      </c>
      <c r="D6240" s="174">
        <v>1.5050875768034768E-2</v>
      </c>
      <c r="E6240" s="174">
        <v>1.5050875768034768E-2</v>
      </c>
      <c r="G6240" s="174">
        <v>6234</v>
      </c>
      <c r="H6240" s="174">
        <f t="shared" ca="1" si="101"/>
        <v>-2.801411980917556E-2</v>
      </c>
    </row>
    <row r="6241" spans="2:8" x14ac:dyDescent="0.3">
      <c r="B6241" s="212">
        <v>36398</v>
      </c>
      <c r="C6241" s="212">
        <v>46.649909999999998</v>
      </c>
      <c r="D6241" s="174">
        <v>2.8461973928559939E-2</v>
      </c>
      <c r="E6241" s="174">
        <v>2.8461973928559939E-2</v>
      </c>
      <c r="G6241" s="174">
        <v>6235</v>
      </c>
      <c r="H6241" s="174">
        <f t="shared" ca="1" si="101"/>
        <v>2.3347787993105575E-2</v>
      </c>
    </row>
    <row r="6242" spans="2:8" x14ac:dyDescent="0.3">
      <c r="B6242" s="213">
        <v>36397</v>
      </c>
      <c r="C6242" s="213">
        <v>45.358905999999998</v>
      </c>
      <c r="D6242" s="174">
        <v>-2.9245269430849052E-2</v>
      </c>
      <c r="E6242" s="174">
        <v>-2.9245269430849052E-2</v>
      </c>
      <c r="G6242" s="174">
        <v>6236</v>
      </c>
      <c r="H6242" s="174">
        <f t="shared" ca="1" si="101"/>
        <v>-7.099464585235124E-3</v>
      </c>
    </row>
    <row r="6243" spans="2:8" x14ac:dyDescent="0.3">
      <c r="B6243" s="212">
        <v>36396</v>
      </c>
      <c r="C6243" s="212">
        <v>46.725403</v>
      </c>
      <c r="D6243" s="174">
        <v>1.5255977122704784E-2</v>
      </c>
      <c r="E6243" s="174">
        <v>1.5255977122704784E-2</v>
      </c>
      <c r="G6243" s="174">
        <v>6237</v>
      </c>
      <c r="H6243" s="174">
        <f t="shared" ca="1" si="101"/>
        <v>1.7777783928426216E-2</v>
      </c>
    </row>
    <row r="6244" spans="2:8" x14ac:dyDescent="0.3">
      <c r="B6244" s="213">
        <v>36395</v>
      </c>
      <c r="C6244" s="213">
        <v>46.023273000000003</v>
      </c>
      <c r="D6244" s="174">
        <v>8.0084747532773268E-2</v>
      </c>
      <c r="E6244" s="174">
        <v>8.0084747532773268E-2</v>
      </c>
      <c r="G6244" s="174">
        <v>6238</v>
      </c>
      <c r="H6244" s="174">
        <f t="shared" ca="1" si="101"/>
        <v>4.2010387139891072E-3</v>
      </c>
    </row>
    <row r="6245" spans="2:8" x14ac:dyDescent="0.3">
      <c r="B6245" s="212">
        <v>36392</v>
      </c>
      <c r="C6245" s="212">
        <v>42.610798000000003</v>
      </c>
      <c r="D6245" s="174">
        <v>2.5808852947385517E-2</v>
      </c>
      <c r="E6245" s="174">
        <v>2.5808852947385517E-2</v>
      </c>
      <c r="G6245" s="174">
        <v>6239</v>
      </c>
      <c r="H6245" s="174">
        <f t="shared" ca="1" si="101"/>
        <v>4.0561971667099787E-2</v>
      </c>
    </row>
    <row r="6246" spans="2:8" x14ac:dyDescent="0.3">
      <c r="B6246" s="213">
        <v>36391</v>
      </c>
      <c r="C6246" s="213">
        <v>41.538730999999999</v>
      </c>
      <c r="D6246" s="174">
        <v>-7.4360616901118323E-2</v>
      </c>
      <c r="E6246" s="174">
        <v>-7.4360616901118323E-2</v>
      </c>
      <c r="G6246" s="174">
        <v>6240</v>
      </c>
      <c r="H6246" s="174">
        <f t="shared" ca="1" si="101"/>
        <v>2.1767078064424229E-2</v>
      </c>
    </row>
    <row r="6247" spans="2:8" x14ac:dyDescent="0.3">
      <c r="B6247" s="212">
        <v>36390</v>
      </c>
      <c r="C6247" s="212">
        <v>44.875717000000002</v>
      </c>
      <c r="D6247" s="174">
        <v>7.273064499735199E-2</v>
      </c>
      <c r="E6247" s="174">
        <v>7.273064499735199E-2</v>
      </c>
      <c r="G6247" s="174">
        <v>6241</v>
      </c>
      <c r="H6247" s="174">
        <f t="shared" ca="1" si="101"/>
        <v>-3.7728854399261942E-2</v>
      </c>
    </row>
    <row r="6248" spans="2:8" x14ac:dyDescent="0.3">
      <c r="B6248" s="213">
        <v>36389</v>
      </c>
      <c r="C6248" s="213">
        <v>41.833163999999996</v>
      </c>
      <c r="D6248" s="174">
        <v>5.0028399827299154E-2</v>
      </c>
      <c r="E6248" s="174">
        <v>5.0028399827299154E-2</v>
      </c>
      <c r="G6248" s="174">
        <v>6242</v>
      </c>
      <c r="H6248" s="174">
        <f t="shared" ca="1" si="101"/>
        <v>-2.2860453384482653E-2</v>
      </c>
    </row>
    <row r="6249" spans="2:8" x14ac:dyDescent="0.3">
      <c r="B6249" s="212">
        <v>36388</v>
      </c>
      <c r="C6249" s="212">
        <v>39.840031000000003</v>
      </c>
      <c r="D6249" s="174">
        <v>5.8788072357690804E-2</v>
      </c>
      <c r="E6249" s="174">
        <v>5.8788072357690804E-2</v>
      </c>
      <c r="G6249" s="174">
        <v>6243</v>
      </c>
      <c r="H6249" s="174">
        <f t="shared" ca="1" si="101"/>
        <v>-6.0475772256353031E-3</v>
      </c>
    </row>
    <row r="6250" spans="2:8" x14ac:dyDescent="0.3">
      <c r="B6250" s="213">
        <v>36385</v>
      </c>
      <c r="C6250" s="213">
        <v>37.627955999999998</v>
      </c>
      <c r="D6250" s="174">
        <v>-3.8209269732925717E-2</v>
      </c>
      <c r="E6250" s="174">
        <v>-3.8209269732925717E-2</v>
      </c>
      <c r="G6250" s="174">
        <v>6244</v>
      </c>
      <c r="H6250" s="174">
        <f t="shared" ca="1" si="101"/>
        <v>-1.1841079098044591E-2</v>
      </c>
    </row>
    <row r="6251" spans="2:8" x14ac:dyDescent="0.3">
      <c r="B6251" s="212">
        <v>36384</v>
      </c>
      <c r="C6251" s="212">
        <v>39.122810000000001</v>
      </c>
      <c r="D6251" s="174">
        <v>-2.3737811978769979E-2</v>
      </c>
      <c r="E6251" s="174">
        <v>-2.3737811978769979E-2</v>
      </c>
      <c r="G6251" s="174">
        <v>6245</v>
      </c>
      <c r="H6251" s="174">
        <f t="shared" ca="1" si="101"/>
        <v>3.9814047334643221E-2</v>
      </c>
    </row>
    <row r="6252" spans="2:8" x14ac:dyDescent="0.3">
      <c r="B6252" s="213">
        <v>36383</v>
      </c>
      <c r="C6252" s="213">
        <v>40.074081</v>
      </c>
      <c r="D6252" s="174">
        <v>3.9725153496701126E-3</v>
      </c>
      <c r="E6252" s="174">
        <v>3.9725153496701126E-3</v>
      </c>
      <c r="G6252" s="174">
        <v>6246</v>
      </c>
      <c r="H6252" s="174">
        <f t="shared" ca="1" si="101"/>
        <v>2.8497386551589142E-2</v>
      </c>
    </row>
    <row r="6253" spans="2:8" x14ac:dyDescent="0.3">
      <c r="B6253" s="212">
        <v>36382</v>
      </c>
      <c r="C6253" s="212">
        <v>39.915515999999997</v>
      </c>
      <c r="D6253" s="174">
        <v>-5.3188194245555646E-2</v>
      </c>
      <c r="E6253" s="174">
        <v>-5.3188194245555646E-2</v>
      </c>
      <c r="G6253" s="174">
        <v>6247</v>
      </c>
      <c r="H6253" s="174">
        <f t="shared" ca="1" si="101"/>
        <v>4.076012393637924E-2</v>
      </c>
    </row>
    <row r="6254" spans="2:8" x14ac:dyDescent="0.3">
      <c r="B6254" s="213">
        <v>36381</v>
      </c>
      <c r="C6254" s="213">
        <v>42.157814000000002</v>
      </c>
      <c r="D6254" s="174">
        <v>7.6330055241368641E-2</v>
      </c>
      <c r="E6254" s="174">
        <v>7.6330055241368641E-2</v>
      </c>
      <c r="G6254" s="174">
        <v>6248</v>
      </c>
      <c r="H6254" s="174">
        <f t="shared" ca="1" si="101"/>
        <v>8.1746972891027347E-3</v>
      </c>
    </row>
    <row r="6255" spans="2:8" x14ac:dyDescent="0.3">
      <c r="B6255" s="212">
        <v>36378</v>
      </c>
      <c r="C6255" s="212">
        <v>39.168109999999999</v>
      </c>
      <c r="D6255" s="174">
        <v>2.6513714945269599E-2</v>
      </c>
      <c r="E6255" s="174">
        <v>2.6513714945269599E-2</v>
      </c>
      <c r="G6255" s="174">
        <v>6249</v>
      </c>
      <c r="H6255" s="174">
        <f t="shared" ca="1" si="101"/>
        <v>5.9797154087230645E-2</v>
      </c>
    </row>
    <row r="6256" spans="2:8" x14ac:dyDescent="0.3">
      <c r="B6256" s="213">
        <v>36377</v>
      </c>
      <c r="C6256" s="213">
        <v>38.156441000000001</v>
      </c>
      <c r="D6256" s="174">
        <v>1.1406742211342281E-2</v>
      </c>
      <c r="E6256" s="174">
        <v>1.1406742211342281E-2</v>
      </c>
      <c r="G6256" s="174">
        <v>6250</v>
      </c>
      <c r="H6256" s="174">
        <f t="shared" ca="1" si="101"/>
        <v>-1.0737040933437476E-2</v>
      </c>
    </row>
    <row r="6257" spans="2:8" x14ac:dyDescent="0.3">
      <c r="B6257" s="212">
        <v>36376</v>
      </c>
      <c r="C6257" s="212">
        <v>37.726109000000001</v>
      </c>
      <c r="D6257" s="174">
        <v>7.6939706223480994E-2</v>
      </c>
      <c r="E6257" s="174">
        <v>7.6939706223480994E-2</v>
      </c>
      <c r="G6257" s="174">
        <v>6251</v>
      </c>
      <c r="H6257" s="174">
        <f t="shared" ca="1" si="101"/>
        <v>4.97680378968099E-3</v>
      </c>
    </row>
    <row r="6258" spans="2:8" x14ac:dyDescent="0.3">
      <c r="B6258" s="213">
        <v>36375</v>
      </c>
      <c r="C6258" s="213">
        <v>35.030845999999997</v>
      </c>
      <c r="D6258" s="174">
        <v>4.7641247694734431E-3</v>
      </c>
      <c r="E6258" s="174">
        <v>4.7641247694734431E-3</v>
      </c>
      <c r="G6258" s="174">
        <v>6252</v>
      </c>
      <c r="H6258" s="174">
        <f t="shared" ca="1" si="101"/>
        <v>1.4196845734373246E-3</v>
      </c>
    </row>
    <row r="6259" spans="2:8" x14ac:dyDescent="0.3">
      <c r="B6259" s="212">
        <v>36374</v>
      </c>
      <c r="C6259" s="212">
        <v>34.864745999999997</v>
      </c>
      <c r="D6259" s="174">
        <v>-5.2912389642369113E-2</v>
      </c>
      <c r="E6259" s="174">
        <v>-5.2912389642369113E-2</v>
      </c>
      <c r="G6259" s="174">
        <v>6253</v>
      </c>
      <c r="H6259" s="174">
        <f t="shared" ca="1" si="101"/>
        <v>3.1341087198391016E-2</v>
      </c>
    </row>
    <row r="6260" spans="2:8" x14ac:dyDescent="0.3">
      <c r="B6260" s="213">
        <v>36371</v>
      </c>
      <c r="C6260" s="213">
        <v>36.812587999999998</v>
      </c>
      <c r="D6260" s="174">
        <v>8.6886623884577102E-3</v>
      </c>
      <c r="E6260" s="174">
        <v>8.6886623884577102E-3</v>
      </c>
      <c r="G6260" s="174">
        <v>6254</v>
      </c>
      <c r="H6260" s="174">
        <f t="shared" ca="1" si="101"/>
        <v>-4.5376723783606715E-2</v>
      </c>
    </row>
    <row r="6261" spans="2:8" x14ac:dyDescent="0.3">
      <c r="B6261" s="212">
        <v>36370</v>
      </c>
      <c r="C6261" s="212">
        <v>36.495491000000001</v>
      </c>
      <c r="D6261" s="174">
        <v>-3.8392737044726483E-2</v>
      </c>
      <c r="E6261" s="174">
        <v>-3.8392737044726483E-2</v>
      </c>
      <c r="G6261" s="174">
        <v>6255</v>
      </c>
      <c r="H6261" s="174">
        <f t="shared" ca="1" si="101"/>
        <v>2.4297536344108233E-4</v>
      </c>
    </row>
    <row r="6262" spans="2:8" x14ac:dyDescent="0.3">
      <c r="B6262" s="213">
        <v>36369</v>
      </c>
      <c r="C6262" s="213">
        <v>37.952595000000002</v>
      </c>
      <c r="D6262" s="174">
        <v>-2.9724002580374134E-2</v>
      </c>
      <c r="E6262" s="174">
        <v>-2.9724002580374134E-2</v>
      </c>
      <c r="G6262" s="174">
        <v>6256</v>
      </c>
      <c r="H6262" s="174">
        <f t="shared" ca="1" si="101"/>
        <v>-3.1026634318158674E-2</v>
      </c>
    </row>
    <row r="6263" spans="2:8" x14ac:dyDescent="0.3">
      <c r="B6263" s="212">
        <v>36368</v>
      </c>
      <c r="C6263" s="212">
        <v>39.115257</v>
      </c>
      <c r="D6263" s="174">
        <v>-4.8021574190373088E-3</v>
      </c>
      <c r="E6263" s="174">
        <v>-4.8021574190373088E-3</v>
      </c>
      <c r="G6263" s="174">
        <v>6257</v>
      </c>
      <c r="H6263" s="174">
        <f t="shared" ca="1" si="101"/>
        <v>2.1061677979397789E-2</v>
      </c>
    </row>
    <row r="6264" spans="2:8" x14ac:dyDescent="0.3">
      <c r="B6264" s="213">
        <v>36367</v>
      </c>
      <c r="C6264" s="213">
        <v>39.304001</v>
      </c>
      <c r="D6264" s="174">
        <v>-3.0359391420767979E-2</v>
      </c>
      <c r="E6264" s="174">
        <v>-3.0359391420767979E-2</v>
      </c>
      <c r="G6264" s="174">
        <v>6258</v>
      </c>
      <c r="H6264" s="174">
        <f t="shared" ca="1" si="101"/>
        <v>-2.2346652489246593E-2</v>
      </c>
    </row>
    <row r="6265" spans="2:8" x14ac:dyDescent="0.3">
      <c r="B6265" s="212">
        <v>36364</v>
      </c>
      <c r="C6265" s="212">
        <v>40.534607000000001</v>
      </c>
      <c r="D6265" s="174">
        <v>-1.7925653283230984E-2</v>
      </c>
      <c r="E6265" s="174">
        <v>-1.7925653283230984E-2</v>
      </c>
      <c r="G6265" s="174">
        <v>6259</v>
      </c>
      <c r="H6265" s="174">
        <f t="shared" ca="1" si="101"/>
        <v>8.4553322899115508E-3</v>
      </c>
    </row>
    <row r="6266" spans="2:8" x14ac:dyDescent="0.3">
      <c r="B6266" s="213">
        <v>36363</v>
      </c>
      <c r="C6266" s="213">
        <v>41.274478999999999</v>
      </c>
      <c r="D6266" s="174">
        <v>1.8323994673073165E-3</v>
      </c>
      <c r="E6266" s="174">
        <v>1.8323994673073165E-3</v>
      </c>
      <c r="G6266" s="174">
        <v>6260</v>
      </c>
      <c r="H6266" s="174">
        <f t="shared" ca="1" si="101"/>
        <v>3.698357565403769E-2</v>
      </c>
    </row>
    <row r="6267" spans="2:8" x14ac:dyDescent="0.3">
      <c r="B6267" s="212">
        <v>36362</v>
      </c>
      <c r="C6267" s="212">
        <v>41.198985999999998</v>
      </c>
      <c r="D6267" s="174">
        <v>3.3718442239296896E-2</v>
      </c>
      <c r="E6267" s="174">
        <v>3.3718442239296896E-2</v>
      </c>
      <c r="G6267" s="174">
        <v>6261</v>
      </c>
      <c r="H6267" s="174">
        <f t="shared" ca="1" si="101"/>
        <v>-3.4304200086557754E-2</v>
      </c>
    </row>
    <row r="6268" spans="2:8" x14ac:dyDescent="0.3">
      <c r="B6268" s="213">
        <v>36361</v>
      </c>
      <c r="C6268" s="213">
        <v>39.855133000000002</v>
      </c>
      <c r="D6268" s="174">
        <v>-5.2414329910687361E-2</v>
      </c>
      <c r="E6268" s="174">
        <v>-5.2414329910687361E-2</v>
      </c>
      <c r="G6268" s="174">
        <v>6262</v>
      </c>
      <c r="H6268" s="174">
        <f t="shared" ca="1" si="101"/>
        <v>2.416058023099146E-2</v>
      </c>
    </row>
    <row r="6269" spans="2:8" x14ac:dyDescent="0.3">
      <c r="B6269" s="212">
        <v>36360</v>
      </c>
      <c r="C6269" s="212">
        <v>42.059662000000003</v>
      </c>
      <c r="D6269" s="174">
        <v>-1.83261037192319E-2</v>
      </c>
      <c r="E6269" s="174">
        <v>-1.83261037192319E-2</v>
      </c>
      <c r="G6269" s="174">
        <v>6263</v>
      </c>
      <c r="H6269" s="174">
        <f t="shared" ca="1" si="101"/>
        <v>1.4840894995671275E-2</v>
      </c>
    </row>
    <row r="6270" spans="2:8" x14ac:dyDescent="0.3">
      <c r="B6270" s="213">
        <v>36357</v>
      </c>
      <c r="C6270" s="213">
        <v>42.844841000000002</v>
      </c>
      <c r="D6270" s="174">
        <v>1.4842719046720442E-2</v>
      </c>
      <c r="E6270" s="174">
        <v>1.4842719046720442E-2</v>
      </c>
      <c r="G6270" s="174">
        <v>6264</v>
      </c>
      <c r="H6270" s="174">
        <f t="shared" ca="1" si="101"/>
        <v>-5.2590827545399003E-2</v>
      </c>
    </row>
    <row r="6271" spans="2:8" x14ac:dyDescent="0.3">
      <c r="B6271" s="212">
        <v>36356</v>
      </c>
      <c r="C6271" s="212">
        <v>42.218207999999997</v>
      </c>
      <c r="D6271" s="174">
        <v>3.9498375693831564E-3</v>
      </c>
      <c r="E6271" s="174">
        <v>3.9498375693831564E-3</v>
      </c>
      <c r="G6271" s="174">
        <v>6265</v>
      </c>
      <c r="H6271" s="174">
        <f t="shared" ca="1" si="101"/>
        <v>1.6051942448533953E-2</v>
      </c>
    </row>
    <row r="6272" spans="2:8" x14ac:dyDescent="0.3">
      <c r="B6272" s="213">
        <v>36355</v>
      </c>
      <c r="C6272" s="213">
        <v>42.052109000000002</v>
      </c>
      <c r="D6272" s="174">
        <v>-7.5058117749468148E-2</v>
      </c>
      <c r="E6272" s="174">
        <v>-7.5058117749468148E-2</v>
      </c>
      <c r="G6272" s="174">
        <v>6266</v>
      </c>
      <c r="H6272" s="174">
        <f t="shared" ca="1" si="101"/>
        <v>-1.4950330842583057E-2</v>
      </c>
    </row>
    <row r="6273" spans="2:8" x14ac:dyDescent="0.3">
      <c r="B6273" s="212">
        <v>36354</v>
      </c>
      <c r="C6273" s="212">
        <v>45.464596</v>
      </c>
      <c r="D6273" s="174">
        <v>7.4973017854735813E-2</v>
      </c>
      <c r="E6273" s="174">
        <v>7.4973017854735813E-2</v>
      </c>
      <c r="G6273" s="174">
        <v>6267</v>
      </c>
      <c r="H6273" s="174">
        <f t="shared" ca="1" si="101"/>
        <v>-3.4759779003936592E-2</v>
      </c>
    </row>
    <row r="6274" spans="2:8" x14ac:dyDescent="0.3">
      <c r="B6274" s="213">
        <v>36353</v>
      </c>
      <c r="C6274" s="213">
        <v>42.293709</v>
      </c>
      <c r="D6274" s="174">
        <v>8.0007850756566176E-2</v>
      </c>
      <c r="E6274" s="174">
        <v>8.0007850756566176E-2</v>
      </c>
      <c r="G6274" s="174">
        <v>6268</v>
      </c>
      <c r="H6274" s="174">
        <f t="shared" ca="1" si="101"/>
        <v>2.5198843676475853E-2</v>
      </c>
    </row>
    <row r="6275" spans="2:8" x14ac:dyDescent="0.3">
      <c r="B6275" s="212">
        <v>36350</v>
      </c>
      <c r="C6275" s="212">
        <v>39.160556999999997</v>
      </c>
      <c r="D6275" s="174">
        <v>8.0175164627138612E-2</v>
      </c>
      <c r="E6275" s="174">
        <v>8.0175164627138612E-2</v>
      </c>
      <c r="G6275" s="174">
        <v>6269</v>
      </c>
      <c r="H6275" s="174">
        <f t="shared" ca="1" si="101"/>
        <v>2.6638707168439645E-2</v>
      </c>
    </row>
    <row r="6276" spans="2:8" x14ac:dyDescent="0.3">
      <c r="B6276" s="213">
        <v>36349</v>
      </c>
      <c r="C6276" s="213">
        <v>36.253895</v>
      </c>
      <c r="D6276" s="174">
        <v>8.0071824656650734E-2</v>
      </c>
      <c r="E6276" s="174">
        <v>8.0071824656650734E-2</v>
      </c>
      <c r="G6276" s="174">
        <v>6270</v>
      </c>
      <c r="H6276" s="174">
        <f t="shared" ca="1" si="101"/>
        <v>-3.4320621379998258E-2</v>
      </c>
    </row>
    <row r="6277" spans="2:8" x14ac:dyDescent="0.3">
      <c r="B6277" s="212">
        <v>36348</v>
      </c>
      <c r="C6277" s="212">
        <v>33.566189000000001</v>
      </c>
      <c r="D6277" s="174">
        <v>2.5368831028073816E-2</v>
      </c>
      <c r="E6277" s="174">
        <v>2.5368831028073816E-2</v>
      </c>
      <c r="G6277" s="174">
        <v>6271</v>
      </c>
      <c r="H6277" s="174">
        <f t="shared" ca="1" si="101"/>
        <v>3.4324376281247938E-2</v>
      </c>
    </row>
    <row r="6278" spans="2:8" x14ac:dyDescent="0.3">
      <c r="B6278" s="213">
        <v>36347</v>
      </c>
      <c r="C6278" s="213">
        <v>32.735722000000003</v>
      </c>
      <c r="D6278" s="174">
        <v>-1.004548065563877E-2</v>
      </c>
      <c r="E6278" s="174">
        <v>-1.004548065563877E-2</v>
      </c>
      <c r="G6278" s="174">
        <v>6272</v>
      </c>
      <c r="H6278" s="174">
        <f t="shared" ca="1" si="101"/>
        <v>-3.3006368313765965E-3</v>
      </c>
    </row>
    <row r="6279" spans="2:8" x14ac:dyDescent="0.3">
      <c r="B6279" s="212">
        <v>36346</v>
      </c>
      <c r="C6279" s="212">
        <v>33.067905000000003</v>
      </c>
      <c r="D6279" s="174">
        <v>6.2590787457935212E-2</v>
      </c>
      <c r="E6279" s="174">
        <v>6.2590787457935212E-2</v>
      </c>
      <c r="G6279" s="174">
        <v>6273</v>
      </c>
      <c r="H6279" s="174">
        <f t="shared" ca="1" si="101"/>
        <v>-4.6215945493936518E-2</v>
      </c>
    </row>
    <row r="6280" spans="2:8" x14ac:dyDescent="0.3">
      <c r="B6280" s="213">
        <v>36343</v>
      </c>
      <c r="C6280" s="213">
        <v>31.120075</v>
      </c>
      <c r="D6280" s="174">
        <v>2.639460371039435E-2</v>
      </c>
      <c r="E6280" s="174">
        <v>2.639460371039435E-2</v>
      </c>
      <c r="G6280" s="174">
        <v>6274</v>
      </c>
      <c r="H6280" s="174">
        <f t="shared" ref="H6280:H6343" ca="1" si="102">_xlfn.NORM.INV(RAND(),N$9,N$10)</f>
        <v>-3.0693984487802983E-2</v>
      </c>
    </row>
    <row r="6281" spans="2:8" x14ac:dyDescent="0.3">
      <c r="B6281" s="212">
        <v>36342</v>
      </c>
      <c r="C6281" s="212">
        <v>30.319796</v>
      </c>
      <c r="D6281" s="174">
        <v>-2.4769603485121226E-2</v>
      </c>
      <c r="E6281" s="174">
        <v>-2.4769603485121226E-2</v>
      </c>
      <c r="G6281" s="174">
        <v>6275</v>
      </c>
      <c r="H6281" s="174">
        <f t="shared" ca="1" si="102"/>
        <v>8.732148204918605E-3</v>
      </c>
    </row>
    <row r="6282" spans="2:8" x14ac:dyDescent="0.3">
      <c r="B6282" s="213">
        <v>36341</v>
      </c>
      <c r="C6282" s="213">
        <v>31.089880000000001</v>
      </c>
      <c r="D6282" s="174">
        <v>-3.196953952272822E-2</v>
      </c>
      <c r="E6282" s="174">
        <v>-3.196953952272822E-2</v>
      </c>
      <c r="G6282" s="174">
        <v>6276</v>
      </c>
      <c r="H6282" s="174">
        <f t="shared" ca="1" si="102"/>
        <v>-3.6817560442509271E-2</v>
      </c>
    </row>
    <row r="6283" spans="2:8" x14ac:dyDescent="0.3">
      <c r="B6283" s="212">
        <v>36340</v>
      </c>
      <c r="C6283" s="212">
        <v>32.116633999999998</v>
      </c>
      <c r="D6283" s="174">
        <v>7.3405245287562239E-3</v>
      </c>
      <c r="E6283" s="174">
        <v>7.3405245287562239E-3</v>
      </c>
      <c r="G6283" s="174">
        <v>6277</v>
      </c>
      <c r="H6283" s="174">
        <f t="shared" ca="1" si="102"/>
        <v>-1.382363277158777E-3</v>
      </c>
    </row>
    <row r="6284" spans="2:8" x14ac:dyDescent="0.3">
      <c r="B6284" s="213">
        <v>36339</v>
      </c>
      <c r="C6284" s="213">
        <v>31.882598999999999</v>
      </c>
      <c r="D6284" s="174">
        <v>6.9148058763026871E-3</v>
      </c>
      <c r="E6284" s="174">
        <v>6.9148058763026871E-3</v>
      </c>
      <c r="G6284" s="174">
        <v>6278</v>
      </c>
      <c r="H6284" s="174">
        <f t="shared" ca="1" si="102"/>
        <v>-4.0181626170495352E-2</v>
      </c>
    </row>
    <row r="6285" spans="2:8" x14ac:dyDescent="0.3">
      <c r="B6285" s="212">
        <v>36336</v>
      </c>
      <c r="C6285" s="212">
        <v>31.663651000000002</v>
      </c>
      <c r="D6285" s="174">
        <v>2.6296519651856911E-3</v>
      </c>
      <c r="E6285" s="174">
        <v>2.6296519651856911E-3</v>
      </c>
      <c r="G6285" s="174">
        <v>6279</v>
      </c>
      <c r="H6285" s="174">
        <f t="shared" ca="1" si="102"/>
        <v>1.145525969569767E-2</v>
      </c>
    </row>
    <row r="6286" spans="2:8" x14ac:dyDescent="0.3">
      <c r="B6286" s="213">
        <v>36335</v>
      </c>
      <c r="C6286" s="213">
        <v>31.580604999999998</v>
      </c>
      <c r="D6286" s="174">
        <v>1.4798486186167564E-2</v>
      </c>
      <c r="E6286" s="174">
        <v>1.4798486186167564E-2</v>
      </c>
      <c r="G6286" s="174">
        <v>6280</v>
      </c>
      <c r="H6286" s="174">
        <f t="shared" ca="1" si="102"/>
        <v>-5.2817032971401424E-2</v>
      </c>
    </row>
    <row r="6287" spans="2:8" x14ac:dyDescent="0.3">
      <c r="B6287" s="212">
        <v>36334</v>
      </c>
      <c r="C6287" s="212">
        <v>31.120075</v>
      </c>
      <c r="D6287" s="174">
        <v>-6.2542371130085872E-2</v>
      </c>
      <c r="E6287" s="174">
        <v>-6.2542371130085872E-2</v>
      </c>
      <c r="G6287" s="174">
        <v>6281</v>
      </c>
      <c r="H6287" s="174">
        <f t="shared" ca="1" si="102"/>
        <v>2.7342684183970442E-2</v>
      </c>
    </row>
    <row r="6288" spans="2:8" x14ac:dyDescent="0.3">
      <c r="B6288" s="213">
        <v>36333</v>
      </c>
      <c r="C6288" s="213">
        <v>33.196247</v>
      </c>
      <c r="D6288" s="174">
        <v>5.595552448687803E-2</v>
      </c>
      <c r="E6288" s="174">
        <v>5.595552448687803E-2</v>
      </c>
      <c r="G6288" s="174">
        <v>6282</v>
      </c>
      <c r="H6288" s="174">
        <f t="shared" ca="1" si="102"/>
        <v>4.5060000559147925E-2</v>
      </c>
    </row>
    <row r="6289" spans="2:8" x14ac:dyDescent="0.3">
      <c r="B6289" s="212">
        <v>36332</v>
      </c>
      <c r="C6289" s="212">
        <v>31.437163999999999</v>
      </c>
      <c r="D6289" s="174">
        <v>4.6494129800080643E-2</v>
      </c>
      <c r="E6289" s="174">
        <v>4.6494129800080643E-2</v>
      </c>
      <c r="G6289" s="174">
        <v>6283</v>
      </c>
      <c r="H6289" s="174">
        <f t="shared" ca="1" si="102"/>
        <v>2.5619743017806833E-2</v>
      </c>
    </row>
    <row r="6290" spans="2:8" x14ac:dyDescent="0.3">
      <c r="B6290" s="213">
        <v>36329</v>
      </c>
      <c r="C6290" s="213">
        <v>30.040458999999998</v>
      </c>
      <c r="D6290" s="174">
        <v>2.3931964782595801E-2</v>
      </c>
      <c r="E6290" s="174">
        <v>2.3931964782595801E-2</v>
      </c>
      <c r="G6290" s="174">
        <v>6284</v>
      </c>
      <c r="H6290" s="174">
        <f t="shared" ca="1" si="102"/>
        <v>-2.3022969247755542E-4</v>
      </c>
    </row>
    <row r="6291" spans="2:8" x14ac:dyDescent="0.3">
      <c r="B6291" s="212">
        <v>36328</v>
      </c>
      <c r="C6291" s="212">
        <v>29.338335000000001</v>
      </c>
      <c r="D6291" s="174">
        <v>4.2941482294494827E-2</v>
      </c>
      <c r="E6291" s="174">
        <v>4.2941482294494827E-2</v>
      </c>
      <c r="G6291" s="174">
        <v>6285</v>
      </c>
      <c r="H6291" s="174">
        <f t="shared" ca="1" si="102"/>
        <v>-2.0293348204931644E-2</v>
      </c>
    </row>
    <row r="6292" spans="2:8" x14ac:dyDescent="0.3">
      <c r="B6292" s="213">
        <v>36327</v>
      </c>
      <c r="C6292" s="213">
        <v>28.130375000000001</v>
      </c>
      <c r="D6292" s="174">
        <v>5.0499641666017225E-2</v>
      </c>
      <c r="E6292" s="174">
        <v>5.0499641666017225E-2</v>
      </c>
      <c r="G6292" s="174">
        <v>6286</v>
      </c>
      <c r="H6292" s="174">
        <f t="shared" ca="1" si="102"/>
        <v>-3.5695803771257223E-2</v>
      </c>
    </row>
    <row r="6293" spans="2:8" x14ac:dyDescent="0.3">
      <c r="B6293" s="212">
        <v>36326</v>
      </c>
      <c r="C6293" s="212">
        <v>26.778091</v>
      </c>
      <c r="D6293" s="174">
        <v>9.2410177553150386E-3</v>
      </c>
      <c r="E6293" s="174">
        <v>9.2410177553150386E-3</v>
      </c>
      <c r="G6293" s="174">
        <v>6287</v>
      </c>
      <c r="H6293" s="174">
        <f t="shared" ca="1" si="102"/>
        <v>-4.2618018649315404E-3</v>
      </c>
    </row>
    <row r="6294" spans="2:8" x14ac:dyDescent="0.3">
      <c r="B6294" s="213">
        <v>36325</v>
      </c>
      <c r="C6294" s="213">
        <v>26.532900000000001</v>
      </c>
      <c r="D6294" s="174">
        <v>-2.1911722454120555E-2</v>
      </c>
      <c r="E6294" s="174">
        <v>-2.1911722454120555E-2</v>
      </c>
      <c r="G6294" s="174">
        <v>6288</v>
      </c>
      <c r="H6294" s="174">
        <f t="shared" ca="1" si="102"/>
        <v>-1.07486441632739E-2</v>
      </c>
    </row>
    <row r="6295" spans="2:8" x14ac:dyDescent="0.3">
      <c r="B6295" s="212">
        <v>36322</v>
      </c>
      <c r="C6295" s="212">
        <v>27.127306000000001</v>
      </c>
      <c r="D6295" s="174">
        <v>-4.773096827014435E-2</v>
      </c>
      <c r="E6295" s="174">
        <v>-4.773096827014435E-2</v>
      </c>
      <c r="G6295" s="174">
        <v>6289</v>
      </c>
      <c r="H6295" s="174">
        <f t="shared" ca="1" si="102"/>
        <v>6.9339420702221608E-3</v>
      </c>
    </row>
    <row r="6296" spans="2:8" x14ac:dyDescent="0.3">
      <c r="B6296" s="213">
        <v>36321</v>
      </c>
      <c r="C6296" s="213">
        <v>28.487019</v>
      </c>
      <c r="D6296" s="174">
        <v>-3.5956624676136903E-2</v>
      </c>
      <c r="E6296" s="174">
        <v>-3.5956624676136903E-2</v>
      </c>
      <c r="G6296" s="174">
        <v>6290</v>
      </c>
      <c r="H6296" s="174">
        <f t="shared" ca="1" si="102"/>
        <v>-3.2973412483569359E-2</v>
      </c>
    </row>
    <row r="6297" spans="2:8" x14ac:dyDescent="0.3">
      <c r="B6297" s="212">
        <v>36320</v>
      </c>
      <c r="C6297" s="212">
        <v>29.549520000000001</v>
      </c>
      <c r="D6297" s="174">
        <v>-2.7628565057871958E-2</v>
      </c>
      <c r="E6297" s="174">
        <v>-2.7628565057871958E-2</v>
      </c>
      <c r="G6297" s="174">
        <v>6291</v>
      </c>
      <c r="H6297" s="174">
        <f t="shared" ca="1" si="102"/>
        <v>2.714860024847756E-2</v>
      </c>
    </row>
    <row r="6298" spans="2:8" x14ac:dyDescent="0.3">
      <c r="B6298" s="213">
        <v>36319</v>
      </c>
      <c r="C6298" s="213">
        <v>30.389127999999999</v>
      </c>
      <c r="D6298" s="174">
        <v>4.5768535290831421E-2</v>
      </c>
      <c r="E6298" s="174">
        <v>4.5768535290831421E-2</v>
      </c>
      <c r="G6298" s="174">
        <v>6292</v>
      </c>
      <c r="H6298" s="174">
        <f t="shared" ca="1" si="102"/>
        <v>-1.1005574002864839E-2</v>
      </c>
    </row>
    <row r="6299" spans="2:8" x14ac:dyDescent="0.3">
      <c r="B6299" s="212">
        <v>36318</v>
      </c>
      <c r="C6299" s="212">
        <v>29.059134</v>
      </c>
      <c r="D6299" s="174">
        <v>-2.2249927835789295E-2</v>
      </c>
      <c r="E6299" s="174">
        <v>-2.2249927835789295E-2</v>
      </c>
      <c r="G6299" s="174">
        <v>6293</v>
      </c>
      <c r="H6299" s="174">
        <f t="shared" ca="1" si="102"/>
        <v>-7.9478320357926364E-3</v>
      </c>
    </row>
    <row r="6300" spans="2:8" x14ac:dyDescent="0.3">
      <c r="B6300" s="213">
        <v>36315</v>
      </c>
      <c r="C6300" s="213">
        <v>29.720410999999999</v>
      </c>
      <c r="D6300" s="174">
        <v>5.8200884696401479E-2</v>
      </c>
      <c r="E6300" s="174">
        <v>5.8200884696401479E-2</v>
      </c>
      <c r="G6300" s="174">
        <v>6294</v>
      </c>
      <c r="H6300" s="174">
        <f t="shared" ca="1" si="102"/>
        <v>-3.5575244046135387E-3</v>
      </c>
    </row>
    <row r="6301" spans="2:8" x14ac:dyDescent="0.3">
      <c r="B6301" s="212">
        <v>36314</v>
      </c>
      <c r="C6301" s="212">
        <v>28.085792999999999</v>
      </c>
      <c r="D6301" s="174">
        <v>2.8851500423159732E-2</v>
      </c>
      <c r="E6301" s="174">
        <v>2.8851500423159732E-2</v>
      </c>
      <c r="G6301" s="174">
        <v>6295</v>
      </c>
      <c r="H6301" s="174">
        <f t="shared" ca="1" si="102"/>
        <v>1.8933122651898452E-3</v>
      </c>
    </row>
    <row r="6302" spans="2:8" x14ac:dyDescent="0.3">
      <c r="B6302" s="213">
        <v>36313</v>
      </c>
      <c r="C6302" s="213">
        <v>27.298199</v>
      </c>
      <c r="D6302" s="174">
        <v>4.049857120210789E-2</v>
      </c>
      <c r="E6302" s="174">
        <v>4.049857120210789E-2</v>
      </c>
      <c r="G6302" s="174">
        <v>6296</v>
      </c>
      <c r="H6302" s="174">
        <f t="shared" ca="1" si="102"/>
        <v>-3.8426171423140815E-3</v>
      </c>
    </row>
    <row r="6303" spans="2:8" x14ac:dyDescent="0.3">
      <c r="B6303" s="212">
        <v>36312</v>
      </c>
      <c r="C6303" s="212">
        <v>26.235690999999999</v>
      </c>
      <c r="D6303" s="174">
        <v>-3.9183823995271358E-2</v>
      </c>
      <c r="E6303" s="174">
        <v>-3.9183823995271358E-2</v>
      </c>
      <c r="G6303" s="174">
        <v>6297</v>
      </c>
      <c r="H6303" s="174">
        <f t="shared" ca="1" si="102"/>
        <v>-1.4964502472479983E-2</v>
      </c>
    </row>
    <row r="6304" spans="2:8" x14ac:dyDescent="0.3">
      <c r="B6304" s="213">
        <v>36311</v>
      </c>
      <c r="C6304" s="213">
        <v>27.305630000000001</v>
      </c>
      <c r="D6304" s="174">
        <v>8.0246732868050091E-2</v>
      </c>
      <c r="E6304" s="174">
        <v>8.0246732868050091E-2</v>
      </c>
      <c r="G6304" s="174">
        <v>6298</v>
      </c>
      <c r="H6304" s="174">
        <f t="shared" ca="1" si="102"/>
        <v>5.2357634887678868E-2</v>
      </c>
    </row>
    <row r="6305" spans="2:8" x14ac:dyDescent="0.3">
      <c r="B6305" s="212">
        <v>36308</v>
      </c>
      <c r="C6305" s="212">
        <v>25.277215999999999</v>
      </c>
      <c r="D6305" s="174">
        <v>1.2500267873469173E-2</v>
      </c>
      <c r="E6305" s="174">
        <v>1.2500267873469173E-2</v>
      </c>
      <c r="G6305" s="174">
        <v>6299</v>
      </c>
      <c r="H6305" s="174">
        <f t="shared" ca="1" si="102"/>
        <v>-1.5245224876530357E-2</v>
      </c>
    </row>
    <row r="6306" spans="2:8" x14ac:dyDescent="0.3">
      <c r="B6306" s="213">
        <v>36307</v>
      </c>
      <c r="C6306" s="213">
        <v>24.965145</v>
      </c>
      <c r="D6306" s="174">
        <v>-4.0822200973879633E-2</v>
      </c>
      <c r="E6306" s="174">
        <v>-4.0822200973879633E-2</v>
      </c>
      <c r="G6306" s="174">
        <v>6300</v>
      </c>
      <c r="H6306" s="174">
        <f t="shared" ca="1" si="102"/>
        <v>8.9167738523302457E-3</v>
      </c>
    </row>
    <row r="6307" spans="2:8" x14ac:dyDescent="0.3">
      <c r="B6307" s="212">
        <v>36306</v>
      </c>
      <c r="C6307" s="212">
        <v>26.027650999999999</v>
      </c>
      <c r="D6307" s="174">
        <v>-4.5503974828075278E-2</v>
      </c>
      <c r="E6307" s="174">
        <v>-4.5503974828075278E-2</v>
      </c>
      <c r="G6307" s="174">
        <v>6301</v>
      </c>
      <c r="H6307" s="174">
        <f t="shared" ca="1" si="102"/>
        <v>-7.0790621191430913E-5</v>
      </c>
    </row>
    <row r="6308" spans="2:8" x14ac:dyDescent="0.3">
      <c r="B6308" s="213">
        <v>36305</v>
      </c>
      <c r="C6308" s="213">
        <v>27.268474999999999</v>
      </c>
      <c r="D6308" s="174">
        <v>4.2613503735552338E-2</v>
      </c>
      <c r="E6308" s="174">
        <v>4.2613503735552338E-2</v>
      </c>
      <c r="G6308" s="174">
        <v>6302</v>
      </c>
      <c r="H6308" s="174">
        <f t="shared" ca="1" si="102"/>
        <v>-2.5844784669185217E-2</v>
      </c>
    </row>
    <row r="6309" spans="2:8" x14ac:dyDescent="0.3">
      <c r="B6309" s="212">
        <v>36304</v>
      </c>
      <c r="C6309" s="212">
        <v>26.153963000000001</v>
      </c>
      <c r="D6309" s="174">
        <v>-1.6759732641277173E-2</v>
      </c>
      <c r="E6309" s="174">
        <v>-1.6759732641277173E-2</v>
      </c>
      <c r="G6309" s="174">
        <v>6303</v>
      </c>
      <c r="H6309" s="174">
        <f t="shared" ca="1" si="102"/>
        <v>1.6765735985830053E-2</v>
      </c>
    </row>
    <row r="6310" spans="2:8" x14ac:dyDescent="0.3">
      <c r="B6310" s="213">
        <v>36301</v>
      </c>
      <c r="C6310" s="213">
        <v>26.599768000000001</v>
      </c>
      <c r="D6310" s="174">
        <v>-5.2910202677916129E-2</v>
      </c>
      <c r="E6310" s="174">
        <v>-5.2910202677916129E-2</v>
      </c>
      <c r="G6310" s="174">
        <v>6304</v>
      </c>
      <c r="H6310" s="174">
        <f t="shared" ca="1" si="102"/>
        <v>3.9175157036865971E-2</v>
      </c>
    </row>
    <row r="6311" spans="2:8" x14ac:dyDescent="0.3">
      <c r="B6311" s="212">
        <v>36300</v>
      </c>
      <c r="C6311" s="212">
        <v>28.085792999999999</v>
      </c>
      <c r="D6311" s="174">
        <v>-2.1485768063033421E-2</v>
      </c>
      <c r="E6311" s="174">
        <v>-2.1485768063033421E-2</v>
      </c>
      <c r="G6311" s="174">
        <v>6305</v>
      </c>
      <c r="H6311" s="174">
        <f t="shared" ca="1" si="102"/>
        <v>4.6951828263097024E-2</v>
      </c>
    </row>
    <row r="6312" spans="2:8" x14ac:dyDescent="0.3">
      <c r="B6312" s="213">
        <v>36299</v>
      </c>
      <c r="C6312" s="213">
        <v>28.702487999999999</v>
      </c>
      <c r="D6312" s="174">
        <v>3.8981448591089841E-3</v>
      </c>
      <c r="E6312" s="174">
        <v>3.8981448591089841E-3</v>
      </c>
      <c r="G6312" s="174">
        <v>6306</v>
      </c>
      <c r="H6312" s="174">
        <f t="shared" ca="1" si="102"/>
        <v>-2.594190931552999E-2</v>
      </c>
    </row>
    <row r="6313" spans="2:8" x14ac:dyDescent="0.3">
      <c r="B6313" s="212">
        <v>36298</v>
      </c>
      <c r="C6313" s="212">
        <v>28.591035999999999</v>
      </c>
      <c r="D6313" s="174">
        <v>2.3442576835194452E-3</v>
      </c>
      <c r="E6313" s="174">
        <v>2.3442576835194452E-3</v>
      </c>
      <c r="G6313" s="174">
        <v>6307</v>
      </c>
      <c r="H6313" s="174">
        <f t="shared" ca="1" si="102"/>
        <v>-1.1226049735947444E-2</v>
      </c>
    </row>
    <row r="6314" spans="2:8" x14ac:dyDescent="0.3">
      <c r="B6314" s="213">
        <v>36297</v>
      </c>
      <c r="C6314" s="213">
        <v>28.524168</v>
      </c>
      <c r="D6314" s="174">
        <v>-2.4892211124566105E-2</v>
      </c>
      <c r="E6314" s="174">
        <v>-2.4892211124566105E-2</v>
      </c>
      <c r="G6314" s="174">
        <v>6308</v>
      </c>
      <c r="H6314" s="174">
        <f t="shared" ca="1" si="102"/>
        <v>-2.0611295736222279E-2</v>
      </c>
    </row>
    <row r="6315" spans="2:8" x14ac:dyDescent="0.3">
      <c r="B6315" s="212">
        <v>36294</v>
      </c>
      <c r="C6315" s="212">
        <v>29.252323000000001</v>
      </c>
      <c r="D6315" s="174">
        <v>8.0110232650191793E-2</v>
      </c>
      <c r="E6315" s="174">
        <v>8.0110232650191793E-2</v>
      </c>
      <c r="G6315" s="174">
        <v>6309</v>
      </c>
      <c r="H6315" s="174">
        <f t="shared" ca="1" si="102"/>
        <v>-2.4916502794881914E-2</v>
      </c>
    </row>
    <row r="6316" spans="2:8" x14ac:dyDescent="0.3">
      <c r="B6316" s="213">
        <v>36293</v>
      </c>
      <c r="C6316" s="213">
        <v>27.082719999999998</v>
      </c>
      <c r="D6316" s="174">
        <v>7.9999982453756752E-2</v>
      </c>
      <c r="E6316" s="174">
        <v>7.9999982453756752E-2</v>
      </c>
      <c r="G6316" s="174">
        <v>6310</v>
      </c>
      <c r="H6316" s="174">
        <f t="shared" ca="1" si="102"/>
        <v>4.5903251945435805E-2</v>
      </c>
    </row>
    <row r="6317" spans="2:8" x14ac:dyDescent="0.3">
      <c r="B6317" s="212">
        <v>36292</v>
      </c>
      <c r="C6317" s="212">
        <v>25.076592999999999</v>
      </c>
      <c r="D6317" s="174">
        <v>2.8963260323231127E-2</v>
      </c>
      <c r="E6317" s="174">
        <v>2.8963260323231127E-2</v>
      </c>
      <c r="G6317" s="174">
        <v>6311</v>
      </c>
      <c r="H6317" s="174">
        <f t="shared" ca="1" si="102"/>
        <v>-2.2996086919094261E-2</v>
      </c>
    </row>
    <row r="6318" spans="2:8" x14ac:dyDescent="0.3">
      <c r="B6318" s="213">
        <v>36291</v>
      </c>
      <c r="C6318" s="213">
        <v>24.370736999999998</v>
      </c>
      <c r="D6318" s="174">
        <v>1.2345632344632063E-2</v>
      </c>
      <c r="E6318" s="174">
        <v>1.2345632344632063E-2</v>
      </c>
      <c r="G6318" s="174">
        <v>6312</v>
      </c>
      <c r="H6318" s="174">
        <f t="shared" ca="1" si="102"/>
        <v>1.761286919708303E-2</v>
      </c>
    </row>
    <row r="6319" spans="2:8" x14ac:dyDescent="0.3">
      <c r="B6319" s="212">
        <v>36290</v>
      </c>
      <c r="C6319" s="212">
        <v>24.073533999999999</v>
      </c>
      <c r="D6319" s="174">
        <v>-6.1689459247479578E-4</v>
      </c>
      <c r="E6319" s="174">
        <v>-6.1689459247479578E-4</v>
      </c>
      <c r="G6319" s="174">
        <v>6313</v>
      </c>
      <c r="H6319" s="174">
        <f t="shared" ca="1" si="102"/>
        <v>4.6684858975093176E-2</v>
      </c>
    </row>
    <row r="6320" spans="2:8" x14ac:dyDescent="0.3">
      <c r="B6320" s="213">
        <v>36287</v>
      </c>
      <c r="C6320" s="213">
        <v>24.088394000000001</v>
      </c>
      <c r="D6320" s="174">
        <v>6.820431530101384E-2</v>
      </c>
      <c r="E6320" s="174">
        <v>6.820431530101384E-2</v>
      </c>
      <c r="G6320" s="174">
        <v>6314</v>
      </c>
      <c r="H6320" s="174">
        <f t="shared" ca="1" si="102"/>
        <v>1.4099986564860233E-2</v>
      </c>
    </row>
    <row r="6321" spans="2:8" x14ac:dyDescent="0.3">
      <c r="B6321" s="212">
        <v>36286</v>
      </c>
      <c r="C6321" s="212">
        <v>22.550362</v>
      </c>
      <c r="D6321" s="174">
        <v>8.0071115913478874E-2</v>
      </c>
      <c r="E6321" s="174">
        <v>8.0071115913478874E-2</v>
      </c>
      <c r="G6321" s="174">
        <v>6315</v>
      </c>
      <c r="H6321" s="174">
        <f t="shared" ca="1" si="102"/>
        <v>5.7307303422268058E-4</v>
      </c>
    </row>
    <row r="6322" spans="2:8" x14ac:dyDescent="0.3">
      <c r="B6322" s="213">
        <v>36285</v>
      </c>
      <c r="C6322" s="213">
        <v>20.878589999999999</v>
      </c>
      <c r="D6322" s="174">
        <v>-3.6351124194481978E-2</v>
      </c>
      <c r="E6322" s="174">
        <v>-3.6351124194481978E-2</v>
      </c>
      <c r="G6322" s="174">
        <v>6316</v>
      </c>
      <c r="H6322" s="174">
        <f t="shared" ca="1" si="102"/>
        <v>2.3946281345000602E-3</v>
      </c>
    </row>
    <row r="6323" spans="2:8" x14ac:dyDescent="0.3">
      <c r="B6323" s="212">
        <v>36284</v>
      </c>
      <c r="C6323" s="212">
        <v>21.666180000000001</v>
      </c>
      <c r="D6323" s="174">
        <v>8.0000041871711364E-2</v>
      </c>
      <c r="E6323" s="174">
        <v>8.0000041871711364E-2</v>
      </c>
      <c r="G6323" s="174">
        <v>6317</v>
      </c>
      <c r="H6323" s="174">
        <f t="shared" ca="1" si="102"/>
        <v>-3.0548792499716756E-2</v>
      </c>
    </row>
    <row r="6324" spans="2:8" x14ac:dyDescent="0.3">
      <c r="B6324" s="213">
        <v>36283</v>
      </c>
      <c r="C6324" s="213">
        <v>20.061277</v>
      </c>
      <c r="D6324" s="174">
        <v>-5.6274051484076867E-2</v>
      </c>
      <c r="E6324" s="174">
        <v>-5.6274051484076867E-2</v>
      </c>
      <c r="G6324" s="174">
        <v>6318</v>
      </c>
      <c r="H6324" s="174">
        <f t="shared" ca="1" si="102"/>
        <v>-3.3038411817461838E-2</v>
      </c>
    </row>
    <row r="6325" spans="2:8" x14ac:dyDescent="0.3">
      <c r="B6325" s="212">
        <v>36280</v>
      </c>
      <c r="C6325" s="212">
        <v>21.257524</v>
      </c>
      <c r="D6325" s="174">
        <v>2.4713314388872445E-2</v>
      </c>
      <c r="E6325" s="174">
        <v>2.4713314388872445E-2</v>
      </c>
      <c r="G6325" s="174">
        <v>6319</v>
      </c>
      <c r="H6325" s="174">
        <f t="shared" ca="1" si="102"/>
        <v>-3.3477418788377664E-3</v>
      </c>
    </row>
    <row r="6326" spans="2:8" x14ac:dyDescent="0.3">
      <c r="B6326" s="213">
        <v>36279</v>
      </c>
      <c r="C6326" s="213">
        <v>20.74485</v>
      </c>
      <c r="D6326" s="174">
        <v>5.7575822923056609E-2</v>
      </c>
      <c r="E6326" s="174">
        <v>5.7575822923056609E-2</v>
      </c>
      <c r="G6326" s="174">
        <v>6320</v>
      </c>
      <c r="H6326" s="174">
        <f t="shared" ca="1" si="102"/>
        <v>-1.636679668701924E-2</v>
      </c>
    </row>
    <row r="6327" spans="2:8" x14ac:dyDescent="0.3">
      <c r="B6327" s="212">
        <v>36278</v>
      </c>
      <c r="C6327" s="212">
        <v>19.615473000000001</v>
      </c>
      <c r="D6327" s="174">
        <v>2.5242786951950643E-2</v>
      </c>
      <c r="E6327" s="174">
        <v>2.5242786951950643E-2</v>
      </c>
      <c r="G6327" s="174">
        <v>6321</v>
      </c>
      <c r="H6327" s="174">
        <f t="shared" ca="1" si="102"/>
        <v>1.8537501726189672E-2</v>
      </c>
    </row>
    <row r="6328" spans="2:8" x14ac:dyDescent="0.3">
      <c r="B6328" s="213">
        <v>36277</v>
      </c>
      <c r="C6328" s="213">
        <v>19.132515000000001</v>
      </c>
      <c r="D6328" s="174">
        <v>0</v>
      </c>
      <c r="E6328" s="174">
        <v>0</v>
      </c>
      <c r="G6328" s="174">
        <v>6322</v>
      </c>
      <c r="H6328" s="174">
        <f t="shared" ca="1" si="102"/>
        <v>-5.8328136445680821E-3</v>
      </c>
    </row>
    <row r="6329" spans="2:8" x14ac:dyDescent="0.3">
      <c r="B6329" s="212">
        <v>36276</v>
      </c>
      <c r="C6329" s="212">
        <v>19.132515000000001</v>
      </c>
      <c r="D6329" s="174">
        <v>-7.9699832063689538E-2</v>
      </c>
      <c r="E6329" s="174">
        <v>-7.9699832063689538E-2</v>
      </c>
      <c r="G6329" s="174">
        <v>6323</v>
      </c>
      <c r="H6329" s="174">
        <f t="shared" ca="1" si="102"/>
        <v>-3.7518553470434527E-3</v>
      </c>
    </row>
    <row r="6330" spans="2:8" x14ac:dyDescent="0.3">
      <c r="B6330" s="213">
        <v>36273</v>
      </c>
      <c r="C6330" s="213">
        <v>20.789428999999998</v>
      </c>
      <c r="D6330" s="174">
        <v>3.5747281301118052E-4</v>
      </c>
      <c r="E6330" s="174">
        <v>3.5747281301118052E-4</v>
      </c>
      <c r="G6330" s="174">
        <v>6324</v>
      </c>
      <c r="H6330" s="174">
        <f t="shared" ca="1" si="102"/>
        <v>-1.6150921778900113E-2</v>
      </c>
    </row>
    <row r="6331" spans="2:8" x14ac:dyDescent="0.3">
      <c r="B6331" s="212">
        <v>36272</v>
      </c>
      <c r="C6331" s="212">
        <v>20.782</v>
      </c>
      <c r="D6331" s="174">
        <v>-3.0166434583904746E-2</v>
      </c>
      <c r="E6331" s="174">
        <v>-3.0166434583904746E-2</v>
      </c>
      <c r="G6331" s="174">
        <v>6325</v>
      </c>
      <c r="H6331" s="174">
        <f t="shared" ca="1" si="102"/>
        <v>2.9416402961370731E-2</v>
      </c>
    </row>
    <row r="6332" spans="2:8" x14ac:dyDescent="0.3">
      <c r="B6332" s="213">
        <v>36271</v>
      </c>
      <c r="C6332" s="213">
        <v>21.428419000000002</v>
      </c>
      <c r="D6332" s="174">
        <v>1.0413373217240749E-3</v>
      </c>
      <c r="E6332" s="174">
        <v>1.0413373217240749E-3</v>
      </c>
      <c r="G6332" s="174">
        <v>6326</v>
      </c>
      <c r="H6332" s="174">
        <f t="shared" ca="1" si="102"/>
        <v>2.5863044164718305E-4</v>
      </c>
    </row>
    <row r="6333" spans="2:8" x14ac:dyDescent="0.3">
      <c r="B6333" s="212">
        <v>36270</v>
      </c>
      <c r="C6333" s="212">
        <v>21.406127999999999</v>
      </c>
      <c r="D6333" s="174">
        <v>-2.0401080343883635E-2</v>
      </c>
      <c r="E6333" s="174">
        <v>-2.0401080343883635E-2</v>
      </c>
      <c r="G6333" s="174">
        <v>6327</v>
      </c>
      <c r="H6333" s="174">
        <f t="shared" ca="1" si="102"/>
        <v>8.2451046011657329E-4</v>
      </c>
    </row>
    <row r="6334" spans="2:8" x14ac:dyDescent="0.3">
      <c r="B6334" s="213">
        <v>36269</v>
      </c>
      <c r="C6334" s="213">
        <v>21.851931</v>
      </c>
      <c r="D6334" s="174">
        <v>-3.7945788523069075E-2</v>
      </c>
      <c r="E6334" s="174">
        <v>-3.7945788523069075E-2</v>
      </c>
      <c r="G6334" s="174">
        <v>6328</v>
      </c>
      <c r="H6334" s="174">
        <f t="shared" ca="1" si="102"/>
        <v>-3.293420277562345E-2</v>
      </c>
    </row>
    <row r="6335" spans="2:8" x14ac:dyDescent="0.3">
      <c r="B6335" s="212">
        <v>36266</v>
      </c>
      <c r="C6335" s="212">
        <v>22.713825</v>
      </c>
      <c r="D6335" s="174">
        <v>8.0212045441542895E-2</v>
      </c>
      <c r="E6335" s="174">
        <v>8.0212045441542895E-2</v>
      </c>
      <c r="G6335" s="174">
        <v>6329</v>
      </c>
      <c r="H6335" s="174">
        <f t="shared" ca="1" si="102"/>
        <v>1.7296196568539781E-2</v>
      </c>
    </row>
    <row r="6336" spans="2:8" x14ac:dyDescent="0.3">
      <c r="B6336" s="213">
        <v>36265</v>
      </c>
      <c r="C6336" s="213">
        <v>21.027190999999998</v>
      </c>
      <c r="D6336" s="174">
        <v>6.4010006580051248E-3</v>
      </c>
      <c r="E6336" s="174">
        <v>6.4010006580051248E-3</v>
      </c>
      <c r="G6336" s="174">
        <v>6330</v>
      </c>
      <c r="H6336" s="174">
        <f t="shared" ca="1" si="102"/>
        <v>1.736822543402081E-2</v>
      </c>
    </row>
    <row r="6337" spans="2:8" x14ac:dyDescent="0.3">
      <c r="B6337" s="212">
        <v>36264</v>
      </c>
      <c r="C6337" s="212">
        <v>20.893452</v>
      </c>
      <c r="D6337" s="174">
        <v>0</v>
      </c>
      <c r="E6337" s="174">
        <v>0</v>
      </c>
      <c r="G6337" s="174">
        <v>6331</v>
      </c>
      <c r="H6337" s="174">
        <f t="shared" ca="1" si="102"/>
        <v>3.6722555275358913E-2</v>
      </c>
    </row>
    <row r="6338" spans="2:8" x14ac:dyDescent="0.3">
      <c r="B6338" s="213">
        <v>36263</v>
      </c>
      <c r="C6338" s="213">
        <v>20.893452</v>
      </c>
      <c r="D6338" s="174">
        <v>-2.0208966293816726E-2</v>
      </c>
      <c r="E6338" s="174">
        <v>-2.0208966293816726E-2</v>
      </c>
      <c r="G6338" s="174">
        <v>6332</v>
      </c>
      <c r="H6338" s="174">
        <f t="shared" ca="1" si="102"/>
        <v>-3.2271382309964979E-2</v>
      </c>
    </row>
    <row r="6339" spans="2:8" x14ac:dyDescent="0.3">
      <c r="B6339" s="212">
        <v>36262</v>
      </c>
      <c r="C6339" s="212">
        <v>21.324396</v>
      </c>
      <c r="D6339" s="174">
        <v>1.6288867358893743E-2</v>
      </c>
      <c r="E6339" s="174">
        <v>1.6288867358893743E-2</v>
      </c>
      <c r="G6339" s="174">
        <v>6333</v>
      </c>
      <c r="H6339" s="174">
        <f t="shared" ca="1" si="102"/>
        <v>-2.5764404619683722E-2</v>
      </c>
    </row>
    <row r="6340" spans="2:8" x14ac:dyDescent="0.3">
      <c r="B6340" s="213">
        <v>36259</v>
      </c>
      <c r="C6340" s="213">
        <v>20.982613000000001</v>
      </c>
      <c r="D6340" s="174">
        <v>-5.8666528968554357E-2</v>
      </c>
      <c r="E6340" s="174">
        <v>-5.8666528968554357E-2</v>
      </c>
      <c r="G6340" s="174">
        <v>6334</v>
      </c>
      <c r="H6340" s="174">
        <f t="shared" ca="1" si="102"/>
        <v>-3.7075456983044035E-2</v>
      </c>
    </row>
    <row r="6341" spans="2:8" x14ac:dyDescent="0.3">
      <c r="B6341" s="212">
        <v>36258</v>
      </c>
      <c r="C6341" s="212">
        <v>22.290308</v>
      </c>
      <c r="D6341" s="174">
        <v>-2.9126288017793871E-2</v>
      </c>
      <c r="E6341" s="174">
        <v>-2.9126288017793871E-2</v>
      </c>
      <c r="G6341" s="174">
        <v>6335</v>
      </c>
      <c r="H6341" s="174">
        <f t="shared" ca="1" si="102"/>
        <v>-8.8408003450288816E-3</v>
      </c>
    </row>
    <row r="6342" spans="2:8" x14ac:dyDescent="0.3">
      <c r="B6342" s="213">
        <v>36257</v>
      </c>
      <c r="C6342" s="213">
        <v>22.959019000000001</v>
      </c>
      <c r="D6342" s="174">
        <v>4.3918756552336506E-2</v>
      </c>
      <c r="E6342" s="174">
        <v>4.3918756552336506E-2</v>
      </c>
      <c r="G6342" s="174">
        <v>6336</v>
      </c>
      <c r="H6342" s="174">
        <f t="shared" ca="1" si="102"/>
        <v>1.0128970557476486E-2</v>
      </c>
    </row>
    <row r="6343" spans="2:8" x14ac:dyDescent="0.3">
      <c r="B6343" s="212">
        <v>36256</v>
      </c>
      <c r="C6343" s="212">
        <v>21.993109</v>
      </c>
      <c r="D6343" s="174">
        <v>-3.425766561039905E-2</v>
      </c>
      <c r="E6343" s="174">
        <v>-3.425766561039905E-2</v>
      </c>
      <c r="G6343" s="174">
        <v>6337</v>
      </c>
      <c r="H6343" s="174">
        <f t="shared" ca="1" si="102"/>
        <v>-1.0838335552089177E-2</v>
      </c>
    </row>
    <row r="6344" spans="2:8" x14ac:dyDescent="0.3">
      <c r="B6344" s="213">
        <v>36255</v>
      </c>
      <c r="C6344" s="213">
        <v>22.773268000000002</v>
      </c>
      <c r="D6344" s="174">
        <v>-7.9855914073380163E-2</v>
      </c>
      <c r="E6344" s="174">
        <v>-7.9855914073380163E-2</v>
      </c>
      <c r="G6344" s="174">
        <v>6338</v>
      </c>
      <c r="H6344" s="174">
        <f t="shared" ref="H6344:H6407" ca="1" si="103">_xlfn.NORM.INV(RAND(),N$9,N$10)</f>
        <v>-2.8773053012499626E-2</v>
      </c>
    </row>
    <row r="6345" spans="2:8" x14ac:dyDescent="0.3">
      <c r="B6345" s="212">
        <v>36252</v>
      </c>
      <c r="C6345" s="212">
        <v>24.749676000000001</v>
      </c>
      <c r="D6345" s="174">
        <v>0</v>
      </c>
      <c r="E6345" s="174">
        <v>0</v>
      </c>
      <c r="G6345" s="174">
        <v>6339</v>
      </c>
      <c r="H6345" s="174">
        <f t="shared" ca="1" si="103"/>
        <v>1.9895403051935017E-3</v>
      </c>
    </row>
    <row r="6346" spans="2:8" x14ac:dyDescent="0.3">
      <c r="B6346" s="213">
        <v>36251</v>
      </c>
      <c r="C6346" s="213">
        <v>24.749676000000001</v>
      </c>
      <c r="D6346" s="174">
        <v>-1.1572619332502827E-2</v>
      </c>
      <c r="E6346" s="174">
        <v>-1.1572619332502827E-2</v>
      </c>
      <c r="G6346" s="174">
        <v>6340</v>
      </c>
      <c r="H6346" s="174">
        <f t="shared" ca="1" si="103"/>
        <v>1.9447700671224748E-2</v>
      </c>
    </row>
    <row r="6347" spans="2:8" x14ac:dyDescent="0.3">
      <c r="B6347" s="212">
        <v>36250</v>
      </c>
      <c r="C6347" s="212">
        <v>25.039448</v>
      </c>
      <c r="D6347" s="174">
        <v>4.5934364751502157E-2</v>
      </c>
      <c r="E6347" s="174">
        <v>4.5934364751502157E-2</v>
      </c>
      <c r="G6347" s="174">
        <v>6341</v>
      </c>
      <c r="H6347" s="174">
        <f t="shared" ca="1" si="103"/>
        <v>1.693571863495269E-2</v>
      </c>
    </row>
    <row r="6348" spans="2:8" x14ac:dyDescent="0.3">
      <c r="B6348" s="213">
        <v>36249</v>
      </c>
      <c r="C6348" s="213">
        <v>23.939789000000001</v>
      </c>
      <c r="D6348" s="174">
        <v>-2.9518032678694035E-2</v>
      </c>
      <c r="E6348" s="174">
        <v>-2.9518032678694035E-2</v>
      </c>
      <c r="G6348" s="174">
        <v>6342</v>
      </c>
      <c r="H6348" s="174">
        <f t="shared" ca="1" si="103"/>
        <v>-2.2338311554513889E-2</v>
      </c>
    </row>
    <row r="6349" spans="2:8" x14ac:dyDescent="0.3">
      <c r="B6349" s="212">
        <v>36248</v>
      </c>
      <c r="C6349" s="212">
        <v>24.667937999999999</v>
      </c>
      <c r="D6349" s="174">
        <v>0</v>
      </c>
      <c r="E6349" s="174">
        <v>0</v>
      </c>
      <c r="G6349" s="174">
        <v>6343</v>
      </c>
      <c r="H6349" s="174">
        <f t="shared" ca="1" si="103"/>
        <v>-5.6629898983854114E-2</v>
      </c>
    </row>
    <row r="6350" spans="2:8" x14ac:dyDescent="0.3">
      <c r="B6350" s="213">
        <v>36245</v>
      </c>
      <c r="C6350" s="213">
        <v>24.667937999999999</v>
      </c>
      <c r="D6350" s="174">
        <v>-3.4883901538974374E-2</v>
      </c>
      <c r="E6350" s="174">
        <v>-3.4883901538974374E-2</v>
      </c>
      <c r="G6350" s="174">
        <v>6344</v>
      </c>
      <c r="H6350" s="174">
        <f t="shared" ca="1" si="103"/>
        <v>-3.9344217986906023E-2</v>
      </c>
    </row>
    <row r="6351" spans="2:8" x14ac:dyDescent="0.3">
      <c r="B6351" s="212">
        <v>36244</v>
      </c>
      <c r="C6351" s="212">
        <v>25.559555</v>
      </c>
      <c r="D6351" s="174">
        <v>-2.4943307629943862E-2</v>
      </c>
      <c r="E6351" s="174">
        <v>-2.4943307629943862E-2</v>
      </c>
      <c r="G6351" s="174">
        <v>6345</v>
      </c>
      <c r="H6351" s="174">
        <f t="shared" ca="1" si="103"/>
        <v>-4.0066159056891447E-2</v>
      </c>
    </row>
    <row r="6352" spans="2:8" x14ac:dyDescent="0.3">
      <c r="B6352" s="213">
        <v>36243</v>
      </c>
      <c r="C6352" s="213">
        <v>26.213404000000001</v>
      </c>
      <c r="D6352" s="174">
        <v>-2.4875720348799899E-2</v>
      </c>
      <c r="E6352" s="174">
        <v>-2.4875720348799899E-2</v>
      </c>
      <c r="G6352" s="174">
        <v>6346</v>
      </c>
      <c r="H6352" s="174">
        <f t="shared" ca="1" si="103"/>
        <v>6.2898534125180941E-2</v>
      </c>
    </row>
    <row r="6353" spans="2:8" x14ac:dyDescent="0.3">
      <c r="B6353" s="212">
        <v>36242</v>
      </c>
      <c r="C6353" s="212">
        <v>26.882116</v>
      </c>
      <c r="D6353" s="174">
        <v>8.0000179985861411E-2</v>
      </c>
      <c r="E6353" s="174">
        <v>8.0000179985861411E-2</v>
      </c>
      <c r="G6353" s="174">
        <v>6347</v>
      </c>
      <c r="H6353" s="174">
        <f t="shared" ca="1" si="103"/>
        <v>-1.7332959544726013E-2</v>
      </c>
    </row>
    <row r="6354" spans="2:8" x14ac:dyDescent="0.3">
      <c r="B6354" s="213">
        <v>36241</v>
      </c>
      <c r="C6354" s="213">
        <v>24.890844000000001</v>
      </c>
      <c r="D6354" s="174">
        <v>-2.3892834361446329E-2</v>
      </c>
      <c r="E6354" s="174">
        <v>-2.3892834361446329E-2</v>
      </c>
      <c r="G6354" s="174">
        <v>6348</v>
      </c>
      <c r="H6354" s="174">
        <f t="shared" ca="1" si="103"/>
        <v>-8.3608051802556704E-2</v>
      </c>
    </row>
    <row r="6355" spans="2:8" x14ac:dyDescent="0.3">
      <c r="B6355" s="212">
        <v>36238</v>
      </c>
      <c r="C6355" s="212">
        <v>25.500114</v>
      </c>
      <c r="D6355" s="174">
        <v>-1.8867931787848121E-2</v>
      </c>
      <c r="E6355" s="174">
        <v>-1.8867931787848121E-2</v>
      </c>
      <c r="G6355" s="174">
        <v>6349</v>
      </c>
      <c r="H6355" s="174">
        <f t="shared" ca="1" si="103"/>
        <v>2.4140249443324858E-3</v>
      </c>
    </row>
    <row r="6356" spans="2:8" x14ac:dyDescent="0.3">
      <c r="B6356" s="213">
        <v>36237</v>
      </c>
      <c r="C6356" s="213">
        <v>25.990500999999998</v>
      </c>
      <c r="D6356" s="174">
        <v>-9.0652199424850685E-3</v>
      </c>
      <c r="E6356" s="174">
        <v>-9.0652199424850685E-3</v>
      </c>
      <c r="G6356" s="174">
        <v>6350</v>
      </c>
      <c r="H6356" s="174">
        <f t="shared" ca="1" si="103"/>
        <v>2.8503330704088621E-2</v>
      </c>
    </row>
    <row r="6357" spans="2:8" x14ac:dyDescent="0.3">
      <c r="B6357" s="212">
        <v>36236</v>
      </c>
      <c r="C6357" s="212">
        <v>26.228266000000001</v>
      </c>
      <c r="D6357" s="174">
        <v>-1.6713083776635135E-2</v>
      </c>
      <c r="E6357" s="174">
        <v>-1.6713083776635135E-2</v>
      </c>
      <c r="G6357" s="174">
        <v>6351</v>
      </c>
      <c r="H6357" s="174">
        <f t="shared" ca="1" si="103"/>
        <v>-6.7337493291363716E-3</v>
      </c>
    </row>
    <row r="6358" spans="2:8" x14ac:dyDescent="0.3">
      <c r="B6358" s="213">
        <v>36235</v>
      </c>
      <c r="C6358" s="213">
        <v>26.674071999999999</v>
      </c>
      <c r="D6358" s="174">
        <v>-3.2344892912313773E-2</v>
      </c>
      <c r="E6358" s="174">
        <v>-3.2344892912313773E-2</v>
      </c>
      <c r="G6358" s="174">
        <v>6352</v>
      </c>
      <c r="H6358" s="174">
        <f t="shared" ca="1" si="103"/>
        <v>5.7396774491106778E-2</v>
      </c>
    </row>
    <row r="6359" spans="2:8" x14ac:dyDescent="0.3">
      <c r="B6359" s="212">
        <v>36234</v>
      </c>
      <c r="C6359" s="212">
        <v>27.565681000000001</v>
      </c>
      <c r="D6359" s="174">
        <v>-5.362215472154706E-3</v>
      </c>
      <c r="E6359" s="174">
        <v>-5.362215472154706E-3</v>
      </c>
      <c r="G6359" s="174">
        <v>6353</v>
      </c>
      <c r="H6359" s="174">
        <f t="shared" ca="1" si="103"/>
        <v>2.0515034952671121E-2</v>
      </c>
    </row>
    <row r="6360" spans="2:8" x14ac:dyDescent="0.3">
      <c r="B6360" s="213">
        <v>36231</v>
      </c>
      <c r="C6360" s="213">
        <v>27.714290999999999</v>
      </c>
      <c r="D6360" s="174">
        <v>7.5638112502403026E-3</v>
      </c>
      <c r="E6360" s="174">
        <v>7.5638112502403026E-3</v>
      </c>
      <c r="G6360" s="174">
        <v>6354</v>
      </c>
      <c r="H6360" s="174">
        <f t="shared" ca="1" si="103"/>
        <v>-1.4065007873736659E-2</v>
      </c>
    </row>
    <row r="6361" spans="2:8" x14ac:dyDescent="0.3">
      <c r="B6361" s="212">
        <v>36230</v>
      </c>
      <c r="C6361" s="212">
        <v>27.506239000000001</v>
      </c>
      <c r="D6361" s="174">
        <v>-4.3163604939718006E-2</v>
      </c>
      <c r="E6361" s="174">
        <v>-4.3163604939718006E-2</v>
      </c>
      <c r="G6361" s="174">
        <v>6355</v>
      </c>
      <c r="H6361" s="174">
        <f t="shared" ca="1" si="103"/>
        <v>-9.811921523310627E-3</v>
      </c>
    </row>
    <row r="6362" spans="2:8" x14ac:dyDescent="0.3">
      <c r="B6362" s="213">
        <v>36229</v>
      </c>
      <c r="C6362" s="213">
        <v>28.747066</v>
      </c>
      <c r="D6362" s="174">
        <v>8.0122780600202281E-2</v>
      </c>
      <c r="E6362" s="174">
        <v>8.0122780600202281E-2</v>
      </c>
      <c r="G6362" s="174">
        <v>6356</v>
      </c>
      <c r="H6362" s="174">
        <f t="shared" ca="1" si="103"/>
        <v>-3.7716025503970727E-2</v>
      </c>
    </row>
    <row r="6363" spans="2:8" x14ac:dyDescent="0.3">
      <c r="B6363" s="212">
        <v>36228</v>
      </c>
      <c r="C6363" s="212">
        <v>26.614628</v>
      </c>
      <c r="D6363" s="174">
        <v>-2.2646674545092883E-2</v>
      </c>
      <c r="E6363" s="174">
        <v>-2.2646674545092883E-2</v>
      </c>
      <c r="G6363" s="174">
        <v>6357</v>
      </c>
      <c r="H6363" s="174">
        <f t="shared" ca="1" si="103"/>
        <v>3.7656706312178025E-2</v>
      </c>
    </row>
    <row r="6364" spans="2:8" x14ac:dyDescent="0.3">
      <c r="B6364" s="213">
        <v>36227</v>
      </c>
      <c r="C6364" s="213">
        <v>27.231327</v>
      </c>
      <c r="D6364" s="174">
        <v>-8.1790975422049185E-4</v>
      </c>
      <c r="E6364" s="174">
        <v>-8.1790975422049185E-4</v>
      </c>
      <c r="G6364" s="174">
        <v>6358</v>
      </c>
      <c r="H6364" s="174">
        <f t="shared" ca="1" si="103"/>
        <v>1.9728361948861465E-2</v>
      </c>
    </row>
    <row r="6365" spans="2:8" x14ac:dyDescent="0.3">
      <c r="B6365" s="212">
        <v>36224</v>
      </c>
      <c r="C6365" s="212">
        <v>27.253617999999999</v>
      </c>
      <c r="D6365" s="174">
        <v>-5.9620499338368313E-3</v>
      </c>
      <c r="E6365" s="174">
        <v>-5.9620499338368313E-3</v>
      </c>
      <c r="G6365" s="174">
        <v>6359</v>
      </c>
      <c r="H6365" s="174">
        <f t="shared" ca="1" si="103"/>
        <v>-2.9634059006912367E-2</v>
      </c>
    </row>
    <row r="6366" spans="2:8" x14ac:dyDescent="0.3">
      <c r="B6366" s="213">
        <v>36223</v>
      </c>
      <c r="C6366" s="213">
        <v>27.417079999999999</v>
      </c>
      <c r="D6366" s="174">
        <v>-8.5975534701986413E-3</v>
      </c>
      <c r="E6366" s="174">
        <v>-8.5975534701986413E-3</v>
      </c>
      <c r="G6366" s="174">
        <v>6360</v>
      </c>
      <c r="H6366" s="174">
        <f t="shared" ca="1" si="103"/>
        <v>1.7219378724030066E-2</v>
      </c>
    </row>
    <row r="6367" spans="2:8" x14ac:dyDescent="0.3">
      <c r="B6367" s="212">
        <v>36222</v>
      </c>
      <c r="C6367" s="212">
        <v>27.654844000000001</v>
      </c>
      <c r="D6367" s="174">
        <v>5.5587139162171728E-2</v>
      </c>
      <c r="E6367" s="174">
        <v>5.5587139162171728E-2</v>
      </c>
      <c r="G6367" s="174">
        <v>6361</v>
      </c>
      <c r="H6367" s="174">
        <f t="shared" ca="1" si="103"/>
        <v>1.4271336057019735E-2</v>
      </c>
    </row>
    <row r="6368" spans="2:8" x14ac:dyDescent="0.3">
      <c r="B6368" s="213">
        <v>36221</v>
      </c>
      <c r="C6368" s="213">
        <v>26.198542</v>
      </c>
      <c r="D6368" s="174">
        <v>0</v>
      </c>
      <c r="E6368" s="174">
        <v>0</v>
      </c>
      <c r="G6368" s="174">
        <v>6362</v>
      </c>
      <c r="H6368" s="174">
        <f t="shared" ca="1" si="103"/>
        <v>3.4253854467918128E-2</v>
      </c>
    </row>
    <row r="6369" spans="2:8" x14ac:dyDescent="0.3">
      <c r="B6369" s="212">
        <v>36220</v>
      </c>
      <c r="C6369" s="212">
        <v>26.198542</v>
      </c>
      <c r="D6369" s="174">
        <v>-3.0519931861741068E-2</v>
      </c>
      <c r="E6369" s="174">
        <v>-3.0519931861741068E-2</v>
      </c>
      <c r="G6369" s="174">
        <v>6363</v>
      </c>
      <c r="H6369" s="174">
        <f t="shared" ca="1" si="103"/>
        <v>2.0101649307984429E-2</v>
      </c>
    </row>
    <row r="6370" spans="2:8" x14ac:dyDescent="0.3">
      <c r="B6370" s="213">
        <v>36217</v>
      </c>
      <c r="C6370" s="213">
        <v>27.023291</v>
      </c>
      <c r="D6370" s="174">
        <v>-2.4932984935461599E-2</v>
      </c>
      <c r="E6370" s="174">
        <v>-2.4932984935461599E-2</v>
      </c>
      <c r="G6370" s="174">
        <v>6364</v>
      </c>
      <c r="H6370" s="174">
        <f t="shared" ca="1" si="103"/>
        <v>-1.6867988324359401E-2</v>
      </c>
    </row>
    <row r="6371" spans="2:8" x14ac:dyDescent="0.3">
      <c r="B6371" s="212">
        <v>36216</v>
      </c>
      <c r="C6371" s="212">
        <v>27.714290999999999</v>
      </c>
      <c r="D6371" s="174">
        <v>-2.9908767087334948E-2</v>
      </c>
      <c r="E6371" s="174">
        <v>-2.9908767087334948E-2</v>
      </c>
      <c r="G6371" s="174">
        <v>6365</v>
      </c>
      <c r="H6371" s="174">
        <f t="shared" ca="1" si="103"/>
        <v>-1.4872418162942047E-2</v>
      </c>
    </row>
    <row r="6372" spans="2:8" x14ac:dyDescent="0.3">
      <c r="B6372" s="213">
        <v>36215</v>
      </c>
      <c r="C6372" s="213">
        <v>28.568746999999998</v>
      </c>
      <c r="D6372" s="174">
        <v>-1.2985087128205065E-3</v>
      </c>
      <c r="E6372" s="174">
        <v>-1.2985087128205065E-3</v>
      </c>
      <c r="G6372" s="174">
        <v>6366</v>
      </c>
      <c r="H6372" s="174">
        <f t="shared" ca="1" si="103"/>
        <v>-5.9622115804007347E-3</v>
      </c>
    </row>
    <row r="6373" spans="2:8" x14ac:dyDescent="0.3">
      <c r="B6373" s="212">
        <v>36214</v>
      </c>
      <c r="C6373" s="212">
        <v>28.605892000000001</v>
      </c>
      <c r="D6373" s="174">
        <v>2.6040254672057904E-3</v>
      </c>
      <c r="E6373" s="174">
        <v>2.6040254672057904E-3</v>
      </c>
      <c r="G6373" s="174">
        <v>6367</v>
      </c>
      <c r="H6373" s="174">
        <f t="shared" ca="1" si="103"/>
        <v>2.4910130422918751E-2</v>
      </c>
    </row>
    <row r="6374" spans="2:8" x14ac:dyDescent="0.3">
      <c r="B6374" s="213">
        <v>36213</v>
      </c>
      <c r="C6374" s="213">
        <v>28.531594999999999</v>
      </c>
      <c r="D6374" s="174">
        <v>-5.138348134370449E-2</v>
      </c>
      <c r="E6374" s="174">
        <v>-5.138348134370449E-2</v>
      </c>
      <c r="G6374" s="174">
        <v>6368</v>
      </c>
      <c r="H6374" s="174">
        <f t="shared" ca="1" si="103"/>
        <v>5.1344608533892146E-2</v>
      </c>
    </row>
    <row r="6375" spans="2:8" x14ac:dyDescent="0.3">
      <c r="B6375" s="212">
        <v>36210</v>
      </c>
      <c r="C6375" s="212">
        <v>30.077058999999998</v>
      </c>
      <c r="D6375" s="174">
        <v>-5.4053305103659299E-3</v>
      </c>
      <c r="E6375" s="174">
        <v>-5.4053305103659299E-3</v>
      </c>
      <c r="G6375" s="174">
        <v>6369</v>
      </c>
      <c r="H6375" s="174">
        <f t="shared" ca="1" si="103"/>
        <v>3.1093986664283903E-2</v>
      </c>
    </row>
    <row r="6376" spans="2:8" x14ac:dyDescent="0.3">
      <c r="B6376" s="213">
        <v>36209</v>
      </c>
      <c r="C6376" s="213">
        <v>30.240518999999999</v>
      </c>
      <c r="D6376" s="174">
        <v>-7.3171028744865533E-3</v>
      </c>
      <c r="E6376" s="174">
        <v>-7.3171028744865533E-3</v>
      </c>
      <c r="G6376" s="174">
        <v>6370</v>
      </c>
      <c r="H6376" s="174">
        <f t="shared" ca="1" si="103"/>
        <v>-2.0286299014596245E-2</v>
      </c>
    </row>
    <row r="6377" spans="2:8" x14ac:dyDescent="0.3">
      <c r="B6377" s="212">
        <v>36208</v>
      </c>
      <c r="C6377" s="212">
        <v>30.463422999999999</v>
      </c>
      <c r="D6377" s="174">
        <v>-4.8543343622101847E-3</v>
      </c>
      <c r="E6377" s="174">
        <v>-4.8543343622101847E-3</v>
      </c>
      <c r="G6377" s="174">
        <v>6371</v>
      </c>
      <c r="H6377" s="174">
        <f t="shared" ca="1" si="103"/>
        <v>-1.328313709171626E-2</v>
      </c>
    </row>
    <row r="6378" spans="2:8" x14ac:dyDescent="0.3">
      <c r="B6378" s="213">
        <v>36207</v>
      </c>
      <c r="C6378" s="213">
        <v>30.612024000000002</v>
      </c>
      <c r="D6378" s="174">
        <v>3.2322577283761533E-2</v>
      </c>
      <c r="E6378" s="174">
        <v>3.2322577283761533E-2</v>
      </c>
      <c r="G6378" s="174">
        <v>6372</v>
      </c>
      <c r="H6378" s="174">
        <f t="shared" ca="1" si="103"/>
        <v>1.0455089343851533E-2</v>
      </c>
    </row>
    <row r="6379" spans="2:8" x14ac:dyDescent="0.3">
      <c r="B6379" s="212">
        <v>36206</v>
      </c>
      <c r="C6379" s="212">
        <v>29.653545000000001</v>
      </c>
      <c r="D6379" s="174">
        <v>-4.0624764936681462E-2</v>
      </c>
      <c r="E6379" s="174">
        <v>-4.0624764936681462E-2</v>
      </c>
      <c r="G6379" s="174">
        <v>6373</v>
      </c>
      <c r="H6379" s="174">
        <f t="shared" ca="1" si="103"/>
        <v>1.3361524859443343E-2</v>
      </c>
    </row>
    <row r="6380" spans="2:8" x14ac:dyDescent="0.3">
      <c r="B6380" s="213">
        <v>36203</v>
      </c>
      <c r="C6380" s="213">
        <v>30.909224999999999</v>
      </c>
      <c r="D6380" s="174">
        <v>1.4139380104803163E-2</v>
      </c>
      <c r="E6380" s="174">
        <v>1.4139380104803163E-2</v>
      </c>
      <c r="G6380" s="174">
        <v>6374</v>
      </c>
      <c r="H6380" s="174">
        <f t="shared" ca="1" si="103"/>
        <v>1.5382095140372531E-2</v>
      </c>
    </row>
    <row r="6381" spans="2:8" x14ac:dyDescent="0.3">
      <c r="B6381" s="212">
        <v>36202</v>
      </c>
      <c r="C6381" s="212">
        <v>30.478280999999999</v>
      </c>
      <c r="D6381" s="174">
        <v>3.0135773333553256E-2</v>
      </c>
      <c r="E6381" s="174">
        <v>3.0135773333553256E-2</v>
      </c>
      <c r="G6381" s="174">
        <v>6375</v>
      </c>
      <c r="H6381" s="174">
        <f t="shared" ca="1" si="103"/>
        <v>-2.3187141584038912E-2</v>
      </c>
    </row>
    <row r="6382" spans="2:8" x14ac:dyDescent="0.3">
      <c r="B6382" s="213">
        <v>36201</v>
      </c>
      <c r="C6382" s="213">
        <v>29.586663999999999</v>
      </c>
      <c r="D6382" s="174">
        <v>7.6216074864778535E-2</v>
      </c>
      <c r="E6382" s="174">
        <v>7.6216074864778535E-2</v>
      </c>
      <c r="G6382" s="174">
        <v>6376</v>
      </c>
      <c r="H6382" s="174">
        <f t="shared" ca="1" si="103"/>
        <v>-9.8532930614666833E-3</v>
      </c>
    </row>
    <row r="6383" spans="2:8" x14ac:dyDescent="0.3">
      <c r="B6383" s="212">
        <v>36200</v>
      </c>
      <c r="C6383" s="212">
        <v>27.491378999999998</v>
      </c>
      <c r="D6383" s="174">
        <v>1.8722543766001246E-2</v>
      </c>
      <c r="E6383" s="174">
        <v>1.8722543766001246E-2</v>
      </c>
      <c r="G6383" s="174">
        <v>6377</v>
      </c>
      <c r="H6383" s="174">
        <f t="shared" ca="1" si="103"/>
        <v>-2.1935373901324745E-4</v>
      </c>
    </row>
    <row r="6384" spans="2:8" x14ac:dyDescent="0.3">
      <c r="B6384" s="213">
        <v>36199</v>
      </c>
      <c r="C6384" s="213">
        <v>26.986129999999999</v>
      </c>
      <c r="D6384" s="174">
        <v>-3.6093492122943667E-2</v>
      </c>
      <c r="E6384" s="174">
        <v>-3.6093492122943667E-2</v>
      </c>
      <c r="G6384" s="174">
        <v>6378</v>
      </c>
      <c r="H6384" s="174">
        <f t="shared" ca="1" si="103"/>
        <v>-4.2720684236201303E-2</v>
      </c>
    </row>
    <row r="6385" spans="2:8" x14ac:dyDescent="0.3">
      <c r="B6385" s="212">
        <v>36196</v>
      </c>
      <c r="C6385" s="212">
        <v>27.996625999999999</v>
      </c>
      <c r="D6385" s="174">
        <v>-2.8865761314791169E-2</v>
      </c>
      <c r="E6385" s="174">
        <v>-2.8865761314791169E-2</v>
      </c>
      <c r="G6385" s="174">
        <v>6379</v>
      </c>
      <c r="H6385" s="174">
        <f t="shared" ca="1" si="103"/>
        <v>2.0937574231517594E-2</v>
      </c>
    </row>
    <row r="6386" spans="2:8" x14ac:dyDescent="0.3">
      <c r="B6386" s="213">
        <v>36195</v>
      </c>
      <c r="C6386" s="213">
        <v>28.828790999999999</v>
      </c>
      <c r="D6386" s="174">
        <v>-1.6476903227708214E-2</v>
      </c>
      <c r="E6386" s="174">
        <v>-1.6476903227708214E-2</v>
      </c>
      <c r="G6386" s="174">
        <v>6380</v>
      </c>
      <c r="H6386" s="174">
        <f t="shared" ca="1" si="103"/>
        <v>-3.9549787867070987E-2</v>
      </c>
    </row>
    <row r="6387" spans="2:8" x14ac:dyDescent="0.3">
      <c r="B6387" s="212">
        <v>36194</v>
      </c>
      <c r="C6387" s="212">
        <v>29.311758000000001</v>
      </c>
      <c r="D6387" s="174">
        <v>0</v>
      </c>
      <c r="E6387" s="174">
        <v>0</v>
      </c>
      <c r="G6387" s="174">
        <v>6381</v>
      </c>
      <c r="H6387" s="174">
        <f t="shared" ca="1" si="103"/>
        <v>-1.54815913875102E-2</v>
      </c>
    </row>
    <row r="6388" spans="2:8" x14ac:dyDescent="0.3">
      <c r="B6388" s="213">
        <v>36193</v>
      </c>
      <c r="C6388" s="213">
        <v>29.311758000000001</v>
      </c>
      <c r="D6388" s="174">
        <v>-3.7878939789370322E-3</v>
      </c>
      <c r="E6388" s="174">
        <v>-3.7878939789370322E-3</v>
      </c>
      <c r="G6388" s="174">
        <v>6382</v>
      </c>
      <c r="H6388" s="174">
        <f t="shared" ca="1" si="103"/>
        <v>-2.9544218749793624E-2</v>
      </c>
    </row>
    <row r="6389" spans="2:8" x14ac:dyDescent="0.3">
      <c r="B6389" s="212">
        <v>36192</v>
      </c>
      <c r="C6389" s="212">
        <v>29.423210000000001</v>
      </c>
      <c r="D6389" s="174">
        <v>-6.5596867455148686E-2</v>
      </c>
      <c r="E6389" s="174">
        <v>-6.5596867455148686E-2</v>
      </c>
      <c r="G6389" s="174">
        <v>6383</v>
      </c>
      <c r="H6389" s="174">
        <f t="shared" ca="1" si="103"/>
        <v>1.3982233186020687E-2</v>
      </c>
    </row>
    <row r="6390" spans="2:8" x14ac:dyDescent="0.3">
      <c r="B6390" s="213">
        <v>36189</v>
      </c>
      <c r="C6390" s="213">
        <v>31.488775</v>
      </c>
      <c r="D6390" s="174">
        <v>4.265439754614157E-3</v>
      </c>
      <c r="E6390" s="174">
        <v>4.265439754614157E-3</v>
      </c>
      <c r="G6390" s="174">
        <v>6384</v>
      </c>
      <c r="H6390" s="174">
        <f t="shared" ca="1" si="103"/>
        <v>1.3677300236832944E-2</v>
      </c>
    </row>
    <row r="6391" spans="2:8" x14ac:dyDescent="0.3">
      <c r="B6391" s="212">
        <v>36188</v>
      </c>
      <c r="C6391" s="212">
        <v>31.355032000000001</v>
      </c>
      <c r="D6391" s="174">
        <v>-2.133579428140444E-2</v>
      </c>
      <c r="E6391" s="174">
        <v>-2.133579428140444E-2</v>
      </c>
      <c r="G6391" s="174">
        <v>6385</v>
      </c>
      <c r="H6391" s="174">
        <f t="shared" ca="1" si="103"/>
        <v>3.3720500999803757E-3</v>
      </c>
    </row>
    <row r="6392" spans="2:8" x14ac:dyDescent="0.3">
      <c r="B6392" s="213">
        <v>36187</v>
      </c>
      <c r="C6392" s="213">
        <v>32.038601</v>
      </c>
      <c r="D6392" s="174">
        <v>1.6981249462363502E-2</v>
      </c>
      <c r="E6392" s="174">
        <v>1.6981249462363502E-2</v>
      </c>
      <c r="G6392" s="174">
        <v>6386</v>
      </c>
      <c r="H6392" s="174">
        <f t="shared" ca="1" si="103"/>
        <v>-1.4387963118282282E-3</v>
      </c>
    </row>
    <row r="6393" spans="2:8" x14ac:dyDescent="0.3">
      <c r="B6393" s="212">
        <v>36186</v>
      </c>
      <c r="C6393" s="212">
        <v>31.503630000000001</v>
      </c>
      <c r="D6393" s="174">
        <v>0</v>
      </c>
      <c r="E6393" s="174">
        <v>0</v>
      </c>
      <c r="G6393" s="174">
        <v>6387</v>
      </c>
      <c r="H6393" s="174">
        <f t="shared" ca="1" si="103"/>
        <v>3.1954916990299671E-3</v>
      </c>
    </row>
    <row r="6394" spans="2:8" x14ac:dyDescent="0.3">
      <c r="B6394" s="213">
        <v>36185</v>
      </c>
      <c r="C6394" s="213">
        <v>31.503630000000001</v>
      </c>
      <c r="D6394" s="174">
        <v>-4.5045268429275545E-2</v>
      </c>
      <c r="E6394" s="174">
        <v>-4.5045268429275545E-2</v>
      </c>
      <c r="G6394" s="174">
        <v>6388</v>
      </c>
      <c r="H6394" s="174">
        <f t="shared" ca="1" si="103"/>
        <v>1.7175074833119121E-2</v>
      </c>
    </row>
    <row r="6395" spans="2:8" x14ac:dyDescent="0.3">
      <c r="B6395" s="212">
        <v>36182</v>
      </c>
      <c r="C6395" s="212">
        <v>32.989657999999999</v>
      </c>
      <c r="D6395" s="174">
        <v>-2.9295997494916199E-2</v>
      </c>
      <c r="E6395" s="174">
        <v>-2.9295997494916199E-2</v>
      </c>
      <c r="G6395" s="174">
        <v>6389</v>
      </c>
      <c r="H6395" s="174">
        <f t="shared" ca="1" si="103"/>
        <v>-4.0632255080625421E-4</v>
      </c>
    </row>
    <row r="6396" spans="2:8" x14ac:dyDescent="0.3">
      <c r="B6396" s="213">
        <v>36181</v>
      </c>
      <c r="C6396" s="213">
        <v>33.985290999999997</v>
      </c>
      <c r="D6396" s="174">
        <v>8.0047091366084885E-2</v>
      </c>
      <c r="E6396" s="174">
        <v>8.0047091366084885E-2</v>
      </c>
      <c r="G6396" s="174">
        <v>6390</v>
      </c>
      <c r="H6396" s="174">
        <f t="shared" ca="1" si="103"/>
        <v>4.0189200459868776E-2</v>
      </c>
    </row>
    <row r="6397" spans="2:8" x14ac:dyDescent="0.3">
      <c r="B6397" s="212">
        <v>36180</v>
      </c>
      <c r="C6397" s="212">
        <v>31.46649</v>
      </c>
      <c r="D6397" s="174">
        <v>0</v>
      </c>
      <c r="E6397" s="174">
        <v>0</v>
      </c>
      <c r="G6397" s="174">
        <v>6391</v>
      </c>
      <c r="H6397" s="174">
        <f t="shared" ca="1" si="103"/>
        <v>2.4878596780939687E-2</v>
      </c>
    </row>
    <row r="6398" spans="2:8" x14ac:dyDescent="0.3">
      <c r="B6398" s="213">
        <v>36179</v>
      </c>
      <c r="C6398" s="213">
        <v>31.46649</v>
      </c>
      <c r="D6398" s="174">
        <v>-1.1668326005294445E-2</v>
      </c>
      <c r="E6398" s="174">
        <v>-1.1668326005294445E-2</v>
      </c>
      <c r="G6398" s="174">
        <v>6392</v>
      </c>
      <c r="H6398" s="174">
        <f t="shared" ca="1" si="103"/>
        <v>9.9242598395624321E-4</v>
      </c>
    </row>
    <row r="6399" spans="2:8" x14ac:dyDescent="0.3">
      <c r="B6399" s="212">
        <v>36178</v>
      </c>
      <c r="C6399" s="212">
        <v>31.837986000000001</v>
      </c>
      <c r="D6399" s="174">
        <v>5.8686226572781022E-3</v>
      </c>
      <c r="E6399" s="174">
        <v>5.8686226572781022E-3</v>
      </c>
      <c r="G6399" s="174">
        <v>6393</v>
      </c>
      <c r="H6399" s="174">
        <f t="shared" ca="1" si="103"/>
        <v>3.0692159842285051E-2</v>
      </c>
    </row>
    <row r="6400" spans="2:8" x14ac:dyDescent="0.3">
      <c r="B6400" s="213">
        <v>36175</v>
      </c>
      <c r="C6400" s="213">
        <v>31.652231</v>
      </c>
      <c r="D6400" s="174">
        <v>-5.0802592550720067E-2</v>
      </c>
      <c r="E6400" s="174">
        <v>-5.0802592550720067E-2</v>
      </c>
      <c r="G6400" s="174">
        <v>6394</v>
      </c>
      <c r="H6400" s="174">
        <f t="shared" ca="1" si="103"/>
        <v>1.4406322829520351E-3</v>
      </c>
    </row>
    <row r="6401" spans="2:8" x14ac:dyDescent="0.3">
      <c r="B6401" s="212">
        <v>36174</v>
      </c>
      <c r="C6401" s="212">
        <v>33.346310000000003</v>
      </c>
      <c r="D6401" s="174">
        <v>8.01447236654899E-2</v>
      </c>
      <c r="E6401" s="174">
        <v>8.01447236654899E-2</v>
      </c>
      <c r="G6401" s="174">
        <v>6395</v>
      </c>
      <c r="H6401" s="174">
        <f t="shared" ca="1" si="103"/>
        <v>-2.6254073871441455E-3</v>
      </c>
    </row>
    <row r="6402" spans="2:8" x14ac:dyDescent="0.3">
      <c r="B6402" s="213">
        <v>36173</v>
      </c>
      <c r="C6402" s="213">
        <v>30.872076</v>
      </c>
      <c r="D6402" s="174">
        <v>-2.9205765733764849E-2</v>
      </c>
      <c r="E6402" s="174">
        <v>-2.9205765733764849E-2</v>
      </c>
      <c r="G6402" s="174">
        <v>6396</v>
      </c>
      <c r="H6402" s="174">
        <f t="shared" ca="1" si="103"/>
        <v>2.0536182937005758E-2</v>
      </c>
    </row>
    <row r="6403" spans="2:8" x14ac:dyDescent="0.3">
      <c r="B6403" s="212">
        <v>36172</v>
      </c>
      <c r="C6403" s="212">
        <v>31.800844000000001</v>
      </c>
      <c r="D6403" s="174">
        <v>-4.2077121709727591E-2</v>
      </c>
      <c r="E6403" s="174">
        <v>-4.2077121709727591E-2</v>
      </c>
      <c r="G6403" s="174">
        <v>6397</v>
      </c>
      <c r="H6403" s="174">
        <f t="shared" ca="1" si="103"/>
        <v>-4.1728313349340421E-2</v>
      </c>
    </row>
    <row r="6404" spans="2:8" x14ac:dyDescent="0.3">
      <c r="B6404" s="213">
        <v>36171</v>
      </c>
      <c r="C6404" s="213">
        <v>33.197707999999999</v>
      </c>
      <c r="D6404" s="174">
        <v>8.0009891231265937E-2</v>
      </c>
      <c r="E6404" s="174">
        <v>8.0009891231265937E-2</v>
      </c>
      <c r="G6404" s="174">
        <v>6398</v>
      </c>
      <c r="H6404" s="174">
        <f t="shared" ca="1" si="103"/>
        <v>-4.3917240280914427E-2</v>
      </c>
    </row>
    <row r="6405" spans="2:8" x14ac:dyDescent="0.3">
      <c r="B6405" s="212">
        <v>36168</v>
      </c>
      <c r="C6405" s="212">
        <v>30.738337000000001</v>
      </c>
      <c r="D6405" s="174">
        <v>8.0156745759338441E-2</v>
      </c>
      <c r="E6405" s="174">
        <v>8.0156745759338441E-2</v>
      </c>
      <c r="G6405" s="174">
        <v>6399</v>
      </c>
      <c r="H6405" s="174">
        <f t="shared" ca="1" si="103"/>
        <v>-6.2971218879594188E-3</v>
      </c>
    </row>
    <row r="6406" spans="2:8" x14ac:dyDescent="0.3">
      <c r="B6406" s="213">
        <v>36167</v>
      </c>
      <c r="C6406" s="213">
        <v>28.457293</v>
      </c>
      <c r="D6406" s="174">
        <v>4.1893369899971264E-2</v>
      </c>
      <c r="E6406" s="174">
        <v>4.1893369899971264E-2</v>
      </c>
      <c r="G6406" s="174">
        <v>6400</v>
      </c>
      <c r="H6406" s="174">
        <f t="shared" ca="1" si="103"/>
        <v>2.4148307948397431E-2</v>
      </c>
    </row>
    <row r="6407" spans="2:8" x14ac:dyDescent="0.3">
      <c r="B6407" s="212">
        <v>36166</v>
      </c>
      <c r="C6407" s="212">
        <v>27.313057000000001</v>
      </c>
      <c r="D6407" s="174">
        <v>2.940338221604118E-2</v>
      </c>
      <c r="E6407" s="174">
        <v>2.940338221604118E-2</v>
      </c>
      <c r="G6407" s="174">
        <v>6401</v>
      </c>
      <c r="H6407" s="174">
        <f t="shared" ca="1" si="103"/>
        <v>1.8772906101620801E-2</v>
      </c>
    </row>
    <row r="6408" spans="2:8" x14ac:dyDescent="0.3">
      <c r="B6408" s="213">
        <v>36165</v>
      </c>
      <c r="C6408" s="213">
        <v>26.532900000000001</v>
      </c>
      <c r="D6408" s="174">
        <v>8.0157445560702395E-2</v>
      </c>
      <c r="E6408" s="174">
        <v>8.0157445560702395E-2</v>
      </c>
      <c r="G6408" s="174">
        <v>6402</v>
      </c>
      <c r="H6408" s="174">
        <f t="shared" ref="H6408:H6471" ca="1" si="104">_xlfn.NORM.INV(RAND(),N$9,N$10)</f>
        <v>2.7175408400072848E-2</v>
      </c>
    </row>
    <row r="6409" spans="2:8" x14ac:dyDescent="0.3">
      <c r="B6409" s="212">
        <v>36164</v>
      </c>
      <c r="C6409" s="212">
        <v>24.563918999999999</v>
      </c>
      <c r="D6409" s="174">
        <v>-5.1158695113059979E-3</v>
      </c>
      <c r="E6409" s="174">
        <v>-5.1158695113059979E-3</v>
      </c>
      <c r="G6409" s="174">
        <v>6403</v>
      </c>
      <c r="H6409" s="174">
        <f t="shared" ca="1" si="104"/>
        <v>1.209213793541743E-2</v>
      </c>
    </row>
    <row r="6410" spans="2:8" x14ac:dyDescent="0.3">
      <c r="B6410" s="213">
        <v>36161</v>
      </c>
      <c r="C6410" s="213">
        <v>24.690231000000001</v>
      </c>
      <c r="D6410" s="174">
        <v>1.5586787310721816E-2</v>
      </c>
      <c r="E6410" s="174">
        <v>1.5586787310721816E-2</v>
      </c>
      <c r="G6410" s="174">
        <v>6404</v>
      </c>
      <c r="H6410" s="174">
        <f t="shared" ca="1" si="104"/>
        <v>3.2794052347545344E-2</v>
      </c>
    </row>
    <row r="6411" spans="2:8" x14ac:dyDescent="0.3">
      <c r="B6411" s="212">
        <v>36160</v>
      </c>
      <c r="C6411" s="212">
        <v>24.311295999999999</v>
      </c>
      <c r="D6411" s="174">
        <v>-3.023123862746472E-2</v>
      </c>
      <c r="E6411" s="174">
        <v>-3.023123862746472E-2</v>
      </c>
      <c r="G6411" s="174">
        <v>6405</v>
      </c>
      <c r="H6411" s="174">
        <f t="shared" ca="1" si="104"/>
        <v>-1.6283789793247769E-2</v>
      </c>
    </row>
    <row r="6412" spans="2:8" x14ac:dyDescent="0.3">
      <c r="B6412" s="213">
        <v>36159</v>
      </c>
      <c r="C6412" s="213">
        <v>25.069168000000001</v>
      </c>
      <c r="D6412" s="174">
        <v>-2.9064770113288646E-2</v>
      </c>
      <c r="E6412" s="174">
        <v>-2.9064770113288646E-2</v>
      </c>
      <c r="G6412" s="174">
        <v>6406</v>
      </c>
      <c r="H6412" s="174">
        <f t="shared" ca="1" si="104"/>
        <v>5.1679377444122036E-2</v>
      </c>
    </row>
    <row r="6413" spans="2:8" x14ac:dyDescent="0.3">
      <c r="B6413" s="212">
        <v>36158</v>
      </c>
      <c r="C6413" s="212">
        <v>25.819609</v>
      </c>
      <c r="D6413" s="174">
        <v>9.2942869951047925E-3</v>
      </c>
      <c r="E6413" s="174">
        <v>9.2942869951047925E-3</v>
      </c>
      <c r="G6413" s="174">
        <v>6407</v>
      </c>
      <c r="H6413" s="174">
        <f t="shared" ca="1" si="104"/>
        <v>-6.7004871517785669E-3</v>
      </c>
    </row>
    <row r="6414" spans="2:8" x14ac:dyDescent="0.3">
      <c r="B6414" s="213">
        <v>36157</v>
      </c>
      <c r="C6414" s="213">
        <v>25.581844</v>
      </c>
      <c r="D6414" s="174">
        <v>3.5177347128822069E-2</v>
      </c>
      <c r="E6414" s="174">
        <v>3.5177347128822069E-2</v>
      </c>
      <c r="G6414" s="174">
        <v>6408</v>
      </c>
      <c r="H6414" s="174">
        <f t="shared" ca="1" si="104"/>
        <v>1.3070337890813586E-2</v>
      </c>
    </row>
    <row r="6415" spans="2:8" x14ac:dyDescent="0.3">
      <c r="B6415" s="212">
        <v>36154</v>
      </c>
      <c r="C6415" s="212">
        <v>24.712523000000001</v>
      </c>
      <c r="D6415" s="174">
        <v>0</v>
      </c>
      <c r="E6415" s="174">
        <v>0</v>
      </c>
      <c r="G6415" s="174">
        <v>6409</v>
      </c>
      <c r="H6415" s="174">
        <f t="shared" ca="1" si="104"/>
        <v>1.0041362103119615E-2</v>
      </c>
    </row>
    <row r="6416" spans="2:8" x14ac:dyDescent="0.3">
      <c r="B6416" s="213">
        <v>36153</v>
      </c>
      <c r="C6416" s="213">
        <v>24.712523000000001</v>
      </c>
      <c r="D6416" s="174">
        <v>5.6879592263182475E-2</v>
      </c>
      <c r="E6416" s="174">
        <v>5.6879592263182475E-2</v>
      </c>
      <c r="G6416" s="174">
        <v>6410</v>
      </c>
      <c r="H6416" s="174">
        <f t="shared" ca="1" si="104"/>
        <v>-2.0947872493120433E-2</v>
      </c>
    </row>
    <row r="6417" spans="2:8" x14ac:dyDescent="0.3">
      <c r="B6417" s="212">
        <v>36152</v>
      </c>
      <c r="C6417" s="212">
        <v>23.382534</v>
      </c>
      <c r="D6417" s="174">
        <v>8.653855735251648E-3</v>
      </c>
      <c r="E6417" s="174">
        <v>8.653855735251648E-3</v>
      </c>
      <c r="G6417" s="174">
        <v>6411</v>
      </c>
      <c r="H6417" s="174">
        <f t="shared" ca="1" si="104"/>
        <v>2.0190345762893632E-2</v>
      </c>
    </row>
    <row r="6418" spans="2:8" x14ac:dyDescent="0.3">
      <c r="B6418" s="213">
        <v>36151</v>
      </c>
      <c r="C6418" s="213">
        <v>23.181920999999999</v>
      </c>
      <c r="D6418" s="174">
        <v>2.127665479696143E-2</v>
      </c>
      <c r="E6418" s="174">
        <v>2.127665479696143E-2</v>
      </c>
      <c r="G6418" s="174">
        <v>6412</v>
      </c>
      <c r="H6418" s="174">
        <f t="shared" ca="1" si="104"/>
        <v>-5.2245904213121509E-2</v>
      </c>
    </row>
    <row r="6419" spans="2:8" x14ac:dyDescent="0.3">
      <c r="B6419" s="212">
        <v>36150</v>
      </c>
      <c r="C6419" s="212">
        <v>22.698962999999999</v>
      </c>
      <c r="D6419" s="174">
        <v>8.0268882166168468E-2</v>
      </c>
      <c r="E6419" s="174">
        <v>8.0268882166168468E-2</v>
      </c>
      <c r="G6419" s="174">
        <v>6413</v>
      </c>
      <c r="H6419" s="174">
        <f t="shared" ca="1" si="104"/>
        <v>-5.1302484518135948E-3</v>
      </c>
    </row>
    <row r="6420" spans="2:8" x14ac:dyDescent="0.3">
      <c r="B6420" s="213">
        <v>36147</v>
      </c>
      <c r="C6420" s="213">
        <v>21.012326999999999</v>
      </c>
      <c r="D6420" s="174">
        <v>3.7417238602399733E-2</v>
      </c>
      <c r="E6420" s="174">
        <v>3.7417238602399733E-2</v>
      </c>
      <c r="G6420" s="174">
        <v>6414</v>
      </c>
      <c r="H6420" s="174">
        <f t="shared" ca="1" si="104"/>
        <v>2.8420853789693622E-3</v>
      </c>
    </row>
    <row r="6421" spans="2:8" x14ac:dyDescent="0.3">
      <c r="B6421" s="212">
        <v>36146</v>
      </c>
      <c r="C6421" s="212">
        <v>20.254460999999999</v>
      </c>
      <c r="D6421" s="174">
        <v>-6.5798371830721472E-2</v>
      </c>
      <c r="E6421" s="174">
        <v>-6.5798371830721472E-2</v>
      </c>
      <c r="G6421" s="174">
        <v>6415</v>
      </c>
      <c r="H6421" s="174">
        <f t="shared" ca="1" si="104"/>
        <v>1.3060899656098484E-2</v>
      </c>
    </row>
    <row r="6422" spans="2:8" x14ac:dyDescent="0.3">
      <c r="B6422" s="213">
        <v>36145</v>
      </c>
      <c r="C6422" s="213">
        <v>21.681038000000001</v>
      </c>
      <c r="D6422" s="174">
        <v>5.4953025210321221E-2</v>
      </c>
      <c r="E6422" s="174">
        <v>5.4953025210321221E-2</v>
      </c>
      <c r="G6422" s="174">
        <v>6416</v>
      </c>
      <c r="H6422" s="174">
        <f t="shared" ca="1" si="104"/>
        <v>2.2965125200324933E-2</v>
      </c>
    </row>
    <row r="6423" spans="2:8" x14ac:dyDescent="0.3">
      <c r="B6423" s="212">
        <v>36144</v>
      </c>
      <c r="C6423" s="212">
        <v>20.551662</v>
      </c>
      <c r="D6423" s="174">
        <v>-1.0021529206627541E-2</v>
      </c>
      <c r="E6423" s="174">
        <v>-1.0021529206627541E-2</v>
      </c>
      <c r="G6423" s="174">
        <v>6417</v>
      </c>
      <c r="H6423" s="174">
        <f t="shared" ca="1" si="104"/>
        <v>4.9445857425832965E-3</v>
      </c>
    </row>
    <row r="6424" spans="2:8" x14ac:dyDescent="0.3">
      <c r="B6424" s="213">
        <v>36143</v>
      </c>
      <c r="C6424" s="213">
        <v>20.759706000000001</v>
      </c>
      <c r="D6424" s="174">
        <v>-2.2735192039490999E-2</v>
      </c>
      <c r="E6424" s="174">
        <v>-2.2735192039490999E-2</v>
      </c>
      <c r="G6424" s="174">
        <v>6418</v>
      </c>
      <c r="H6424" s="174">
        <f t="shared" ca="1" si="104"/>
        <v>-4.3862856757723459E-2</v>
      </c>
    </row>
    <row r="6425" spans="2:8" x14ac:dyDescent="0.3">
      <c r="B6425" s="212">
        <v>36140</v>
      </c>
      <c r="C6425" s="212">
        <v>21.242661999999999</v>
      </c>
      <c r="D6425" s="174">
        <v>2.3996895615056253E-2</v>
      </c>
      <c r="E6425" s="174">
        <v>2.3996895615056253E-2</v>
      </c>
      <c r="G6425" s="174">
        <v>6419</v>
      </c>
      <c r="H6425" s="174">
        <f t="shared" ca="1" si="104"/>
        <v>3.2880931561613744E-2</v>
      </c>
    </row>
    <row r="6426" spans="2:8" x14ac:dyDescent="0.3">
      <c r="B6426" s="213">
        <v>36139</v>
      </c>
      <c r="C6426" s="213">
        <v>20.74485</v>
      </c>
      <c r="D6426" s="174">
        <v>4.7654932846575453E-2</v>
      </c>
      <c r="E6426" s="174">
        <v>4.7654932846575453E-2</v>
      </c>
      <c r="G6426" s="174">
        <v>6420</v>
      </c>
      <c r="H6426" s="174">
        <f t="shared" ca="1" si="104"/>
        <v>5.7521473076422414E-2</v>
      </c>
    </row>
    <row r="6427" spans="2:8" x14ac:dyDescent="0.3">
      <c r="B6427" s="212">
        <v>36138</v>
      </c>
      <c r="C6427" s="212">
        <v>19.801224000000001</v>
      </c>
      <c r="D6427" s="174">
        <v>2.6335225290486388E-3</v>
      </c>
      <c r="E6427" s="174">
        <v>2.6335225290486388E-3</v>
      </c>
      <c r="G6427" s="174">
        <v>6421</v>
      </c>
      <c r="H6427" s="174">
        <f t="shared" ca="1" si="104"/>
        <v>3.5885035716942043E-2</v>
      </c>
    </row>
    <row r="6428" spans="2:8" x14ac:dyDescent="0.3">
      <c r="B6428" s="213">
        <v>36137</v>
      </c>
      <c r="C6428" s="213">
        <v>19.749213999999998</v>
      </c>
      <c r="D6428" s="174">
        <v>2.1914601898746239E-2</v>
      </c>
      <c r="E6428" s="174">
        <v>2.1914601898746239E-2</v>
      </c>
      <c r="G6428" s="174">
        <v>6422</v>
      </c>
      <c r="H6428" s="174">
        <f t="shared" ca="1" si="104"/>
        <v>-5.9067685747375601E-2</v>
      </c>
    </row>
    <row r="6429" spans="2:8" x14ac:dyDescent="0.3">
      <c r="B6429" s="212">
        <v>36136</v>
      </c>
      <c r="C6429" s="212">
        <v>19.325699</v>
      </c>
      <c r="D6429" s="174">
        <v>6.0766580732586895E-2</v>
      </c>
      <c r="E6429" s="174">
        <v>6.0766580732586895E-2</v>
      </c>
      <c r="G6429" s="174">
        <v>6423</v>
      </c>
      <c r="H6429" s="174">
        <f t="shared" ca="1" si="104"/>
        <v>2.92370771181143E-2</v>
      </c>
    </row>
    <row r="6430" spans="2:8" x14ac:dyDescent="0.3">
      <c r="B6430" s="213">
        <v>36133</v>
      </c>
      <c r="C6430" s="213">
        <v>18.218616000000001</v>
      </c>
      <c r="D6430" s="174">
        <v>2.4227231559839052E-2</v>
      </c>
      <c r="E6430" s="174">
        <v>2.4227231559839052E-2</v>
      </c>
      <c r="G6430" s="174">
        <v>6424</v>
      </c>
      <c r="H6430" s="174">
        <f t="shared" ca="1" si="104"/>
        <v>-1.4047976029307206E-2</v>
      </c>
    </row>
    <row r="6431" spans="2:8" x14ac:dyDescent="0.3">
      <c r="B6431" s="212">
        <v>36132</v>
      </c>
      <c r="C6431" s="212">
        <v>17.787669999999999</v>
      </c>
      <c r="D6431" s="174">
        <v>-1.2514347310646769E-3</v>
      </c>
      <c r="E6431" s="174">
        <v>-1.2514347310646769E-3</v>
      </c>
      <c r="G6431" s="174">
        <v>6425</v>
      </c>
      <c r="H6431" s="174">
        <f t="shared" ca="1" si="104"/>
        <v>3.7633366751739922E-2</v>
      </c>
    </row>
    <row r="6432" spans="2:8" x14ac:dyDescent="0.3">
      <c r="B6432" s="213">
        <v>36131</v>
      </c>
      <c r="C6432" s="213">
        <v>17.809958000000002</v>
      </c>
      <c r="D6432" s="174">
        <v>-1.0321905645501624E-2</v>
      </c>
      <c r="E6432" s="174">
        <v>-1.0321905645501624E-2</v>
      </c>
      <c r="G6432" s="174">
        <v>6426</v>
      </c>
      <c r="H6432" s="174">
        <f t="shared" ca="1" si="104"/>
        <v>3.2900443254996165E-2</v>
      </c>
    </row>
    <row r="6433" spans="2:8" x14ac:dyDescent="0.3">
      <c r="B6433" s="212">
        <v>36130</v>
      </c>
      <c r="C6433" s="212">
        <v>17.995708</v>
      </c>
      <c r="D6433" s="174">
        <v>1.3389162619276314E-2</v>
      </c>
      <c r="E6433" s="174">
        <v>1.3389162619276314E-2</v>
      </c>
      <c r="G6433" s="174">
        <v>6427</v>
      </c>
      <c r="H6433" s="174">
        <f t="shared" ca="1" si="104"/>
        <v>4.9349007667292819E-2</v>
      </c>
    </row>
    <row r="6434" spans="2:8" x14ac:dyDescent="0.3">
      <c r="B6434" s="213">
        <v>36129</v>
      </c>
      <c r="C6434" s="213">
        <v>17.757943999999998</v>
      </c>
      <c r="D6434" s="174">
        <v>3.4631783419970308E-2</v>
      </c>
      <c r="E6434" s="174">
        <v>3.4631783419970308E-2</v>
      </c>
      <c r="G6434" s="174">
        <v>6428</v>
      </c>
      <c r="H6434" s="174">
        <f t="shared" ca="1" si="104"/>
        <v>-2.3645193512989836E-2</v>
      </c>
    </row>
    <row r="6435" spans="2:8" x14ac:dyDescent="0.3">
      <c r="B6435" s="212">
        <v>36126</v>
      </c>
      <c r="C6435" s="212">
        <v>17.163540000000001</v>
      </c>
      <c r="D6435" s="174">
        <v>-4.3478372329278869E-2</v>
      </c>
      <c r="E6435" s="174">
        <v>-4.3478372329278869E-2</v>
      </c>
      <c r="G6435" s="174">
        <v>6429</v>
      </c>
      <c r="H6435" s="174">
        <f t="shared" ca="1" si="104"/>
        <v>1.6186812802647811E-2</v>
      </c>
    </row>
    <row r="6436" spans="2:8" x14ac:dyDescent="0.3">
      <c r="B6436" s="213">
        <v>36125</v>
      </c>
      <c r="C6436" s="213">
        <v>17.943702999999999</v>
      </c>
      <c r="D6436" s="174">
        <v>-7.5421007551179739E-2</v>
      </c>
      <c r="E6436" s="174">
        <v>-7.5421007551179739E-2</v>
      </c>
      <c r="G6436" s="174">
        <v>6430</v>
      </c>
      <c r="H6436" s="174">
        <f t="shared" ca="1" si="104"/>
        <v>-2.9809384418111363E-2</v>
      </c>
    </row>
    <row r="6437" spans="2:8" x14ac:dyDescent="0.3">
      <c r="B6437" s="212">
        <v>36124</v>
      </c>
      <c r="C6437" s="212">
        <v>19.407430999999999</v>
      </c>
      <c r="D6437" s="174">
        <v>0</v>
      </c>
      <c r="E6437" s="174">
        <v>0</v>
      </c>
      <c r="G6437" s="174">
        <v>6431</v>
      </c>
      <c r="H6437" s="174">
        <f t="shared" ca="1" si="104"/>
        <v>-3.4235335070301007E-2</v>
      </c>
    </row>
    <row r="6438" spans="2:8" x14ac:dyDescent="0.3">
      <c r="B6438" s="213">
        <v>36123</v>
      </c>
      <c r="C6438" s="213">
        <v>19.407430999999999</v>
      </c>
      <c r="D6438" s="174">
        <v>-6.8440623725127929E-3</v>
      </c>
      <c r="E6438" s="174">
        <v>-6.8440623725127929E-3</v>
      </c>
      <c r="G6438" s="174">
        <v>6432</v>
      </c>
      <c r="H6438" s="174">
        <f t="shared" ca="1" si="104"/>
        <v>1.5474426445732936E-2</v>
      </c>
    </row>
    <row r="6439" spans="2:8" x14ac:dyDescent="0.3">
      <c r="B6439" s="212">
        <v>36122</v>
      </c>
      <c r="C6439" s="212">
        <v>19.541172</v>
      </c>
      <c r="D6439" s="174">
        <v>-5.4637010366778434E-2</v>
      </c>
      <c r="E6439" s="174">
        <v>-5.4637010366778434E-2</v>
      </c>
      <c r="G6439" s="174">
        <v>6433</v>
      </c>
      <c r="H6439" s="174">
        <f t="shared" ca="1" si="104"/>
        <v>6.7587771896895174E-2</v>
      </c>
    </row>
    <row r="6440" spans="2:8" x14ac:dyDescent="0.3">
      <c r="B6440" s="213">
        <v>36119</v>
      </c>
      <c r="C6440" s="213">
        <v>20.670549000000001</v>
      </c>
      <c r="D6440" s="174">
        <v>-2.1456099979818878E-2</v>
      </c>
      <c r="E6440" s="174">
        <v>-2.1456099979818878E-2</v>
      </c>
      <c r="G6440" s="174">
        <v>6434</v>
      </c>
      <c r="H6440" s="174">
        <f t="shared" ca="1" si="104"/>
        <v>2.3931208318061854E-2</v>
      </c>
    </row>
    <row r="6441" spans="2:8" x14ac:dyDescent="0.3">
      <c r="B6441" s="212">
        <v>36118</v>
      </c>
      <c r="C6441" s="212">
        <v>21.123783</v>
      </c>
      <c r="D6441" s="174">
        <v>-2.6369821026092588E-2</v>
      </c>
      <c r="E6441" s="174">
        <v>-2.6369821026092588E-2</v>
      </c>
      <c r="G6441" s="174">
        <v>6435</v>
      </c>
      <c r="H6441" s="174">
        <f t="shared" ca="1" si="104"/>
        <v>2.3627596245717431E-3</v>
      </c>
    </row>
    <row r="6442" spans="2:8" x14ac:dyDescent="0.3">
      <c r="B6442" s="213">
        <v>36117</v>
      </c>
      <c r="C6442" s="213">
        <v>21.695900000000002</v>
      </c>
      <c r="D6442" s="174">
        <v>-4.7716227962477237E-3</v>
      </c>
      <c r="E6442" s="174">
        <v>-4.7716227962477237E-3</v>
      </c>
      <c r="G6442" s="174">
        <v>6436</v>
      </c>
      <c r="H6442" s="174">
        <f t="shared" ca="1" si="104"/>
        <v>9.1092033567920817E-3</v>
      </c>
    </row>
    <row r="6443" spans="2:8" x14ac:dyDescent="0.3">
      <c r="B6443" s="212">
        <v>36116</v>
      </c>
      <c r="C6443" s="212">
        <v>21.799921000000001</v>
      </c>
      <c r="D6443" s="174">
        <v>6.1888964103590398E-2</v>
      </c>
      <c r="E6443" s="174">
        <v>6.1888964103590398E-2</v>
      </c>
      <c r="G6443" s="174">
        <v>6437</v>
      </c>
      <c r="H6443" s="174">
        <f t="shared" ca="1" si="104"/>
        <v>1.2285710861196987E-2</v>
      </c>
    </row>
    <row r="6444" spans="2:8" x14ac:dyDescent="0.3">
      <c r="B6444" s="213">
        <v>36115</v>
      </c>
      <c r="C6444" s="213">
        <v>20.529378999999999</v>
      </c>
      <c r="D6444" s="174">
        <v>-2.0907103354989791E-2</v>
      </c>
      <c r="E6444" s="174">
        <v>-2.0907103354989791E-2</v>
      </c>
      <c r="G6444" s="174">
        <v>6438</v>
      </c>
      <c r="H6444" s="174">
        <f t="shared" ca="1" si="104"/>
        <v>3.9593850245937576E-2</v>
      </c>
    </row>
    <row r="6445" spans="2:8" x14ac:dyDescent="0.3">
      <c r="B6445" s="212">
        <v>36112</v>
      </c>
      <c r="C6445" s="212">
        <v>20.967753999999999</v>
      </c>
      <c r="D6445" s="174">
        <v>1.0383099573487818E-2</v>
      </c>
      <c r="E6445" s="174">
        <v>1.0383099573487818E-2</v>
      </c>
      <c r="G6445" s="174">
        <v>6439</v>
      </c>
      <c r="H6445" s="174">
        <f t="shared" ca="1" si="104"/>
        <v>3.8273537949335052E-3</v>
      </c>
    </row>
    <row r="6446" spans="2:8" x14ac:dyDescent="0.3">
      <c r="B6446" s="213">
        <v>36111</v>
      </c>
      <c r="C6446" s="213">
        <v>20.752281</v>
      </c>
      <c r="D6446" s="174">
        <v>2.0460667433804779E-2</v>
      </c>
      <c r="E6446" s="174">
        <v>2.0460667433804779E-2</v>
      </c>
      <c r="G6446" s="174">
        <v>6440</v>
      </c>
      <c r="H6446" s="174">
        <f t="shared" ca="1" si="104"/>
        <v>3.1938068636852605E-2</v>
      </c>
    </row>
    <row r="6447" spans="2:8" x14ac:dyDescent="0.3">
      <c r="B6447" s="212">
        <v>36110</v>
      </c>
      <c r="C6447" s="212">
        <v>20.336189000000001</v>
      </c>
      <c r="D6447" s="174">
        <v>1.9746421669049039E-2</v>
      </c>
      <c r="E6447" s="174">
        <v>1.9746421669049039E-2</v>
      </c>
      <c r="G6447" s="174">
        <v>6441</v>
      </c>
      <c r="H6447" s="174">
        <f t="shared" ca="1" si="104"/>
        <v>-3.6848689145600272E-2</v>
      </c>
    </row>
    <row r="6448" spans="2:8" x14ac:dyDescent="0.3">
      <c r="B6448" s="213">
        <v>36109</v>
      </c>
      <c r="C6448" s="213">
        <v>19.942398000000001</v>
      </c>
      <c r="D6448" s="174">
        <v>5.99706964178655E-3</v>
      </c>
      <c r="E6448" s="174">
        <v>5.99706964178655E-3</v>
      </c>
      <c r="G6448" s="174">
        <v>6442</v>
      </c>
      <c r="H6448" s="174">
        <f t="shared" ca="1" si="104"/>
        <v>1.7733415655936606E-2</v>
      </c>
    </row>
    <row r="6449" spans="2:8" x14ac:dyDescent="0.3">
      <c r="B6449" s="212">
        <v>36108</v>
      </c>
      <c r="C6449" s="212">
        <v>19.823515</v>
      </c>
      <c r="D6449" s="174">
        <v>5.0807777885266581E-2</v>
      </c>
      <c r="E6449" s="174">
        <v>5.0807777885266581E-2</v>
      </c>
      <c r="G6449" s="174">
        <v>6443</v>
      </c>
      <c r="H6449" s="174">
        <f t="shared" ca="1" si="104"/>
        <v>8.2733818330915491E-5</v>
      </c>
    </row>
    <row r="6450" spans="2:8" x14ac:dyDescent="0.3">
      <c r="B6450" s="213">
        <v>36105</v>
      </c>
      <c r="C6450" s="213">
        <v>18.865024999999999</v>
      </c>
      <c r="D6450" s="174">
        <v>4.6147144712485974E-2</v>
      </c>
      <c r="E6450" s="174">
        <v>4.6147144712485974E-2</v>
      </c>
      <c r="G6450" s="174">
        <v>6444</v>
      </c>
      <c r="H6450" s="174">
        <f t="shared" ca="1" si="104"/>
        <v>-4.4879536815449962E-2</v>
      </c>
    </row>
    <row r="6451" spans="2:8" x14ac:dyDescent="0.3">
      <c r="B6451" s="212">
        <v>36104</v>
      </c>
      <c r="C6451" s="212">
        <v>18.032859999999999</v>
      </c>
      <c r="D6451" s="174">
        <v>8.0106774052462915E-2</v>
      </c>
      <c r="E6451" s="174">
        <v>8.0106774052462915E-2</v>
      </c>
      <c r="G6451" s="174">
        <v>6445</v>
      </c>
      <c r="H6451" s="174">
        <f t="shared" ca="1" si="104"/>
        <v>1.4107036856284351E-2</v>
      </c>
    </row>
    <row r="6452" spans="2:8" x14ac:dyDescent="0.3">
      <c r="B6452" s="213">
        <v>36103</v>
      </c>
      <c r="C6452" s="213">
        <v>16.695442</v>
      </c>
      <c r="D6452" s="174">
        <v>0</v>
      </c>
      <c r="E6452" s="174">
        <v>0</v>
      </c>
      <c r="G6452" s="174">
        <v>6446</v>
      </c>
      <c r="H6452" s="174">
        <f t="shared" ca="1" si="104"/>
        <v>5.1017704228732912E-2</v>
      </c>
    </row>
    <row r="6453" spans="2:8" x14ac:dyDescent="0.3">
      <c r="B6453" s="212">
        <v>36102</v>
      </c>
      <c r="C6453" s="212">
        <v>16.695442</v>
      </c>
      <c r="D6453" s="174">
        <v>-8.8224635788262361E-3</v>
      </c>
      <c r="E6453" s="174">
        <v>-8.8224635788262361E-3</v>
      </c>
      <c r="G6453" s="174">
        <v>6447</v>
      </c>
      <c r="H6453" s="174">
        <f t="shared" ca="1" si="104"/>
        <v>-3.1538116074354308E-3</v>
      </c>
    </row>
    <row r="6454" spans="2:8" x14ac:dyDescent="0.3">
      <c r="B6454" s="213">
        <v>36101</v>
      </c>
      <c r="C6454" s="213">
        <v>16.844048000000001</v>
      </c>
      <c r="D6454" s="174">
        <v>3.0975401788728976E-3</v>
      </c>
      <c r="E6454" s="174">
        <v>3.0975401788728976E-3</v>
      </c>
      <c r="G6454" s="174">
        <v>6448</v>
      </c>
      <c r="H6454" s="174">
        <f t="shared" ca="1" si="104"/>
        <v>-1.5161099000318042E-2</v>
      </c>
    </row>
    <row r="6455" spans="2:8" x14ac:dyDescent="0.3">
      <c r="B6455" s="212">
        <v>36098</v>
      </c>
      <c r="C6455" s="212">
        <v>16.792034000000001</v>
      </c>
      <c r="D6455" s="174">
        <v>-1.7667005335294157E-3</v>
      </c>
      <c r="E6455" s="174">
        <v>-1.7667005335294157E-3</v>
      </c>
      <c r="G6455" s="174">
        <v>6449</v>
      </c>
      <c r="H6455" s="174">
        <f t="shared" ca="1" si="104"/>
        <v>-2.4752600017295144E-2</v>
      </c>
    </row>
    <row r="6456" spans="2:8" x14ac:dyDescent="0.3">
      <c r="B6456" s="213">
        <v>36097</v>
      </c>
      <c r="C6456" s="213">
        <v>16.821753000000001</v>
      </c>
      <c r="D6456" s="174">
        <v>2.5362396138017256E-2</v>
      </c>
      <c r="E6456" s="174">
        <v>2.5362396138017256E-2</v>
      </c>
      <c r="G6456" s="174">
        <v>6450</v>
      </c>
      <c r="H6456" s="174">
        <f t="shared" ca="1" si="104"/>
        <v>-1.5395195449717795E-2</v>
      </c>
    </row>
    <row r="6457" spans="2:8" x14ac:dyDescent="0.3">
      <c r="B6457" s="212">
        <v>36096</v>
      </c>
      <c r="C6457" s="212">
        <v>16.405666</v>
      </c>
      <c r="D6457" s="174">
        <v>-3.8327751210336089E-2</v>
      </c>
      <c r="E6457" s="174">
        <v>-3.8327751210336089E-2</v>
      </c>
      <c r="G6457" s="174">
        <v>6451</v>
      </c>
      <c r="H6457" s="174">
        <f t="shared" ca="1" si="104"/>
        <v>1.7724397667950691E-2</v>
      </c>
    </row>
    <row r="6458" spans="2:8" x14ac:dyDescent="0.3">
      <c r="B6458" s="213">
        <v>36095</v>
      </c>
      <c r="C6458" s="213">
        <v>17.059519000000002</v>
      </c>
      <c r="D6458" s="174">
        <v>5.7090376463671669E-2</v>
      </c>
      <c r="E6458" s="174">
        <v>5.7090376463671669E-2</v>
      </c>
      <c r="G6458" s="174">
        <v>6452</v>
      </c>
      <c r="H6458" s="174">
        <f t="shared" ca="1" si="104"/>
        <v>2.1704955396929047E-2</v>
      </c>
    </row>
    <row r="6459" spans="2:8" x14ac:dyDescent="0.3">
      <c r="B6459" s="212">
        <v>36094</v>
      </c>
      <c r="C6459" s="212">
        <v>16.138183999999999</v>
      </c>
      <c r="D6459" s="174">
        <v>6.9950976940691009E-2</v>
      </c>
      <c r="E6459" s="174">
        <v>6.9950976940691009E-2</v>
      </c>
      <c r="G6459" s="174">
        <v>6453</v>
      </c>
      <c r="H6459" s="174">
        <f t="shared" ca="1" si="104"/>
        <v>-3.4909069678407303E-2</v>
      </c>
    </row>
    <row r="6460" spans="2:8" x14ac:dyDescent="0.3">
      <c r="B6460" s="213">
        <v>36091</v>
      </c>
      <c r="C6460" s="213">
        <v>15.083106000000001</v>
      </c>
      <c r="D6460" s="174">
        <v>3.3604555256441515E-2</v>
      </c>
      <c r="E6460" s="174">
        <v>3.3604555256441515E-2</v>
      </c>
      <c r="G6460" s="174">
        <v>6454</v>
      </c>
      <c r="H6460" s="174">
        <f t="shared" ca="1" si="104"/>
        <v>-5.1631850992885558E-2</v>
      </c>
    </row>
    <row r="6461" spans="2:8" x14ac:dyDescent="0.3">
      <c r="B6461" s="212">
        <v>36090</v>
      </c>
      <c r="C6461" s="212">
        <v>14.592724</v>
      </c>
      <c r="D6461" s="174">
        <v>5.1955078152736922E-2</v>
      </c>
      <c r="E6461" s="174">
        <v>5.1955078152736922E-2</v>
      </c>
      <c r="G6461" s="174">
        <v>6455</v>
      </c>
      <c r="H6461" s="174">
        <f t="shared" ca="1" si="104"/>
        <v>8.25244385899639E-4</v>
      </c>
    </row>
    <row r="6462" spans="2:8" x14ac:dyDescent="0.3">
      <c r="B6462" s="213">
        <v>36089</v>
      </c>
      <c r="C6462" s="213">
        <v>13.872002999999999</v>
      </c>
      <c r="D6462" s="174">
        <v>0</v>
      </c>
      <c r="E6462" s="174">
        <v>0</v>
      </c>
      <c r="G6462" s="174">
        <v>6456</v>
      </c>
      <c r="H6462" s="174">
        <f t="shared" ca="1" si="104"/>
        <v>-2.492495128066697E-3</v>
      </c>
    </row>
    <row r="6463" spans="2:8" x14ac:dyDescent="0.3">
      <c r="B6463" s="212">
        <v>36088</v>
      </c>
      <c r="C6463" s="212">
        <v>13.872002999999999</v>
      </c>
      <c r="D6463" s="174">
        <v>-5.2284222031886603E-2</v>
      </c>
      <c r="E6463" s="174">
        <v>-5.2284222031886603E-2</v>
      </c>
      <c r="G6463" s="174">
        <v>6457</v>
      </c>
      <c r="H6463" s="174">
        <f t="shared" ca="1" si="104"/>
        <v>-1.0563775098489064E-3</v>
      </c>
    </row>
    <row r="6464" spans="2:8" x14ac:dyDescent="0.3">
      <c r="B6464" s="213">
        <v>36087</v>
      </c>
      <c r="C6464" s="213">
        <v>14.637302999999999</v>
      </c>
      <c r="D6464" s="174">
        <v>-5.1516547443959081E-2</v>
      </c>
      <c r="E6464" s="174">
        <v>-5.1516547443959081E-2</v>
      </c>
      <c r="G6464" s="174">
        <v>6458</v>
      </c>
      <c r="H6464" s="174">
        <f t="shared" ca="1" si="104"/>
        <v>-1.3668165337983465E-2</v>
      </c>
    </row>
    <row r="6465" spans="2:8" x14ac:dyDescent="0.3">
      <c r="B6465" s="212">
        <v>36084</v>
      </c>
      <c r="C6465" s="212">
        <v>15.432323</v>
      </c>
      <c r="D6465" s="174">
        <v>-7.9751967576366448E-2</v>
      </c>
      <c r="E6465" s="174">
        <v>-7.9751967576366448E-2</v>
      </c>
      <c r="G6465" s="174">
        <v>6459</v>
      </c>
      <c r="H6465" s="174">
        <f t="shared" ca="1" si="104"/>
        <v>4.4508277204285719E-3</v>
      </c>
    </row>
    <row r="6466" spans="2:8" x14ac:dyDescent="0.3">
      <c r="B6466" s="213">
        <v>36083</v>
      </c>
      <c r="C6466" s="213">
        <v>16.769742999999998</v>
      </c>
      <c r="D6466" s="174">
        <v>-7.9902199292397363E-2</v>
      </c>
      <c r="E6466" s="174">
        <v>-7.9902199292397363E-2</v>
      </c>
      <c r="G6466" s="174">
        <v>6460</v>
      </c>
      <c r="H6466" s="174">
        <f t="shared" ca="1" si="104"/>
        <v>1.4859665551697794E-2</v>
      </c>
    </row>
    <row r="6467" spans="2:8" x14ac:dyDescent="0.3">
      <c r="B6467" s="212">
        <v>36082</v>
      </c>
      <c r="C6467" s="212">
        <v>18.226044000000002</v>
      </c>
      <c r="D6467" s="174">
        <v>6.5655239935183815E-3</v>
      </c>
      <c r="E6467" s="174">
        <v>6.5655239935183815E-3</v>
      </c>
      <c r="G6467" s="174">
        <v>6461</v>
      </c>
      <c r="H6467" s="174">
        <f t="shared" ca="1" si="104"/>
        <v>-5.7769770199597422E-3</v>
      </c>
    </row>
    <row r="6468" spans="2:8" x14ac:dyDescent="0.3">
      <c r="B6468" s="213">
        <v>36081</v>
      </c>
      <c r="C6468" s="213">
        <v>18.107161000000001</v>
      </c>
      <c r="D6468" s="174">
        <v>-8.1399505536936395E-3</v>
      </c>
      <c r="E6468" s="174">
        <v>-8.1399505536936395E-3</v>
      </c>
      <c r="G6468" s="174">
        <v>6462</v>
      </c>
      <c r="H6468" s="174">
        <f t="shared" ca="1" si="104"/>
        <v>-1.2608226142957709E-3</v>
      </c>
    </row>
    <row r="6469" spans="2:8" x14ac:dyDescent="0.3">
      <c r="B6469" s="212">
        <v>36080</v>
      </c>
      <c r="C6469" s="212">
        <v>18.255762000000001</v>
      </c>
      <c r="D6469" s="174">
        <v>-3.5335677282604082E-2</v>
      </c>
      <c r="E6469" s="174">
        <v>-3.5335677282604082E-2</v>
      </c>
      <c r="G6469" s="174">
        <v>6463</v>
      </c>
      <c r="H6469" s="174">
        <f t="shared" ca="1" si="104"/>
        <v>2.4554212471190016E-2</v>
      </c>
    </row>
    <row r="6470" spans="2:8" x14ac:dyDescent="0.3">
      <c r="B6470" s="213">
        <v>36077</v>
      </c>
      <c r="C6470" s="213">
        <v>18.924471</v>
      </c>
      <c r="D6470" s="174">
        <v>-3.9106219940154988E-3</v>
      </c>
      <c r="E6470" s="174">
        <v>-3.9106219940154988E-3</v>
      </c>
      <c r="G6470" s="174">
        <v>6464</v>
      </c>
      <c r="H6470" s="174">
        <f t="shared" ca="1" si="104"/>
        <v>-6.7277788140850496E-3</v>
      </c>
    </row>
    <row r="6471" spans="2:8" x14ac:dyDescent="0.3">
      <c r="B6471" s="212">
        <v>36076</v>
      </c>
      <c r="C6471" s="212">
        <v>18.998767999999998</v>
      </c>
      <c r="D6471" s="174">
        <v>-4.9442739695679035E-2</v>
      </c>
      <c r="E6471" s="174">
        <v>-4.9442739695679035E-2</v>
      </c>
      <c r="G6471" s="174">
        <v>6465</v>
      </c>
      <c r="H6471" s="174">
        <f t="shared" ca="1" si="104"/>
        <v>-3.3198366581473654E-2</v>
      </c>
    </row>
    <row r="6472" spans="2:8" x14ac:dyDescent="0.3">
      <c r="B6472" s="213">
        <v>36075</v>
      </c>
      <c r="C6472" s="213">
        <v>19.986979000000002</v>
      </c>
      <c r="D6472" s="174">
        <v>2.8287478962323313E-2</v>
      </c>
      <c r="E6472" s="174">
        <v>2.8287478962323313E-2</v>
      </c>
      <c r="G6472" s="174">
        <v>6466</v>
      </c>
      <c r="H6472" s="174">
        <f t="shared" ref="H6472:H6535" ca="1" si="105">_xlfn.NORM.INV(RAND(),N$9,N$10)</f>
        <v>-8.2053886720808069E-3</v>
      </c>
    </row>
    <row r="6473" spans="2:8" x14ac:dyDescent="0.3">
      <c r="B6473" s="212">
        <v>36074</v>
      </c>
      <c r="C6473" s="212">
        <v>19.437151</v>
      </c>
      <c r="D6473" s="174">
        <v>1.0428852679089369E-2</v>
      </c>
      <c r="E6473" s="174">
        <v>1.0428852679089369E-2</v>
      </c>
      <c r="G6473" s="174">
        <v>6467</v>
      </c>
      <c r="H6473" s="174">
        <f t="shared" ca="1" si="105"/>
        <v>-2.7772121082046804E-2</v>
      </c>
    </row>
    <row r="6474" spans="2:8" x14ac:dyDescent="0.3">
      <c r="B6474" s="213">
        <v>36073</v>
      </c>
      <c r="C6474" s="213">
        <v>19.236536000000001</v>
      </c>
      <c r="D6474" s="174">
        <v>-6.8705098019736621E-2</v>
      </c>
      <c r="E6474" s="174">
        <v>-6.8705098019736621E-2</v>
      </c>
      <c r="G6474" s="174">
        <v>6468</v>
      </c>
      <c r="H6474" s="174">
        <f t="shared" ca="1" si="105"/>
        <v>2.3024701617755442E-2</v>
      </c>
    </row>
    <row r="6475" spans="2:8" x14ac:dyDescent="0.3">
      <c r="B6475" s="212">
        <v>36070</v>
      </c>
      <c r="C6475" s="212">
        <v>20.655687</v>
      </c>
      <c r="D6475" s="174">
        <v>0</v>
      </c>
      <c r="E6475" s="174">
        <v>0</v>
      </c>
      <c r="G6475" s="174">
        <v>6469</v>
      </c>
      <c r="H6475" s="174">
        <f t="shared" ca="1" si="105"/>
        <v>5.0525188071895986E-4</v>
      </c>
    </row>
    <row r="6476" spans="2:8" x14ac:dyDescent="0.3">
      <c r="B6476" s="213">
        <v>36069</v>
      </c>
      <c r="C6476" s="213">
        <v>20.655687</v>
      </c>
      <c r="D6476" s="174">
        <v>0</v>
      </c>
      <c r="E6476" s="174">
        <v>0</v>
      </c>
      <c r="G6476" s="174">
        <v>6470</v>
      </c>
      <c r="H6476" s="174">
        <f t="shared" ca="1" si="105"/>
        <v>2.3219246375672472E-3</v>
      </c>
    </row>
    <row r="6477" spans="2:8" x14ac:dyDescent="0.3">
      <c r="B6477" s="212">
        <v>36068</v>
      </c>
      <c r="C6477" s="212">
        <v>20.655687</v>
      </c>
      <c r="D6477" s="174">
        <v>-2.2847067335400761E-2</v>
      </c>
      <c r="E6477" s="174">
        <v>-2.2847067335400761E-2</v>
      </c>
      <c r="G6477" s="174">
        <v>6471</v>
      </c>
      <c r="H6477" s="174">
        <f t="shared" ca="1" si="105"/>
        <v>7.5521016933686926E-3</v>
      </c>
    </row>
    <row r="6478" spans="2:8" x14ac:dyDescent="0.3">
      <c r="B6478" s="213">
        <v>36067</v>
      </c>
      <c r="C6478" s="213">
        <v>21.138642999999998</v>
      </c>
      <c r="D6478" s="174">
        <v>-3.3955932492309208E-2</v>
      </c>
      <c r="E6478" s="174">
        <v>-3.3955932492309208E-2</v>
      </c>
      <c r="G6478" s="174">
        <v>6472</v>
      </c>
      <c r="H6478" s="174">
        <f t="shared" ca="1" si="105"/>
        <v>-7.6927848600167881E-3</v>
      </c>
    </row>
    <row r="6479" spans="2:8" x14ac:dyDescent="0.3">
      <c r="B6479" s="212">
        <v>36066</v>
      </c>
      <c r="C6479" s="212">
        <v>21.881654999999999</v>
      </c>
      <c r="D6479" s="174">
        <v>-1.5050137943318314E-2</v>
      </c>
      <c r="E6479" s="174">
        <v>-1.5050137943318314E-2</v>
      </c>
      <c r="G6479" s="174">
        <v>6473</v>
      </c>
      <c r="H6479" s="174">
        <f t="shared" ca="1" si="105"/>
        <v>-9.9149565418687694E-3</v>
      </c>
    </row>
    <row r="6480" spans="2:8" x14ac:dyDescent="0.3">
      <c r="B6480" s="213">
        <v>36063</v>
      </c>
      <c r="C6480" s="213">
        <v>22.216009</v>
      </c>
      <c r="D6480" s="174">
        <v>-1.7739921105305645E-2</v>
      </c>
      <c r="E6480" s="174">
        <v>-1.7739921105305645E-2</v>
      </c>
      <c r="G6480" s="174">
        <v>6474</v>
      </c>
      <c r="H6480" s="174">
        <f t="shared" ca="1" si="105"/>
        <v>-9.5049814571937302E-4</v>
      </c>
    </row>
    <row r="6481" spans="2:8" x14ac:dyDescent="0.3">
      <c r="B6481" s="212">
        <v>36062</v>
      </c>
      <c r="C6481" s="212">
        <v>22.617236999999999</v>
      </c>
      <c r="D6481" s="174">
        <v>2.6644404553846725E-2</v>
      </c>
      <c r="E6481" s="174">
        <v>2.6644404553846725E-2</v>
      </c>
      <c r="G6481" s="174">
        <v>6475</v>
      </c>
      <c r="H6481" s="174">
        <f t="shared" ca="1" si="105"/>
        <v>-7.7443059157557576E-3</v>
      </c>
    </row>
    <row r="6482" spans="2:8" x14ac:dyDescent="0.3">
      <c r="B6482" s="213">
        <v>36061</v>
      </c>
      <c r="C6482" s="213">
        <v>22.030253999999999</v>
      </c>
      <c r="D6482" s="174">
        <v>2.1709191710272781E-2</v>
      </c>
      <c r="E6482" s="174">
        <v>2.1709191710272781E-2</v>
      </c>
      <c r="G6482" s="174">
        <v>6476</v>
      </c>
      <c r="H6482" s="174">
        <f t="shared" ca="1" si="105"/>
        <v>2.3615555105555009E-2</v>
      </c>
    </row>
    <row r="6483" spans="2:8" x14ac:dyDescent="0.3">
      <c r="B6483" s="212">
        <v>36060</v>
      </c>
      <c r="C6483" s="212">
        <v>21.562156999999999</v>
      </c>
      <c r="D6483" s="174">
        <v>-9.8942355068021345E-3</v>
      </c>
      <c r="E6483" s="174">
        <v>-9.8942355068021345E-3</v>
      </c>
      <c r="G6483" s="174">
        <v>6477</v>
      </c>
      <c r="H6483" s="174">
        <f t="shared" ca="1" si="105"/>
        <v>-2.4996499475201554E-2</v>
      </c>
    </row>
    <row r="6484" spans="2:8" x14ac:dyDescent="0.3">
      <c r="B6484" s="213">
        <v>36059</v>
      </c>
      <c r="C6484" s="213">
        <v>21.777629999999998</v>
      </c>
      <c r="D6484" s="174">
        <v>-1.5121029834226703E-2</v>
      </c>
      <c r="E6484" s="174">
        <v>-1.5121029834226703E-2</v>
      </c>
      <c r="G6484" s="174">
        <v>6478</v>
      </c>
      <c r="H6484" s="174">
        <f t="shared" ca="1" si="105"/>
        <v>2.2159880315563884E-2</v>
      </c>
    </row>
    <row r="6485" spans="2:8" x14ac:dyDescent="0.3">
      <c r="B6485" s="212">
        <v>36056</v>
      </c>
      <c r="C6485" s="212">
        <v>22.111986000000002</v>
      </c>
      <c r="D6485" s="174">
        <v>-7.0071336828719201E-3</v>
      </c>
      <c r="E6485" s="174">
        <v>-7.0071336828719201E-3</v>
      </c>
      <c r="G6485" s="174">
        <v>6479</v>
      </c>
      <c r="H6485" s="174">
        <f t="shared" ca="1" si="105"/>
        <v>-4.1109080611599125E-2</v>
      </c>
    </row>
    <row r="6486" spans="2:8" x14ac:dyDescent="0.3">
      <c r="B6486" s="213">
        <v>36055</v>
      </c>
      <c r="C6486" s="213">
        <v>22.268021000000001</v>
      </c>
      <c r="D6486" s="174">
        <v>5.3673418185690765E-3</v>
      </c>
      <c r="E6486" s="174">
        <v>5.3673418185690765E-3</v>
      </c>
      <c r="G6486" s="174">
        <v>6480</v>
      </c>
      <c r="H6486" s="174">
        <f t="shared" ca="1" si="105"/>
        <v>4.2197866592771721E-2</v>
      </c>
    </row>
    <row r="6487" spans="2:8" x14ac:dyDescent="0.3">
      <c r="B6487" s="212">
        <v>36054</v>
      </c>
      <c r="C6487" s="212">
        <v>22.149139000000002</v>
      </c>
      <c r="D6487" s="174">
        <v>2.9350933455428923E-2</v>
      </c>
      <c r="E6487" s="174">
        <v>2.9350933455428923E-2</v>
      </c>
      <c r="G6487" s="174">
        <v>6481</v>
      </c>
      <c r="H6487" s="174">
        <f t="shared" ca="1" si="105"/>
        <v>-5.0604809452454288E-3</v>
      </c>
    </row>
    <row r="6488" spans="2:8" x14ac:dyDescent="0.3">
      <c r="B6488" s="213">
        <v>36053</v>
      </c>
      <c r="C6488" s="213">
        <v>21.517578</v>
      </c>
      <c r="D6488" s="174">
        <v>-4.4687359206920388E-3</v>
      </c>
      <c r="E6488" s="174">
        <v>-4.4687359206920388E-3</v>
      </c>
      <c r="G6488" s="174">
        <v>6482</v>
      </c>
      <c r="H6488" s="174">
        <f t="shared" ca="1" si="105"/>
        <v>-3.1768467708030754E-2</v>
      </c>
    </row>
    <row r="6489" spans="2:8" x14ac:dyDescent="0.3">
      <c r="B6489" s="212">
        <v>36052</v>
      </c>
      <c r="C6489" s="212">
        <v>21.614166000000001</v>
      </c>
      <c r="D6489" s="174">
        <v>3.0463910202439222E-2</v>
      </c>
      <c r="E6489" s="174">
        <v>3.0463910202439222E-2</v>
      </c>
      <c r="G6489" s="174">
        <v>6483</v>
      </c>
      <c r="H6489" s="174">
        <f t="shared" ca="1" si="105"/>
        <v>-4.944113279757573E-3</v>
      </c>
    </row>
    <row r="6490" spans="2:8" x14ac:dyDescent="0.3">
      <c r="B6490" s="213">
        <v>36049</v>
      </c>
      <c r="C6490" s="213">
        <v>20.975180000000002</v>
      </c>
      <c r="D6490" s="174">
        <v>-9.4737883512755524E-3</v>
      </c>
      <c r="E6490" s="174">
        <v>-9.4737883512755524E-3</v>
      </c>
      <c r="G6490" s="174">
        <v>6484</v>
      </c>
      <c r="H6490" s="174">
        <f t="shared" ca="1" si="105"/>
        <v>5.5868700922346798E-3</v>
      </c>
    </row>
    <row r="6491" spans="2:8" x14ac:dyDescent="0.3">
      <c r="B6491" s="212">
        <v>36048</v>
      </c>
      <c r="C6491" s="212">
        <v>21.175795000000001</v>
      </c>
      <c r="D6491" s="174">
        <v>-2.4500414644867742E-3</v>
      </c>
      <c r="E6491" s="174">
        <v>-2.4500414644867742E-3</v>
      </c>
      <c r="G6491" s="174">
        <v>6485</v>
      </c>
      <c r="H6491" s="174">
        <f t="shared" ca="1" si="105"/>
        <v>5.1037318654892791E-2</v>
      </c>
    </row>
    <row r="6492" spans="2:8" x14ac:dyDescent="0.3">
      <c r="B6492" s="213">
        <v>36047</v>
      </c>
      <c r="C6492" s="213">
        <v>21.227803999999999</v>
      </c>
      <c r="D6492" s="174">
        <v>-9.3620999290709526E-3</v>
      </c>
      <c r="E6492" s="174">
        <v>-9.3620999290709526E-3</v>
      </c>
      <c r="G6492" s="174">
        <v>6486</v>
      </c>
      <c r="H6492" s="174">
        <f t="shared" ca="1" si="105"/>
        <v>-5.1132961115030844E-2</v>
      </c>
    </row>
    <row r="6493" spans="2:8" x14ac:dyDescent="0.3">
      <c r="B6493" s="212">
        <v>36046</v>
      </c>
      <c r="C6493" s="212">
        <v>21.428419000000002</v>
      </c>
      <c r="D6493" s="174">
        <v>3.9279364936482535E-2</v>
      </c>
      <c r="E6493" s="174">
        <v>3.9279364936482535E-2</v>
      </c>
      <c r="G6493" s="174">
        <v>6487</v>
      </c>
      <c r="H6493" s="174">
        <f t="shared" ca="1" si="105"/>
        <v>-7.4498786416910424E-3</v>
      </c>
    </row>
    <row r="6494" spans="2:8" x14ac:dyDescent="0.3">
      <c r="B6494" s="213">
        <v>36045</v>
      </c>
      <c r="C6494" s="213">
        <v>20.618535999999999</v>
      </c>
      <c r="D6494" s="174">
        <v>3.5061404533479147E-2</v>
      </c>
      <c r="E6494" s="174">
        <v>3.5061404533479147E-2</v>
      </c>
      <c r="G6494" s="174">
        <v>6488</v>
      </c>
      <c r="H6494" s="174">
        <f t="shared" ca="1" si="105"/>
        <v>-2.7367554148950618E-2</v>
      </c>
    </row>
    <row r="6495" spans="2:8" x14ac:dyDescent="0.3">
      <c r="B6495" s="212">
        <v>36042</v>
      </c>
      <c r="C6495" s="212">
        <v>19.920109</v>
      </c>
      <c r="D6495" s="174">
        <v>3.3937622967573647E-2</v>
      </c>
      <c r="E6495" s="174">
        <v>3.3937622967573647E-2</v>
      </c>
      <c r="G6495" s="174">
        <v>6489</v>
      </c>
      <c r="H6495" s="174">
        <f t="shared" ca="1" si="105"/>
        <v>1.5025754249281521E-2</v>
      </c>
    </row>
    <row r="6496" spans="2:8" x14ac:dyDescent="0.3">
      <c r="B6496" s="213">
        <v>36041</v>
      </c>
      <c r="C6496" s="213">
        <v>19.266258000000001</v>
      </c>
      <c r="D6496" s="174">
        <v>7.7731821997187554E-3</v>
      </c>
      <c r="E6496" s="174">
        <v>7.7731821997187554E-3</v>
      </c>
      <c r="G6496" s="174">
        <v>6490</v>
      </c>
      <c r="H6496" s="174">
        <f t="shared" ca="1" si="105"/>
        <v>1.6401612906114728E-2</v>
      </c>
    </row>
    <row r="6497" spans="2:8" x14ac:dyDescent="0.3">
      <c r="B6497" s="212">
        <v>36040</v>
      </c>
      <c r="C6497" s="212">
        <v>19.117653000000001</v>
      </c>
      <c r="D6497" s="174">
        <v>2.1842589128227112E-2</v>
      </c>
      <c r="E6497" s="174">
        <v>2.1842589128227112E-2</v>
      </c>
      <c r="G6497" s="174">
        <v>6491</v>
      </c>
      <c r="H6497" s="174">
        <f t="shared" ca="1" si="105"/>
        <v>-1.5326861953078332E-2</v>
      </c>
    </row>
    <row r="6498" spans="2:8" x14ac:dyDescent="0.3">
      <c r="B6498" s="213">
        <v>36039</v>
      </c>
      <c r="C6498" s="213">
        <v>18.709</v>
      </c>
      <c r="D6498" s="174">
        <v>-2.2515528518209964E-2</v>
      </c>
      <c r="E6498" s="174">
        <v>-2.2515528518209964E-2</v>
      </c>
      <c r="G6498" s="174">
        <v>6492</v>
      </c>
      <c r="H6498" s="174">
        <f t="shared" ca="1" si="105"/>
        <v>2.8929010288739055E-2</v>
      </c>
    </row>
    <row r="6499" spans="2:8" x14ac:dyDescent="0.3">
      <c r="B6499" s="212">
        <v>36038</v>
      </c>
      <c r="C6499" s="212">
        <v>19.139945999999998</v>
      </c>
      <c r="D6499" s="174">
        <v>2.3347028105878656E-3</v>
      </c>
      <c r="E6499" s="174">
        <v>2.3347028105878656E-3</v>
      </c>
      <c r="G6499" s="174">
        <v>6493</v>
      </c>
      <c r="H6499" s="174">
        <f t="shared" ca="1" si="105"/>
        <v>1.6437595873123691E-2</v>
      </c>
    </row>
    <row r="6500" spans="2:8" x14ac:dyDescent="0.3">
      <c r="B6500" s="213">
        <v>36035</v>
      </c>
      <c r="C6500" s="213">
        <v>19.095364</v>
      </c>
      <c r="D6500" s="174">
        <v>-5.6534469877589887E-2</v>
      </c>
      <c r="E6500" s="174">
        <v>-5.6534469877589887E-2</v>
      </c>
      <c r="G6500" s="174">
        <v>6494</v>
      </c>
      <c r="H6500" s="174">
        <f t="shared" ca="1" si="105"/>
        <v>4.6436987756697239E-2</v>
      </c>
    </row>
    <row r="6501" spans="2:8" x14ac:dyDescent="0.3">
      <c r="B6501" s="212">
        <v>36034</v>
      </c>
      <c r="C6501" s="212">
        <v>20.239598999999998</v>
      </c>
      <c r="D6501" s="174">
        <v>-1.1969658471075742E-2</v>
      </c>
      <c r="E6501" s="174">
        <v>-1.1969658471075742E-2</v>
      </c>
      <c r="G6501" s="174">
        <v>6495</v>
      </c>
      <c r="H6501" s="174">
        <f t="shared" ca="1" si="105"/>
        <v>-4.4343035707124906E-4</v>
      </c>
    </row>
    <row r="6502" spans="2:8" x14ac:dyDescent="0.3">
      <c r="B6502" s="213">
        <v>36033</v>
      </c>
      <c r="C6502" s="213">
        <v>20.484794999999998</v>
      </c>
      <c r="D6502" s="174">
        <v>0</v>
      </c>
      <c r="E6502" s="174">
        <v>0</v>
      </c>
      <c r="G6502" s="174">
        <v>6496</v>
      </c>
      <c r="H6502" s="174">
        <f t="shared" ca="1" si="105"/>
        <v>-2.3193704899174605E-2</v>
      </c>
    </row>
    <row r="6503" spans="2:8" x14ac:dyDescent="0.3">
      <c r="B6503" s="212">
        <v>36032</v>
      </c>
      <c r="C6503" s="212">
        <v>20.484794999999998</v>
      </c>
      <c r="D6503" s="174">
        <v>3.2751617292317171E-3</v>
      </c>
      <c r="E6503" s="174">
        <v>3.2751617292317171E-3</v>
      </c>
      <c r="G6503" s="174">
        <v>6497</v>
      </c>
      <c r="H6503" s="174">
        <f t="shared" ca="1" si="105"/>
        <v>-1.3598980543265726E-2</v>
      </c>
    </row>
    <row r="6504" spans="2:8" x14ac:dyDescent="0.3">
      <c r="B6504" s="213">
        <v>36031</v>
      </c>
      <c r="C6504" s="213">
        <v>20.417922999999998</v>
      </c>
      <c r="D6504" s="174">
        <v>-2.1018783919312386E-2</v>
      </c>
      <c r="E6504" s="174">
        <v>-2.1018783919312386E-2</v>
      </c>
      <c r="G6504" s="174">
        <v>6498</v>
      </c>
      <c r="H6504" s="174">
        <f t="shared" ca="1" si="105"/>
        <v>-1.7515158464532755E-2</v>
      </c>
    </row>
    <row r="6505" spans="2:8" x14ac:dyDescent="0.3">
      <c r="B6505" s="212">
        <v>36028</v>
      </c>
      <c r="C6505" s="212">
        <v>20.856297000000001</v>
      </c>
      <c r="D6505" s="174">
        <v>-2.8383596855373009E-2</v>
      </c>
      <c r="E6505" s="174">
        <v>-2.8383596855373009E-2</v>
      </c>
      <c r="G6505" s="174">
        <v>6499</v>
      </c>
      <c r="H6505" s="174">
        <f t="shared" ca="1" si="105"/>
        <v>2.2088176359070247E-2</v>
      </c>
    </row>
    <row r="6506" spans="2:8" x14ac:dyDescent="0.3">
      <c r="B6506" s="213">
        <v>36027</v>
      </c>
      <c r="C6506" s="213">
        <v>21.465567</v>
      </c>
      <c r="D6506" s="174">
        <v>3.9956732353795633E-2</v>
      </c>
      <c r="E6506" s="174">
        <v>3.9956732353795633E-2</v>
      </c>
      <c r="G6506" s="174">
        <v>6500</v>
      </c>
      <c r="H6506" s="174">
        <f t="shared" ca="1" si="105"/>
        <v>-3.1715990800752263E-2</v>
      </c>
    </row>
    <row r="6507" spans="2:8" x14ac:dyDescent="0.3">
      <c r="B6507" s="212">
        <v>36026</v>
      </c>
      <c r="C6507" s="212">
        <v>20.640827000000002</v>
      </c>
      <c r="D6507" s="174">
        <v>5.828561625465687E-2</v>
      </c>
      <c r="E6507" s="174">
        <v>5.828561625465687E-2</v>
      </c>
      <c r="G6507" s="174">
        <v>6501</v>
      </c>
      <c r="H6507" s="174">
        <f t="shared" ca="1" si="105"/>
        <v>-3.3813939965272766E-2</v>
      </c>
    </row>
    <row r="6508" spans="2:8" x14ac:dyDescent="0.3">
      <c r="B6508" s="213">
        <v>36025</v>
      </c>
      <c r="C6508" s="213">
        <v>19.504023</v>
      </c>
      <c r="D6508" s="174">
        <v>-1.0554144321851229E-2</v>
      </c>
      <c r="E6508" s="174">
        <v>-1.0554144321851229E-2</v>
      </c>
      <c r="G6508" s="174">
        <v>6502</v>
      </c>
      <c r="H6508" s="174">
        <f t="shared" ca="1" si="105"/>
        <v>3.6868219377152428E-2</v>
      </c>
    </row>
    <row r="6509" spans="2:8" x14ac:dyDescent="0.3">
      <c r="B6509" s="212">
        <v>36024</v>
      </c>
      <c r="C6509" s="212">
        <v>19.712067000000001</v>
      </c>
      <c r="D6509" s="174">
        <v>-1.3754554902969602E-2</v>
      </c>
      <c r="E6509" s="174">
        <v>-1.3754554902969602E-2</v>
      </c>
      <c r="G6509" s="174">
        <v>6503</v>
      </c>
      <c r="H6509" s="174">
        <f t="shared" ca="1" si="105"/>
        <v>-6.4001601705005878E-2</v>
      </c>
    </row>
    <row r="6510" spans="2:8" x14ac:dyDescent="0.3">
      <c r="B6510" s="213">
        <v>36021</v>
      </c>
      <c r="C6510" s="213">
        <v>19.986979000000002</v>
      </c>
      <c r="D6510" s="174">
        <v>-1.2481472582534701E-2</v>
      </c>
      <c r="E6510" s="174">
        <v>-1.2481472582534701E-2</v>
      </c>
      <c r="G6510" s="174">
        <v>6504</v>
      </c>
      <c r="H6510" s="174">
        <f t="shared" ca="1" si="105"/>
        <v>-2.2167243243809445E-2</v>
      </c>
    </row>
    <row r="6511" spans="2:8" x14ac:dyDescent="0.3">
      <c r="B6511" s="212">
        <v>36020</v>
      </c>
      <c r="C6511" s="212">
        <v>20.239598999999998</v>
      </c>
      <c r="D6511" s="174">
        <v>3.0646819057403768E-2</v>
      </c>
      <c r="E6511" s="174">
        <v>3.0646819057403768E-2</v>
      </c>
      <c r="G6511" s="174">
        <v>6505</v>
      </c>
      <c r="H6511" s="174">
        <f t="shared" ca="1" si="105"/>
        <v>4.1695485826973654E-2</v>
      </c>
    </row>
    <row r="6512" spans="2:8" x14ac:dyDescent="0.3">
      <c r="B6512" s="213">
        <v>36019</v>
      </c>
      <c r="C6512" s="213">
        <v>19.637764000000001</v>
      </c>
      <c r="D6512" s="174">
        <v>9.935004002657408E-3</v>
      </c>
      <c r="E6512" s="174">
        <v>9.935004002657408E-3</v>
      </c>
      <c r="G6512" s="174">
        <v>6506</v>
      </c>
      <c r="H6512" s="174">
        <f t="shared" ca="1" si="105"/>
        <v>1.8820672673164753E-2</v>
      </c>
    </row>
    <row r="6513" spans="2:8" x14ac:dyDescent="0.3">
      <c r="B6513" s="212">
        <v>36018</v>
      </c>
      <c r="C6513" s="212">
        <v>19.444582</v>
      </c>
      <c r="D6513" s="174">
        <v>-2.3871706726102733E-2</v>
      </c>
      <c r="E6513" s="174">
        <v>-2.3871706726102733E-2</v>
      </c>
      <c r="G6513" s="174">
        <v>6507</v>
      </c>
      <c r="H6513" s="174">
        <f t="shared" ca="1" si="105"/>
        <v>2.164515761487595E-2</v>
      </c>
    </row>
    <row r="6514" spans="2:8" x14ac:dyDescent="0.3">
      <c r="B6514" s="213">
        <v>36017</v>
      </c>
      <c r="C6514" s="213">
        <v>19.920109</v>
      </c>
      <c r="D6514" s="174">
        <v>-7.8693909612689628E-2</v>
      </c>
      <c r="E6514" s="174">
        <v>-7.8693909612689628E-2</v>
      </c>
      <c r="G6514" s="174">
        <v>6508</v>
      </c>
      <c r="H6514" s="174">
        <f t="shared" ca="1" si="105"/>
        <v>-3.8112568555084991E-2</v>
      </c>
    </row>
    <row r="6515" spans="2:8" x14ac:dyDescent="0.3">
      <c r="B6515" s="212">
        <v>36014</v>
      </c>
      <c r="C6515" s="212">
        <v>21.621597000000001</v>
      </c>
      <c r="D6515" s="174">
        <v>3.301377089112454E-2</v>
      </c>
      <c r="E6515" s="174">
        <v>3.301377089112454E-2</v>
      </c>
      <c r="G6515" s="174">
        <v>6509</v>
      </c>
      <c r="H6515" s="174">
        <f t="shared" ca="1" si="105"/>
        <v>-1.6435505637822395E-2</v>
      </c>
    </row>
    <row r="6516" spans="2:8" x14ac:dyDescent="0.3">
      <c r="B6516" s="213">
        <v>36013</v>
      </c>
      <c r="C6516" s="213">
        <v>20.930599000000001</v>
      </c>
      <c r="D6516" s="174">
        <v>1.3309264417107041E-2</v>
      </c>
      <c r="E6516" s="174">
        <v>1.3309264417107041E-2</v>
      </c>
      <c r="G6516" s="174">
        <v>6510</v>
      </c>
      <c r="H6516" s="174">
        <f t="shared" ca="1" si="105"/>
        <v>-2.4877818955876343E-2</v>
      </c>
    </row>
    <row r="6517" spans="2:8" x14ac:dyDescent="0.3">
      <c r="B6517" s="212">
        <v>36012</v>
      </c>
      <c r="C6517" s="212">
        <v>20.655687</v>
      </c>
      <c r="D6517" s="174">
        <v>6.391130957537787E-2</v>
      </c>
      <c r="E6517" s="174">
        <v>6.391130957537787E-2</v>
      </c>
      <c r="G6517" s="174">
        <v>6511</v>
      </c>
      <c r="H6517" s="174">
        <f t="shared" ca="1" si="105"/>
        <v>3.3250285034251641E-2</v>
      </c>
    </row>
    <row r="6518" spans="2:8" x14ac:dyDescent="0.3">
      <c r="B6518" s="213">
        <v>36011</v>
      </c>
      <c r="C6518" s="213">
        <v>19.414857999999999</v>
      </c>
      <c r="D6518" s="174">
        <v>1.6335880028458656E-2</v>
      </c>
      <c r="E6518" s="174">
        <v>1.6335880028458656E-2</v>
      </c>
      <c r="G6518" s="174">
        <v>6512</v>
      </c>
      <c r="H6518" s="174">
        <f t="shared" ca="1" si="105"/>
        <v>1.6976236752965029E-2</v>
      </c>
    </row>
    <row r="6519" spans="2:8" x14ac:dyDescent="0.3">
      <c r="B6519" s="212">
        <v>36010</v>
      </c>
      <c r="C6519" s="212">
        <v>19.102796999999999</v>
      </c>
      <c r="D6519" s="174">
        <v>-2.5028349147167617E-2</v>
      </c>
      <c r="E6519" s="174">
        <v>-2.5028349147167617E-2</v>
      </c>
      <c r="G6519" s="174">
        <v>6513</v>
      </c>
      <c r="H6519" s="174">
        <f t="shared" ca="1" si="105"/>
        <v>8.7673943799553289E-3</v>
      </c>
    </row>
    <row r="6520" spans="2:8" x14ac:dyDescent="0.3">
      <c r="B6520" s="213">
        <v>36007</v>
      </c>
      <c r="C6520" s="213">
        <v>19.593181999999999</v>
      </c>
      <c r="D6520" s="174">
        <v>7.6422316509554321E-3</v>
      </c>
      <c r="E6520" s="174">
        <v>7.6422316509554321E-3</v>
      </c>
      <c r="G6520" s="174">
        <v>6514</v>
      </c>
      <c r="H6520" s="174">
        <f t="shared" ca="1" si="105"/>
        <v>-3.5820860141438343E-2</v>
      </c>
    </row>
    <row r="6521" spans="2:8" x14ac:dyDescent="0.3">
      <c r="B6521" s="212">
        <v>36006</v>
      </c>
      <c r="C6521" s="212">
        <v>19.444582</v>
      </c>
      <c r="D6521" s="174">
        <v>4.9923532108503837E-3</v>
      </c>
      <c r="E6521" s="174">
        <v>4.9923532108503837E-3</v>
      </c>
      <c r="G6521" s="174">
        <v>6515</v>
      </c>
      <c r="H6521" s="174">
        <f t="shared" ca="1" si="105"/>
        <v>-2.7949840595196125E-2</v>
      </c>
    </row>
    <row r="6522" spans="2:8" x14ac:dyDescent="0.3">
      <c r="B6522" s="213">
        <v>36005</v>
      </c>
      <c r="C6522" s="213">
        <v>19.347989999999999</v>
      </c>
      <c r="D6522" s="174">
        <v>2.4390383368821832E-2</v>
      </c>
      <c r="E6522" s="174">
        <v>2.4390383368821832E-2</v>
      </c>
      <c r="G6522" s="174">
        <v>6516</v>
      </c>
      <c r="H6522" s="174">
        <f t="shared" ca="1" si="105"/>
        <v>6.4219848477405639E-2</v>
      </c>
    </row>
    <row r="6523" spans="2:8" x14ac:dyDescent="0.3">
      <c r="B6523" s="212">
        <v>36004</v>
      </c>
      <c r="C6523" s="212">
        <v>18.887321</v>
      </c>
      <c r="D6523" s="174">
        <v>8.0322843277659928E-2</v>
      </c>
      <c r="E6523" s="174">
        <v>8.0322843277659928E-2</v>
      </c>
      <c r="G6523" s="174">
        <v>6517</v>
      </c>
      <c r="H6523" s="174">
        <f t="shared" ca="1" si="105"/>
        <v>-6.0990168119259098E-3</v>
      </c>
    </row>
    <row r="6524" spans="2:8" x14ac:dyDescent="0.3">
      <c r="B6524" s="213">
        <v>36003</v>
      </c>
      <c r="C6524" s="213">
        <v>17.483034</v>
      </c>
      <c r="D6524" s="174">
        <v>-6.8118869700692516E-2</v>
      </c>
      <c r="E6524" s="174">
        <v>-6.8118869700692516E-2</v>
      </c>
      <c r="G6524" s="174">
        <v>6518</v>
      </c>
      <c r="H6524" s="174">
        <f t="shared" ca="1" si="105"/>
        <v>2.4456087161506726E-2</v>
      </c>
    </row>
    <row r="6525" spans="2:8" x14ac:dyDescent="0.3">
      <c r="B6525" s="212">
        <v>36000</v>
      </c>
      <c r="C6525" s="212">
        <v>18.761012999999998</v>
      </c>
      <c r="D6525" s="174">
        <v>-7.947495026440117E-2</v>
      </c>
      <c r="E6525" s="174">
        <v>-7.947495026440117E-2</v>
      </c>
      <c r="G6525" s="174">
        <v>6519</v>
      </c>
      <c r="H6525" s="174">
        <f t="shared" ca="1" si="105"/>
        <v>1.7119961859595821E-2</v>
      </c>
    </row>
    <row r="6526" spans="2:8" x14ac:dyDescent="0.3">
      <c r="B6526" s="213">
        <v>35999</v>
      </c>
      <c r="C6526" s="213">
        <v>20.380773999999999</v>
      </c>
      <c r="D6526" s="174">
        <v>-5.7712065682094915E-2</v>
      </c>
      <c r="E6526" s="174">
        <v>-5.7712065682094915E-2</v>
      </c>
      <c r="G6526" s="174">
        <v>6520</v>
      </c>
      <c r="H6526" s="174">
        <f t="shared" ca="1" si="105"/>
        <v>8.5356879456248452E-2</v>
      </c>
    </row>
    <row r="6527" spans="2:8" x14ac:dyDescent="0.3">
      <c r="B6527" s="212">
        <v>35998</v>
      </c>
      <c r="C6527" s="212">
        <v>21.62903</v>
      </c>
      <c r="D6527" s="174">
        <v>1.2521752873130045E-2</v>
      </c>
      <c r="E6527" s="174">
        <v>1.2521752873130045E-2</v>
      </c>
      <c r="G6527" s="174">
        <v>6521</v>
      </c>
      <c r="H6527" s="174">
        <f t="shared" ca="1" si="105"/>
        <v>-1.1857500176817477E-2</v>
      </c>
    </row>
    <row r="6528" spans="2:8" x14ac:dyDescent="0.3">
      <c r="B6528" s="213">
        <v>35997</v>
      </c>
      <c r="C6528" s="213">
        <v>21.361546000000001</v>
      </c>
      <c r="D6528" s="174">
        <v>-7.3178619743511114E-2</v>
      </c>
      <c r="E6528" s="174">
        <v>-7.3178619743511114E-2</v>
      </c>
      <c r="G6528" s="174">
        <v>6522</v>
      </c>
      <c r="H6528" s="174">
        <f t="shared" ca="1" si="105"/>
        <v>1.7865801505826166E-2</v>
      </c>
    </row>
    <row r="6529" spans="2:8" x14ac:dyDescent="0.3">
      <c r="B6529" s="212">
        <v>35996</v>
      </c>
      <c r="C6529" s="212">
        <v>23.048179999999999</v>
      </c>
      <c r="D6529" s="174">
        <v>-7.9798251893838906E-2</v>
      </c>
      <c r="E6529" s="174">
        <v>-7.9798251893838906E-2</v>
      </c>
      <c r="G6529" s="174">
        <v>6523</v>
      </c>
      <c r="H6529" s="174">
        <f t="shared" ca="1" si="105"/>
        <v>8.7942114191063396E-3</v>
      </c>
    </row>
    <row r="6530" spans="2:8" x14ac:dyDescent="0.3">
      <c r="B6530" s="213">
        <v>35993</v>
      </c>
      <c r="C6530" s="213">
        <v>25.046876999999999</v>
      </c>
      <c r="D6530" s="174">
        <v>-2.4877180522878233E-2</v>
      </c>
      <c r="E6530" s="174">
        <v>-2.4877180522878233E-2</v>
      </c>
      <c r="G6530" s="174">
        <v>6524</v>
      </c>
      <c r="H6530" s="174">
        <f t="shared" ca="1" si="105"/>
        <v>-2.9036390023505776E-2</v>
      </c>
    </row>
    <row r="6531" spans="2:8" x14ac:dyDescent="0.3">
      <c r="B6531" s="212">
        <v>35992</v>
      </c>
      <c r="C6531" s="212">
        <v>25.685869</v>
      </c>
      <c r="D6531" s="174">
        <v>2.4903698821538322E-2</v>
      </c>
      <c r="E6531" s="174">
        <v>2.4903698821538322E-2</v>
      </c>
      <c r="G6531" s="174">
        <v>6525</v>
      </c>
      <c r="H6531" s="174">
        <f t="shared" ca="1" si="105"/>
        <v>2.5407273619697659E-2</v>
      </c>
    </row>
    <row r="6532" spans="2:8" x14ac:dyDescent="0.3">
      <c r="B6532" s="213">
        <v>35991</v>
      </c>
      <c r="C6532" s="213">
        <v>25.061738999999999</v>
      </c>
      <c r="D6532" s="174">
        <v>1.7820570099151692E-3</v>
      </c>
      <c r="E6532" s="174">
        <v>1.7820570099151692E-3</v>
      </c>
      <c r="G6532" s="174">
        <v>6526</v>
      </c>
      <c r="H6532" s="174">
        <f t="shared" ca="1" si="105"/>
        <v>7.6168439325293808E-3</v>
      </c>
    </row>
    <row r="6533" spans="2:8" x14ac:dyDescent="0.3">
      <c r="B6533" s="212">
        <v>35990</v>
      </c>
      <c r="C6533" s="212">
        <v>25.017157000000001</v>
      </c>
      <c r="D6533" s="174">
        <v>-1.4828188429709549E-3</v>
      </c>
      <c r="E6533" s="174">
        <v>-1.4828188429709549E-3</v>
      </c>
      <c r="G6533" s="174">
        <v>6527</v>
      </c>
      <c r="H6533" s="174">
        <f t="shared" ca="1" si="105"/>
        <v>5.8669292011076903E-3</v>
      </c>
    </row>
    <row r="6534" spans="2:8" x14ac:dyDescent="0.3">
      <c r="B6534" s="213">
        <v>35989</v>
      </c>
      <c r="C6534" s="213">
        <v>25.054307999999999</v>
      </c>
      <c r="D6534" s="174">
        <v>-4.3132778532340148E-2</v>
      </c>
      <c r="E6534" s="174">
        <v>-4.3132778532340148E-2</v>
      </c>
      <c r="G6534" s="174">
        <v>6528</v>
      </c>
      <c r="H6534" s="174">
        <f t="shared" ca="1" si="105"/>
        <v>-1.3204712231687336E-2</v>
      </c>
    </row>
    <row r="6535" spans="2:8" x14ac:dyDescent="0.3">
      <c r="B6535" s="212">
        <v>35986</v>
      </c>
      <c r="C6535" s="212">
        <v>26.183682999999998</v>
      </c>
      <c r="D6535" s="174">
        <v>6.5696146614650577E-3</v>
      </c>
      <c r="E6535" s="174">
        <v>6.5696146614650577E-3</v>
      </c>
      <c r="G6535" s="174">
        <v>6529</v>
      </c>
      <c r="H6535" s="174">
        <f t="shared" ca="1" si="105"/>
        <v>-2.9643157447550361E-2</v>
      </c>
    </row>
    <row r="6536" spans="2:8" x14ac:dyDescent="0.3">
      <c r="B6536" s="213">
        <v>35985</v>
      </c>
      <c r="C6536" s="213">
        <v>26.012789000000001</v>
      </c>
      <c r="D6536" s="174">
        <v>7.9888887569673619E-2</v>
      </c>
      <c r="E6536" s="174">
        <v>7.9888887569673619E-2</v>
      </c>
      <c r="G6536" s="174">
        <v>6530</v>
      </c>
      <c r="H6536" s="174">
        <f t="shared" ref="H6536:H6599" ca="1" si="106">_xlfn.NORM.INV(RAND(),N$9,N$10)</f>
        <v>-2.4440828521201018E-2</v>
      </c>
    </row>
    <row r="6537" spans="2:8" x14ac:dyDescent="0.3">
      <c r="B6537" s="212">
        <v>35984</v>
      </c>
      <c r="C6537" s="212">
        <v>24.088394000000001</v>
      </c>
      <c r="D6537" s="174">
        <v>8.7120170945582318E-3</v>
      </c>
      <c r="E6537" s="174">
        <v>8.7120170945582318E-3</v>
      </c>
      <c r="G6537" s="174">
        <v>6531</v>
      </c>
      <c r="H6537" s="174">
        <f t="shared" ca="1" si="106"/>
        <v>-6.0921261169866708E-2</v>
      </c>
    </row>
    <row r="6538" spans="2:8" x14ac:dyDescent="0.3">
      <c r="B6538" s="213">
        <v>35983</v>
      </c>
      <c r="C6538" s="213">
        <v>23.880348000000001</v>
      </c>
      <c r="D6538" s="174">
        <v>2.6181161135424683E-2</v>
      </c>
      <c r="E6538" s="174">
        <v>2.6181161135424683E-2</v>
      </c>
      <c r="G6538" s="174">
        <v>6532</v>
      </c>
      <c r="H6538" s="174">
        <f t="shared" ca="1" si="106"/>
        <v>-4.3883886023669522E-2</v>
      </c>
    </row>
    <row r="6539" spans="2:8" x14ac:dyDescent="0.3">
      <c r="B6539" s="212">
        <v>35982</v>
      </c>
      <c r="C6539" s="212">
        <v>23.271083999999998</v>
      </c>
      <c r="D6539" s="174">
        <v>3.7429719305190644E-2</v>
      </c>
      <c r="E6539" s="174">
        <v>3.7429719305190644E-2</v>
      </c>
      <c r="G6539" s="174">
        <v>6533</v>
      </c>
      <c r="H6539" s="174">
        <f t="shared" ca="1" si="106"/>
        <v>-5.0869583336179188E-3</v>
      </c>
    </row>
    <row r="6540" spans="2:8" x14ac:dyDescent="0.3">
      <c r="B6540" s="213">
        <v>35979</v>
      </c>
      <c r="C6540" s="213">
        <v>22.431480000000001</v>
      </c>
      <c r="D6540" s="174">
        <v>-4.4620315083278662E-2</v>
      </c>
      <c r="E6540" s="174">
        <v>-4.4620315083278662E-2</v>
      </c>
      <c r="G6540" s="174">
        <v>6534</v>
      </c>
      <c r="H6540" s="174">
        <f t="shared" ca="1" si="106"/>
        <v>3.9698766092304286E-2</v>
      </c>
    </row>
    <row r="6541" spans="2:8" x14ac:dyDescent="0.3">
      <c r="B6541" s="212">
        <v>35978</v>
      </c>
      <c r="C6541" s="212">
        <v>23.479126000000001</v>
      </c>
      <c r="D6541" s="174">
        <v>-3.7172314228953521E-2</v>
      </c>
      <c r="E6541" s="174">
        <v>-3.7172314228953521E-2</v>
      </c>
      <c r="G6541" s="174">
        <v>6535</v>
      </c>
      <c r="H6541" s="174">
        <f t="shared" ca="1" si="106"/>
        <v>-6.4694601924740426E-3</v>
      </c>
    </row>
    <row r="6542" spans="2:8" x14ac:dyDescent="0.3">
      <c r="B6542" s="213">
        <v>35977</v>
      </c>
      <c r="C6542" s="213">
        <v>24.385594999999999</v>
      </c>
      <c r="D6542" s="174">
        <v>-6.9592600571173474E-3</v>
      </c>
      <c r="E6542" s="174">
        <v>-6.9592600571173474E-3</v>
      </c>
      <c r="G6542" s="174">
        <v>6536</v>
      </c>
      <c r="H6542" s="174">
        <f t="shared" ca="1" si="106"/>
        <v>3.1458970923193413E-2</v>
      </c>
    </row>
    <row r="6543" spans="2:8" x14ac:dyDescent="0.3">
      <c r="B6543" s="212">
        <v>35976</v>
      </c>
      <c r="C6543" s="212">
        <v>24.55649</v>
      </c>
      <c r="D6543" s="174">
        <v>-1.107122255350519E-2</v>
      </c>
      <c r="E6543" s="174">
        <v>-1.107122255350519E-2</v>
      </c>
      <c r="G6543" s="174">
        <v>6537</v>
      </c>
      <c r="H6543" s="174">
        <f t="shared" ca="1" si="106"/>
        <v>-1.7655506836925201E-2</v>
      </c>
    </row>
    <row r="6544" spans="2:8" x14ac:dyDescent="0.3">
      <c r="B6544" s="213">
        <v>35975</v>
      </c>
      <c r="C6544" s="213">
        <v>24.831403999999999</v>
      </c>
      <c r="D6544" s="174">
        <v>-2.9832123188813378E-3</v>
      </c>
      <c r="E6544" s="174">
        <v>-2.9832123188813378E-3</v>
      </c>
      <c r="G6544" s="174">
        <v>6538</v>
      </c>
      <c r="H6544" s="174">
        <f t="shared" ca="1" si="106"/>
        <v>-3.375109906747719E-2</v>
      </c>
    </row>
    <row r="6545" spans="2:8" x14ac:dyDescent="0.3">
      <c r="B6545" s="212">
        <v>35972</v>
      </c>
      <c r="C6545" s="212">
        <v>24.905702999999999</v>
      </c>
      <c r="D6545" s="174">
        <v>-5.7102930295997063E-2</v>
      </c>
      <c r="E6545" s="174">
        <v>-5.7102930295997063E-2</v>
      </c>
      <c r="G6545" s="174">
        <v>6539</v>
      </c>
      <c r="H6545" s="174">
        <f t="shared" ca="1" si="106"/>
        <v>-6.1554359831256841E-3</v>
      </c>
    </row>
    <row r="6546" spans="2:8" x14ac:dyDescent="0.3">
      <c r="B6546" s="213">
        <v>35971</v>
      </c>
      <c r="C6546" s="213">
        <v>26.414021000000002</v>
      </c>
      <c r="D6546" s="174">
        <v>1.3398184524722998E-2</v>
      </c>
      <c r="E6546" s="174">
        <v>1.3398184524722998E-2</v>
      </c>
      <c r="G6546" s="174">
        <v>6540</v>
      </c>
      <c r="H6546" s="174">
        <f t="shared" ca="1" si="106"/>
        <v>-7.988754741334532E-2</v>
      </c>
    </row>
    <row r="6547" spans="2:8" x14ac:dyDescent="0.3">
      <c r="B6547" s="212">
        <v>35970</v>
      </c>
      <c r="C6547" s="212">
        <v>26.064800000000002</v>
      </c>
      <c r="D6547" s="174">
        <v>2.6030957439681118E-2</v>
      </c>
      <c r="E6547" s="174">
        <v>2.6030957439681118E-2</v>
      </c>
      <c r="G6547" s="174">
        <v>6541</v>
      </c>
      <c r="H6547" s="174">
        <f t="shared" ca="1" si="106"/>
        <v>-2.2085261370585817E-2</v>
      </c>
    </row>
    <row r="6548" spans="2:8" x14ac:dyDescent="0.3">
      <c r="B6548" s="213">
        <v>35969</v>
      </c>
      <c r="C6548" s="213">
        <v>25.403521999999999</v>
      </c>
      <c r="D6548" s="174">
        <v>2.0292572914297032E-2</v>
      </c>
      <c r="E6548" s="174">
        <v>2.0292572914297032E-2</v>
      </c>
      <c r="G6548" s="174">
        <v>6542</v>
      </c>
      <c r="H6548" s="174">
        <f t="shared" ca="1" si="106"/>
        <v>3.4545222970961589E-2</v>
      </c>
    </row>
    <row r="6549" spans="2:8" x14ac:dyDescent="0.3">
      <c r="B6549" s="212">
        <v>35968</v>
      </c>
      <c r="C6549" s="212">
        <v>24.898271999999999</v>
      </c>
      <c r="D6549" s="174">
        <v>-8.7915213747251295E-2</v>
      </c>
      <c r="E6549" s="174">
        <v>-8.7915213747251295E-2</v>
      </c>
      <c r="G6549" s="174">
        <v>6543</v>
      </c>
      <c r="H6549" s="174">
        <f t="shared" ca="1" si="106"/>
        <v>4.1008335858208397E-3</v>
      </c>
    </row>
    <row r="6550" spans="2:8" x14ac:dyDescent="0.3">
      <c r="B6550" s="213">
        <v>35965</v>
      </c>
      <c r="C6550" s="213">
        <v>27.298199</v>
      </c>
      <c r="D6550" s="174">
        <v>-5.187107527310085E-2</v>
      </c>
      <c r="E6550" s="174">
        <v>-5.187107527310085E-2</v>
      </c>
      <c r="G6550" s="174">
        <v>6544</v>
      </c>
      <c r="H6550" s="174">
        <f t="shared" ca="1" si="106"/>
        <v>1.1916781091004063E-2</v>
      </c>
    </row>
    <row r="6551" spans="2:8" x14ac:dyDescent="0.3">
      <c r="B6551" s="212">
        <v>35964</v>
      </c>
      <c r="C6551" s="212">
        <v>28.791653</v>
      </c>
      <c r="D6551" s="174">
        <v>-3.1734028471842153E-2</v>
      </c>
      <c r="E6551" s="174">
        <v>-3.1734028471842153E-2</v>
      </c>
      <c r="G6551" s="174">
        <v>6545</v>
      </c>
      <c r="H6551" s="174">
        <f t="shared" ca="1" si="106"/>
        <v>-3.9534380217930648E-3</v>
      </c>
    </row>
    <row r="6552" spans="2:8" x14ac:dyDescent="0.3">
      <c r="B6552" s="213">
        <v>35963</v>
      </c>
      <c r="C6552" s="213">
        <v>29.735272999999999</v>
      </c>
      <c r="D6552" s="174">
        <v>8.9869358722505246E-2</v>
      </c>
      <c r="E6552" s="174">
        <v>8.9869358722505246E-2</v>
      </c>
      <c r="G6552" s="174">
        <v>6546</v>
      </c>
      <c r="H6552" s="174">
        <f t="shared" ca="1" si="106"/>
        <v>-5.4616009742606872E-2</v>
      </c>
    </row>
    <row r="6553" spans="2:8" x14ac:dyDescent="0.3">
      <c r="B6553" s="212">
        <v>35962</v>
      </c>
      <c r="C6553" s="212">
        <v>27.283337</v>
      </c>
      <c r="D6553" s="174">
        <v>-1.0775750639817148E-2</v>
      </c>
      <c r="E6553" s="174">
        <v>-1.0775750639817148E-2</v>
      </c>
      <c r="G6553" s="174">
        <v>6547</v>
      </c>
      <c r="H6553" s="174">
        <f t="shared" ca="1" si="106"/>
        <v>1.1174463846925954E-2</v>
      </c>
    </row>
    <row r="6554" spans="2:8" x14ac:dyDescent="0.3">
      <c r="B6554" s="213">
        <v>35961</v>
      </c>
      <c r="C6554" s="213">
        <v>27.580538000000001</v>
      </c>
      <c r="D6554" s="174">
        <v>-6.9207650963862499E-2</v>
      </c>
      <c r="E6554" s="174">
        <v>-6.9207650963862499E-2</v>
      </c>
      <c r="G6554" s="174">
        <v>6548</v>
      </c>
      <c r="H6554" s="174">
        <f t="shared" ca="1" si="106"/>
        <v>-1.1369700517181489E-2</v>
      </c>
    </row>
    <row r="6555" spans="2:8" x14ac:dyDescent="0.3">
      <c r="B6555" s="212">
        <v>35958</v>
      </c>
      <c r="C6555" s="212">
        <v>29.631246999999998</v>
      </c>
      <c r="D6555" s="174">
        <v>1.6568825606054282E-2</v>
      </c>
      <c r="E6555" s="174">
        <v>1.6568825606054282E-2</v>
      </c>
      <c r="G6555" s="174">
        <v>6549</v>
      </c>
      <c r="H6555" s="174">
        <f t="shared" ca="1" si="106"/>
        <v>-4.3581467756700694E-2</v>
      </c>
    </row>
    <row r="6556" spans="2:8" x14ac:dyDescent="0.3">
      <c r="B6556" s="213">
        <v>35957</v>
      </c>
      <c r="C6556" s="213">
        <v>29.148294</v>
      </c>
      <c r="D6556" s="174">
        <v>0</v>
      </c>
      <c r="E6556" s="174">
        <v>0</v>
      </c>
      <c r="G6556" s="174">
        <v>6550</v>
      </c>
      <c r="H6556" s="174">
        <f t="shared" ca="1" si="106"/>
        <v>-5.3390632127041544E-2</v>
      </c>
    </row>
    <row r="6557" spans="2:8" x14ac:dyDescent="0.3">
      <c r="B6557" s="212">
        <v>35956</v>
      </c>
      <c r="C6557" s="212">
        <v>29.148294</v>
      </c>
      <c r="D6557" s="174">
        <v>-4.9200196825447538E-2</v>
      </c>
      <c r="E6557" s="174">
        <v>-4.9200196825447538E-2</v>
      </c>
      <c r="G6557" s="174">
        <v>6551</v>
      </c>
      <c r="H6557" s="174">
        <f t="shared" ca="1" si="106"/>
        <v>3.1304128471215914E-2</v>
      </c>
    </row>
    <row r="6558" spans="2:8" x14ac:dyDescent="0.3">
      <c r="B6558" s="213">
        <v>35955</v>
      </c>
      <c r="C6558" s="213">
        <v>30.656604999999999</v>
      </c>
      <c r="D6558" s="174">
        <v>4.7739813224651567E-2</v>
      </c>
      <c r="E6558" s="174">
        <v>4.7739813224651567E-2</v>
      </c>
      <c r="G6558" s="174">
        <v>6552</v>
      </c>
      <c r="H6558" s="174">
        <f t="shared" ca="1" si="106"/>
        <v>-2.6836474390802795E-3</v>
      </c>
    </row>
    <row r="6559" spans="2:8" x14ac:dyDescent="0.3">
      <c r="B6559" s="212">
        <v>35954</v>
      </c>
      <c r="C6559" s="212">
        <v>29.25975</v>
      </c>
      <c r="D6559" s="174">
        <v>-3.1578906257989939E-2</v>
      </c>
      <c r="E6559" s="174">
        <v>-3.1578906257989939E-2</v>
      </c>
      <c r="G6559" s="174">
        <v>6553</v>
      </c>
      <c r="H6559" s="174">
        <f t="shared" ca="1" si="106"/>
        <v>3.733964516780099E-3</v>
      </c>
    </row>
    <row r="6560" spans="2:8" x14ac:dyDescent="0.3">
      <c r="B6560" s="213">
        <v>35951</v>
      </c>
      <c r="C6560" s="213">
        <v>30.213871000000001</v>
      </c>
      <c r="D6560" s="174">
        <v>-3.7531709044090034E-2</v>
      </c>
      <c r="E6560" s="174">
        <v>-3.7531709044090034E-2</v>
      </c>
      <c r="G6560" s="174">
        <v>6554</v>
      </c>
      <c r="H6560" s="174">
        <f t="shared" ca="1" si="106"/>
        <v>1.9310887753245944E-2</v>
      </c>
    </row>
    <row r="6561" spans="2:8" x14ac:dyDescent="0.3">
      <c r="B6561" s="212">
        <v>35950</v>
      </c>
      <c r="C6561" s="212">
        <v>31.392068999999999</v>
      </c>
      <c r="D6561" s="174">
        <v>-7.9942681711211126E-3</v>
      </c>
      <c r="E6561" s="174">
        <v>-7.9942681711211126E-3</v>
      </c>
      <c r="G6561" s="174">
        <v>6555</v>
      </c>
      <c r="H6561" s="174">
        <f t="shared" ca="1" si="106"/>
        <v>-3.9762002078736314E-2</v>
      </c>
    </row>
    <row r="6562" spans="2:8" x14ac:dyDescent="0.3">
      <c r="B6562" s="213">
        <v>35949</v>
      </c>
      <c r="C6562" s="213">
        <v>31.645047999999999</v>
      </c>
      <c r="D6562" s="174">
        <v>-4.6187454730141915E-2</v>
      </c>
      <c r="E6562" s="174">
        <v>-4.6187454730141915E-2</v>
      </c>
      <c r="G6562" s="174">
        <v>6556</v>
      </c>
      <c r="H6562" s="174">
        <f t="shared" ca="1" si="106"/>
        <v>1.8722980090351223E-2</v>
      </c>
    </row>
    <row r="6563" spans="2:8" x14ac:dyDescent="0.3">
      <c r="B6563" s="212">
        <v>35948</v>
      </c>
      <c r="C6563" s="212">
        <v>33.177428999999997</v>
      </c>
      <c r="D6563" s="174">
        <v>-3.7534257138035827E-2</v>
      </c>
      <c r="E6563" s="174">
        <v>-3.7534257138035827E-2</v>
      </c>
      <c r="G6563" s="174">
        <v>6557</v>
      </c>
      <c r="H6563" s="174">
        <f t="shared" ca="1" si="106"/>
        <v>8.769534555265952E-3</v>
      </c>
    </row>
    <row r="6564" spans="2:8" x14ac:dyDescent="0.3">
      <c r="B6564" s="213">
        <v>35947</v>
      </c>
      <c r="C6564" s="213">
        <v>34.471283</v>
      </c>
      <c r="D6564" s="174">
        <v>-4.8483600989231025E-2</v>
      </c>
      <c r="E6564" s="174">
        <v>-4.8483600989231025E-2</v>
      </c>
      <c r="G6564" s="174">
        <v>6558</v>
      </c>
      <c r="H6564" s="174">
        <f t="shared" ca="1" si="106"/>
        <v>5.3991912951251275E-2</v>
      </c>
    </row>
    <row r="6565" spans="2:8" x14ac:dyDescent="0.3">
      <c r="B6565" s="212">
        <v>35944</v>
      </c>
      <c r="C6565" s="212">
        <v>36.227733999999998</v>
      </c>
      <c r="D6565" s="174">
        <v>-2.5660799556772973E-2</v>
      </c>
      <c r="E6565" s="174">
        <v>-2.5660799556772973E-2</v>
      </c>
      <c r="G6565" s="174">
        <v>6559</v>
      </c>
      <c r="H6565" s="174">
        <f t="shared" ca="1" si="106"/>
        <v>3.3746231331337168E-2</v>
      </c>
    </row>
    <row r="6566" spans="2:8" x14ac:dyDescent="0.3">
      <c r="B6566" s="213">
        <v>35943</v>
      </c>
      <c r="C6566" s="213">
        <v>37.181849999999997</v>
      </c>
      <c r="D6566" s="174">
        <v>-4.0656616457937451E-2</v>
      </c>
      <c r="E6566" s="174">
        <v>-4.0656616457937451E-2</v>
      </c>
      <c r="G6566" s="174">
        <v>6560</v>
      </c>
      <c r="H6566" s="174">
        <f t="shared" ca="1" si="106"/>
        <v>-9.1705040041126836E-3</v>
      </c>
    </row>
    <row r="6567" spans="2:8" x14ac:dyDescent="0.3">
      <c r="B6567" s="212">
        <v>35942</v>
      </c>
      <c r="C6567" s="212">
        <v>38.757603000000003</v>
      </c>
      <c r="D6567" s="174">
        <v>2.4846908652675727E-2</v>
      </c>
      <c r="E6567" s="174">
        <v>2.4846908652675727E-2</v>
      </c>
      <c r="G6567" s="174">
        <v>6561</v>
      </c>
      <c r="H6567" s="174">
        <f t="shared" ca="1" si="106"/>
        <v>6.4703456212468285E-2</v>
      </c>
    </row>
    <row r="6568" spans="2:8" x14ac:dyDescent="0.3">
      <c r="B6568" s="213">
        <v>35941</v>
      </c>
      <c r="C6568" s="213">
        <v>37.817943999999997</v>
      </c>
      <c r="D6568" s="174">
        <v>-2.2055780502424835E-2</v>
      </c>
      <c r="E6568" s="174">
        <v>-2.2055780502424835E-2</v>
      </c>
      <c r="G6568" s="174">
        <v>6562</v>
      </c>
      <c r="H6568" s="174">
        <f t="shared" ca="1" si="106"/>
        <v>7.869045812465357E-3</v>
      </c>
    </row>
    <row r="6569" spans="2:8" x14ac:dyDescent="0.3">
      <c r="B6569" s="212">
        <v>35940</v>
      </c>
      <c r="C6569" s="212">
        <v>38.670859999999998</v>
      </c>
      <c r="D6569" s="174">
        <v>-1.2368437478514942E-2</v>
      </c>
      <c r="E6569" s="174">
        <v>-1.2368437478514942E-2</v>
      </c>
      <c r="G6569" s="174">
        <v>6563</v>
      </c>
      <c r="H6569" s="174">
        <f t="shared" ca="1" si="106"/>
        <v>8.8634360518217697E-3</v>
      </c>
    </row>
    <row r="6570" spans="2:8" x14ac:dyDescent="0.3">
      <c r="B6570" s="213">
        <v>35937</v>
      </c>
      <c r="C6570" s="213">
        <v>39.155147999999997</v>
      </c>
      <c r="D6570" s="174">
        <v>-2.2105456989411645E-3</v>
      </c>
      <c r="E6570" s="174">
        <v>-2.2105456989411645E-3</v>
      </c>
      <c r="G6570" s="174">
        <v>6564</v>
      </c>
      <c r="H6570" s="174">
        <f t="shared" ca="1" si="106"/>
        <v>1.7279419333952786E-2</v>
      </c>
    </row>
    <row r="6571" spans="2:8" x14ac:dyDescent="0.3">
      <c r="B6571" s="212">
        <v>35936</v>
      </c>
      <c r="C6571" s="212">
        <v>39.241894000000002</v>
      </c>
      <c r="D6571" s="174">
        <v>-2.8279755354244408E-2</v>
      </c>
      <c r="E6571" s="174">
        <v>-2.8279755354244408E-2</v>
      </c>
      <c r="G6571" s="174">
        <v>6565</v>
      </c>
      <c r="H6571" s="174">
        <f t="shared" ca="1" si="106"/>
        <v>-2.9193289429341681E-2</v>
      </c>
    </row>
    <row r="6572" spans="2:8" x14ac:dyDescent="0.3">
      <c r="B6572" s="213">
        <v>35935</v>
      </c>
      <c r="C6572" s="213">
        <v>40.383941999999998</v>
      </c>
      <c r="D6572" s="174">
        <v>1.2544955360012007E-3</v>
      </c>
      <c r="E6572" s="174">
        <v>1.2544955360012007E-3</v>
      </c>
      <c r="G6572" s="174">
        <v>6566</v>
      </c>
      <c r="H6572" s="174">
        <f t="shared" ca="1" si="106"/>
        <v>1.8817750728745159E-2</v>
      </c>
    </row>
    <row r="6573" spans="2:8" x14ac:dyDescent="0.3">
      <c r="B6573" s="212">
        <v>35934</v>
      </c>
      <c r="C6573" s="212">
        <v>40.333343999999997</v>
      </c>
      <c r="D6573" s="174">
        <v>-3.3936660528233642E-3</v>
      </c>
      <c r="E6573" s="174">
        <v>-3.3936660528233642E-3</v>
      </c>
      <c r="G6573" s="174">
        <v>6567</v>
      </c>
      <c r="H6573" s="174">
        <f t="shared" ca="1" si="106"/>
        <v>5.5344289677223671E-2</v>
      </c>
    </row>
    <row r="6574" spans="2:8" x14ac:dyDescent="0.3">
      <c r="B6574" s="213">
        <v>35933</v>
      </c>
      <c r="C6574" s="213">
        <v>40.470688000000003</v>
      </c>
      <c r="D6574" s="174">
        <v>4.8698507465935403E-2</v>
      </c>
      <c r="E6574" s="174">
        <v>4.8698507465935403E-2</v>
      </c>
      <c r="G6574" s="174">
        <v>6568</v>
      </c>
      <c r="H6574" s="174">
        <f t="shared" ca="1" si="106"/>
        <v>3.0309285882295717E-2</v>
      </c>
    </row>
    <row r="6575" spans="2:8" x14ac:dyDescent="0.3">
      <c r="B6575" s="212">
        <v>35930</v>
      </c>
      <c r="C6575" s="212">
        <v>38.591346999999999</v>
      </c>
      <c r="D6575" s="174">
        <v>-2.1085399061066174E-2</v>
      </c>
      <c r="E6575" s="174">
        <v>-2.1085399061066174E-2</v>
      </c>
      <c r="G6575" s="174">
        <v>6569</v>
      </c>
      <c r="H6575" s="174">
        <f t="shared" ca="1" si="106"/>
        <v>-5.3349171519603257E-2</v>
      </c>
    </row>
    <row r="6576" spans="2:8" x14ac:dyDescent="0.3">
      <c r="B6576" s="213">
        <v>35929</v>
      </c>
      <c r="C6576" s="213">
        <v>39.422587999999998</v>
      </c>
      <c r="D6576" s="174">
        <v>5.4931933928560855E-2</v>
      </c>
      <c r="E6576" s="174">
        <v>5.4931933928560855E-2</v>
      </c>
      <c r="G6576" s="174">
        <v>6570</v>
      </c>
      <c r="H6576" s="174">
        <f t="shared" ca="1" si="106"/>
        <v>-3.2274284544916419E-3</v>
      </c>
    </row>
    <row r="6577" spans="2:8" x14ac:dyDescent="0.3">
      <c r="B6577" s="212">
        <v>35928</v>
      </c>
      <c r="C6577" s="212">
        <v>37.369793000000001</v>
      </c>
      <c r="D6577" s="174">
        <v>-5.3866714475086013E-3</v>
      </c>
      <c r="E6577" s="174">
        <v>-5.3866714475086013E-3</v>
      </c>
      <c r="G6577" s="174">
        <v>6571</v>
      </c>
      <c r="H6577" s="174">
        <f t="shared" ca="1" si="106"/>
        <v>9.7965718257946662E-4</v>
      </c>
    </row>
    <row r="6578" spans="2:8" x14ac:dyDescent="0.3">
      <c r="B6578" s="213">
        <v>35927</v>
      </c>
      <c r="C6578" s="213">
        <v>37.572181999999998</v>
      </c>
      <c r="D6578" s="174">
        <v>-2.4582494539004785E-2</v>
      </c>
      <c r="E6578" s="174">
        <v>-2.4582494539004785E-2</v>
      </c>
      <c r="G6578" s="174">
        <v>6572</v>
      </c>
      <c r="H6578" s="174">
        <f t="shared" ca="1" si="106"/>
        <v>5.1156531117345277E-2</v>
      </c>
    </row>
    <row r="6579" spans="2:8" x14ac:dyDescent="0.3">
      <c r="B6579" s="212">
        <v>35926</v>
      </c>
      <c r="C6579" s="212">
        <v>38.519077000000003</v>
      </c>
      <c r="D6579" s="174">
        <v>-2.7909458851837068E-2</v>
      </c>
      <c r="E6579" s="174">
        <v>-2.7909458851837068E-2</v>
      </c>
      <c r="G6579" s="174">
        <v>6573</v>
      </c>
      <c r="H6579" s="174">
        <f t="shared" ca="1" si="106"/>
        <v>-7.0220365309101914E-3</v>
      </c>
    </row>
    <row r="6580" spans="2:8" x14ac:dyDescent="0.3">
      <c r="B6580" s="213">
        <v>35923</v>
      </c>
      <c r="C6580" s="213">
        <v>39.624988999999999</v>
      </c>
      <c r="D6580" s="174">
        <v>-1.9320153190525463E-2</v>
      </c>
      <c r="E6580" s="174">
        <v>-1.9320153190525463E-2</v>
      </c>
      <c r="G6580" s="174">
        <v>6574</v>
      </c>
      <c r="H6580" s="174">
        <f t="shared" ca="1" si="106"/>
        <v>-6.224419742659703E-2</v>
      </c>
    </row>
    <row r="6581" spans="2:8" x14ac:dyDescent="0.3">
      <c r="B6581" s="212">
        <v>35922</v>
      </c>
      <c r="C6581" s="212">
        <v>40.405631999999997</v>
      </c>
      <c r="D6581" s="174">
        <v>0</v>
      </c>
      <c r="E6581" s="174">
        <v>0</v>
      </c>
      <c r="G6581" s="174">
        <v>6575</v>
      </c>
      <c r="H6581" s="174">
        <f t="shared" ca="1" si="106"/>
        <v>2.2700812260006063E-2</v>
      </c>
    </row>
    <row r="6582" spans="2:8" x14ac:dyDescent="0.3">
      <c r="B6582" s="213">
        <v>35921</v>
      </c>
      <c r="C6582" s="213">
        <v>40.405631999999997</v>
      </c>
      <c r="D6582" s="174">
        <v>-1.5845024796274275E-2</v>
      </c>
      <c r="E6582" s="174">
        <v>-1.5845024796274275E-2</v>
      </c>
      <c r="G6582" s="174">
        <v>6576</v>
      </c>
      <c r="H6582" s="174">
        <f t="shared" ca="1" si="106"/>
        <v>6.9025565073427442E-2</v>
      </c>
    </row>
    <row r="6583" spans="2:8" x14ac:dyDescent="0.3">
      <c r="B6583" s="212">
        <v>35920</v>
      </c>
      <c r="C6583" s="212">
        <v>41.056168</v>
      </c>
      <c r="D6583" s="174">
        <v>4.065671632592617E-3</v>
      </c>
      <c r="E6583" s="174">
        <v>4.065671632592617E-3</v>
      </c>
      <c r="G6583" s="174">
        <v>6577</v>
      </c>
      <c r="H6583" s="174">
        <f t="shared" ca="1" si="106"/>
        <v>1.0219170377135291E-2</v>
      </c>
    </row>
    <row r="6584" spans="2:8" x14ac:dyDescent="0.3">
      <c r="B6584" s="213">
        <v>35919</v>
      </c>
      <c r="C6584" s="213">
        <v>40.889923000000003</v>
      </c>
      <c r="D6584" s="174">
        <v>1.7812245670917017E-2</v>
      </c>
      <c r="E6584" s="174">
        <v>1.7812245670917017E-2</v>
      </c>
      <c r="G6584" s="174">
        <v>6578</v>
      </c>
      <c r="H6584" s="174">
        <f t="shared" ca="1" si="106"/>
        <v>4.2510624464628916E-2</v>
      </c>
    </row>
    <row r="6585" spans="2:8" x14ac:dyDescent="0.3">
      <c r="B6585" s="212">
        <v>35916</v>
      </c>
      <c r="C6585" s="212">
        <v>40.174328000000003</v>
      </c>
      <c r="D6585" s="174">
        <v>0</v>
      </c>
      <c r="E6585" s="174">
        <v>0</v>
      </c>
      <c r="G6585" s="174">
        <v>6579</v>
      </c>
      <c r="H6585" s="174">
        <f t="shared" ca="1" si="106"/>
        <v>3.8907341215816175E-2</v>
      </c>
    </row>
    <row r="6586" spans="2:8" x14ac:dyDescent="0.3">
      <c r="B6586" s="213">
        <v>35915</v>
      </c>
      <c r="C6586" s="213">
        <v>40.174328000000003</v>
      </c>
      <c r="D6586" s="174">
        <v>9.0776561980383356E-3</v>
      </c>
      <c r="E6586" s="174">
        <v>9.0776561980383356E-3</v>
      </c>
      <c r="G6586" s="174">
        <v>6580</v>
      </c>
      <c r="H6586" s="174">
        <f t="shared" ca="1" si="106"/>
        <v>4.7930772736701609E-3</v>
      </c>
    </row>
    <row r="6587" spans="2:8" x14ac:dyDescent="0.3">
      <c r="B6587" s="212">
        <v>35914</v>
      </c>
      <c r="C6587" s="212">
        <v>39.812919999999998</v>
      </c>
      <c r="D6587" s="174">
        <v>3.6358199879632909E-4</v>
      </c>
      <c r="E6587" s="174">
        <v>3.6358199879632909E-4</v>
      </c>
      <c r="G6587" s="174">
        <v>6581</v>
      </c>
      <c r="H6587" s="174">
        <f t="shared" ca="1" si="106"/>
        <v>-7.9354812700549605E-3</v>
      </c>
    </row>
    <row r="6588" spans="2:8" x14ac:dyDescent="0.3">
      <c r="B6588" s="213">
        <v>35913</v>
      </c>
      <c r="C6588" s="213">
        <v>39.798450000000003</v>
      </c>
      <c r="D6588" s="174">
        <v>-8.9995311239801177E-3</v>
      </c>
      <c r="E6588" s="174">
        <v>-8.9995311239801177E-3</v>
      </c>
      <c r="G6588" s="174">
        <v>6582</v>
      </c>
      <c r="H6588" s="174">
        <f t="shared" ca="1" si="106"/>
        <v>1.8806522374668837E-2</v>
      </c>
    </row>
    <row r="6589" spans="2:8" x14ac:dyDescent="0.3">
      <c r="B6589" s="212">
        <v>35912</v>
      </c>
      <c r="C6589" s="212">
        <v>40.159869999999998</v>
      </c>
      <c r="D6589" s="174">
        <v>-7.6800769979498418E-3</v>
      </c>
      <c r="E6589" s="174">
        <v>-7.6800769979498418E-3</v>
      </c>
      <c r="G6589" s="174">
        <v>6583</v>
      </c>
      <c r="H6589" s="174">
        <f t="shared" ca="1" si="106"/>
        <v>-3.6342058173571591E-2</v>
      </c>
    </row>
    <row r="6590" spans="2:8" x14ac:dyDescent="0.3">
      <c r="B6590" s="213">
        <v>35909</v>
      </c>
      <c r="C6590" s="213">
        <v>40.470688000000003</v>
      </c>
      <c r="D6590" s="174">
        <v>7.376850211408637E-3</v>
      </c>
      <c r="E6590" s="174">
        <v>7.376850211408637E-3</v>
      </c>
      <c r="G6590" s="174">
        <v>6584</v>
      </c>
      <c r="H6590" s="174">
        <f t="shared" ca="1" si="106"/>
        <v>-8.1994564758339113E-3</v>
      </c>
    </row>
    <row r="6591" spans="2:8" x14ac:dyDescent="0.3">
      <c r="B6591" s="212">
        <v>35908</v>
      </c>
      <c r="C6591" s="212">
        <v>40.174328000000003</v>
      </c>
      <c r="D6591" s="174">
        <v>-2.251132634524091E-2</v>
      </c>
      <c r="E6591" s="174">
        <v>-2.251132634524091E-2</v>
      </c>
      <c r="G6591" s="174">
        <v>6585</v>
      </c>
      <c r="H6591" s="174">
        <f t="shared" ca="1" si="106"/>
        <v>-4.5771370458751398E-3</v>
      </c>
    </row>
    <row r="6592" spans="2:8" x14ac:dyDescent="0.3">
      <c r="B6592" s="213">
        <v>35907</v>
      </c>
      <c r="C6592" s="213">
        <v>41.099533000000001</v>
      </c>
      <c r="D6592" s="174">
        <v>1.1023852119427741E-2</v>
      </c>
      <c r="E6592" s="174">
        <v>1.1023852119427741E-2</v>
      </c>
      <c r="G6592" s="174">
        <v>6586</v>
      </c>
      <c r="H6592" s="174">
        <f t="shared" ca="1" si="106"/>
        <v>3.9250948842219323E-3</v>
      </c>
    </row>
    <row r="6593" spans="2:8" x14ac:dyDescent="0.3">
      <c r="B6593" s="212">
        <v>35906</v>
      </c>
      <c r="C6593" s="212">
        <v>40.651398</v>
      </c>
      <c r="D6593" s="174">
        <v>-1.0729552738590957E-2</v>
      </c>
      <c r="E6593" s="174">
        <v>-1.0729552738590957E-2</v>
      </c>
      <c r="G6593" s="174">
        <v>6587</v>
      </c>
      <c r="H6593" s="174">
        <f t="shared" ca="1" si="106"/>
        <v>2.8603400916507375E-2</v>
      </c>
    </row>
    <row r="6594" spans="2:8" x14ac:dyDescent="0.3">
      <c r="B6594" s="213">
        <v>35905</v>
      </c>
      <c r="C6594" s="213">
        <v>41.092300000000002</v>
      </c>
      <c r="D6594" s="174">
        <v>-1.1132475347256818E-2</v>
      </c>
      <c r="E6594" s="174">
        <v>-1.1132475347256818E-2</v>
      </c>
      <c r="G6594" s="174">
        <v>6588</v>
      </c>
      <c r="H6594" s="174">
        <f t="shared" ca="1" si="106"/>
        <v>-3.1185199440311517E-2</v>
      </c>
    </row>
    <row r="6595" spans="2:8" x14ac:dyDescent="0.3">
      <c r="B6595" s="212">
        <v>35902</v>
      </c>
      <c r="C6595" s="212">
        <v>41.554909000000002</v>
      </c>
      <c r="D6595" s="174">
        <v>1.3932742501193999E-2</v>
      </c>
      <c r="E6595" s="174">
        <v>1.3932742501193999E-2</v>
      </c>
      <c r="G6595" s="174">
        <v>6589</v>
      </c>
      <c r="H6595" s="174">
        <f t="shared" ca="1" si="106"/>
        <v>3.2745734550229305E-2</v>
      </c>
    </row>
    <row r="6596" spans="2:8" x14ac:dyDescent="0.3">
      <c r="B6596" s="213">
        <v>35901</v>
      </c>
      <c r="C6596" s="213">
        <v>40.983891</v>
      </c>
      <c r="D6596" s="174">
        <v>-2.927573744235833E-2</v>
      </c>
      <c r="E6596" s="174">
        <v>-2.927573744235833E-2</v>
      </c>
      <c r="G6596" s="174">
        <v>6590</v>
      </c>
      <c r="H6596" s="174">
        <f t="shared" ca="1" si="106"/>
        <v>2.1095920001805504E-2</v>
      </c>
    </row>
    <row r="6597" spans="2:8" x14ac:dyDescent="0.3">
      <c r="B6597" s="212">
        <v>35900</v>
      </c>
      <c r="C6597" s="212">
        <v>42.219909999999999</v>
      </c>
      <c r="D6597" s="174">
        <v>3.6741362215735623E-2</v>
      </c>
      <c r="E6597" s="174">
        <v>3.6741362215735623E-2</v>
      </c>
      <c r="G6597" s="174">
        <v>6591</v>
      </c>
      <c r="H6597" s="174">
        <f t="shared" ca="1" si="106"/>
        <v>3.7295944482876949E-3</v>
      </c>
    </row>
    <row r="6598" spans="2:8" x14ac:dyDescent="0.3">
      <c r="B6598" s="213">
        <v>35899</v>
      </c>
      <c r="C6598" s="213">
        <v>40.723666999999999</v>
      </c>
      <c r="D6598" s="174">
        <v>0</v>
      </c>
      <c r="E6598" s="174">
        <v>0</v>
      </c>
      <c r="G6598" s="174">
        <v>6592</v>
      </c>
      <c r="H6598" s="174">
        <f t="shared" ca="1" si="106"/>
        <v>-2.5148101790036625E-2</v>
      </c>
    </row>
    <row r="6599" spans="2:8" x14ac:dyDescent="0.3">
      <c r="B6599" s="212">
        <v>35898</v>
      </c>
      <c r="C6599" s="212">
        <v>40.723666999999999</v>
      </c>
      <c r="D6599" s="174">
        <v>-3.7909928459026646E-2</v>
      </c>
      <c r="E6599" s="174">
        <v>-3.7909928459026646E-2</v>
      </c>
      <c r="G6599" s="174">
        <v>6593</v>
      </c>
      <c r="H6599" s="174">
        <f t="shared" ca="1" si="106"/>
        <v>-3.3893007907547838E-2</v>
      </c>
    </row>
    <row r="6600" spans="2:8" x14ac:dyDescent="0.3">
      <c r="B6600" s="213">
        <v>35895</v>
      </c>
      <c r="C6600" s="213">
        <v>42.328330999999999</v>
      </c>
      <c r="D6600" s="174">
        <v>-1.2978273496386425E-2</v>
      </c>
      <c r="E6600" s="174">
        <v>-1.2978273496386425E-2</v>
      </c>
      <c r="G6600" s="174">
        <v>6594</v>
      </c>
      <c r="H6600" s="174">
        <f t="shared" ref="H6600:H6663" ca="1" si="107">_xlfn.NORM.INV(RAND(),N$9,N$10)</f>
        <v>3.128955530496582E-2</v>
      </c>
    </row>
    <row r="6601" spans="2:8" x14ac:dyDescent="0.3">
      <c r="B6601" s="212">
        <v>35894</v>
      </c>
      <c r="C6601" s="212">
        <v>42.884903000000001</v>
      </c>
      <c r="D6601" s="174">
        <v>-3.5284637004130995E-2</v>
      </c>
      <c r="E6601" s="174">
        <v>-3.5284637004130995E-2</v>
      </c>
      <c r="G6601" s="174">
        <v>6595</v>
      </c>
      <c r="H6601" s="174">
        <f t="shared" ca="1" si="107"/>
        <v>4.6259723186563483E-2</v>
      </c>
    </row>
    <row r="6602" spans="2:8" x14ac:dyDescent="0.3">
      <c r="B6602" s="213">
        <v>35893</v>
      </c>
      <c r="C6602" s="213">
        <v>44.453426</v>
      </c>
      <c r="D6602" s="174">
        <v>0</v>
      </c>
      <c r="E6602" s="174">
        <v>0</v>
      </c>
      <c r="G6602" s="174">
        <v>6596</v>
      </c>
      <c r="H6602" s="174">
        <f t="shared" ca="1" si="107"/>
        <v>-1.2031983056074483E-2</v>
      </c>
    </row>
    <row r="6603" spans="2:8" x14ac:dyDescent="0.3">
      <c r="B6603" s="212">
        <v>35892</v>
      </c>
      <c r="C6603" s="212">
        <v>44.453426</v>
      </c>
      <c r="D6603" s="174">
        <v>-3.9662427932975967E-2</v>
      </c>
      <c r="E6603" s="174">
        <v>-3.9662427932975967E-2</v>
      </c>
      <c r="G6603" s="174">
        <v>6597</v>
      </c>
      <c r="H6603" s="174">
        <f t="shared" ca="1" si="107"/>
        <v>-3.4355128870136094E-2</v>
      </c>
    </row>
    <row r="6604" spans="2:8" x14ac:dyDescent="0.3">
      <c r="B6604" s="213">
        <v>35891</v>
      </c>
      <c r="C6604" s="213">
        <v>46.289375</v>
      </c>
      <c r="D6604" s="174">
        <v>-7.4397352433575089E-3</v>
      </c>
      <c r="E6604" s="174">
        <v>-7.4397352433575089E-3</v>
      </c>
      <c r="G6604" s="174">
        <v>6598</v>
      </c>
      <c r="H6604" s="174">
        <f t="shared" ca="1" si="107"/>
        <v>-3.9642646872850282E-2</v>
      </c>
    </row>
    <row r="6605" spans="2:8" x14ac:dyDescent="0.3">
      <c r="B6605" s="212">
        <v>35888</v>
      </c>
      <c r="C6605" s="212">
        <v>46.636336999999997</v>
      </c>
      <c r="D6605" s="174">
        <v>1.9112192655303843E-2</v>
      </c>
      <c r="E6605" s="174">
        <v>1.9112192655303843E-2</v>
      </c>
      <c r="G6605" s="174">
        <v>6599</v>
      </c>
      <c r="H6605" s="174">
        <f t="shared" ca="1" si="107"/>
        <v>3.7143945448948786E-2</v>
      </c>
    </row>
    <row r="6606" spans="2:8" x14ac:dyDescent="0.3">
      <c r="B6606" s="213">
        <v>35887</v>
      </c>
      <c r="C6606" s="213">
        <v>45.76173</v>
      </c>
      <c r="D6606" s="174">
        <v>8.3333459591201087E-2</v>
      </c>
      <c r="E6606" s="174">
        <v>8.3333459591201087E-2</v>
      </c>
      <c r="G6606" s="174">
        <v>6600</v>
      </c>
      <c r="H6606" s="174">
        <f t="shared" ca="1" si="107"/>
        <v>3.7096955195761845E-2</v>
      </c>
    </row>
    <row r="6607" spans="2:8" x14ac:dyDescent="0.3">
      <c r="B6607" s="212">
        <v>35886</v>
      </c>
      <c r="C6607" s="212">
        <v>42.241591999999997</v>
      </c>
      <c r="D6607" s="174">
        <v>4.8143637367027946E-3</v>
      </c>
      <c r="E6607" s="174">
        <v>4.8143637367027946E-3</v>
      </c>
      <c r="G6607" s="174">
        <v>6601</v>
      </c>
      <c r="H6607" s="174">
        <f t="shared" ca="1" si="107"/>
        <v>-4.6568735624853512E-4</v>
      </c>
    </row>
    <row r="6608" spans="2:8" x14ac:dyDescent="0.3">
      <c r="B6608" s="213">
        <v>35885</v>
      </c>
      <c r="C6608" s="213">
        <v>42.039200000000001</v>
      </c>
      <c r="D6608" s="174">
        <v>2.5207263346372463E-2</v>
      </c>
      <c r="E6608" s="174">
        <v>2.5207263346372463E-2</v>
      </c>
      <c r="G6608" s="174">
        <v>6602</v>
      </c>
      <c r="H6608" s="174">
        <f t="shared" ca="1" si="107"/>
        <v>-1.5976435828919687E-2</v>
      </c>
    </row>
    <row r="6609" spans="2:8" x14ac:dyDescent="0.3">
      <c r="B6609" s="212">
        <v>35884</v>
      </c>
      <c r="C6609" s="212">
        <v>41.005561999999998</v>
      </c>
      <c r="D6609" s="174">
        <v>-2.7597082921343379E-2</v>
      </c>
      <c r="E6609" s="174">
        <v>-2.7597082921343379E-2</v>
      </c>
      <c r="G6609" s="174">
        <v>6603</v>
      </c>
      <c r="H6609" s="174">
        <f t="shared" ca="1" si="107"/>
        <v>-1.6979734489224373E-2</v>
      </c>
    </row>
    <row r="6610" spans="2:8" x14ac:dyDescent="0.3">
      <c r="B6610" s="213">
        <v>35881</v>
      </c>
      <c r="C6610" s="213">
        <v>42.169311999999998</v>
      </c>
      <c r="D6610" s="174">
        <v>5.6692701356805979E-2</v>
      </c>
      <c r="E6610" s="174">
        <v>5.6692701356805979E-2</v>
      </c>
      <c r="G6610" s="174">
        <v>6604</v>
      </c>
      <c r="H6610" s="174">
        <f t="shared" ca="1" si="107"/>
        <v>7.5508988147293038E-2</v>
      </c>
    </row>
    <row r="6611" spans="2:8" x14ac:dyDescent="0.3">
      <c r="B6611" s="212">
        <v>35880</v>
      </c>
      <c r="C6611" s="212">
        <v>39.906883000000001</v>
      </c>
      <c r="D6611" s="174">
        <v>-3.6138406554133126E-2</v>
      </c>
      <c r="E6611" s="174">
        <v>-3.6138406554133126E-2</v>
      </c>
      <c r="G6611" s="174">
        <v>6605</v>
      </c>
      <c r="H6611" s="174">
        <f t="shared" ca="1" si="107"/>
        <v>2.6292535070676911E-2</v>
      </c>
    </row>
    <row r="6612" spans="2:8" x14ac:dyDescent="0.3">
      <c r="B6612" s="213">
        <v>35879</v>
      </c>
      <c r="C6612" s="213">
        <v>41.403126</v>
      </c>
      <c r="D6612" s="174">
        <v>5.6180170991704352E-3</v>
      </c>
      <c r="E6612" s="174">
        <v>5.6180170991704352E-3</v>
      </c>
      <c r="G6612" s="174">
        <v>6606</v>
      </c>
      <c r="H6612" s="174">
        <f t="shared" ca="1" si="107"/>
        <v>-5.9844805473117046E-2</v>
      </c>
    </row>
    <row r="6613" spans="2:8" x14ac:dyDescent="0.3">
      <c r="B6613" s="212">
        <v>35878</v>
      </c>
      <c r="C6613" s="212">
        <v>41.171821999999999</v>
      </c>
      <c r="D6613" s="174">
        <v>1.9874863894718073E-2</v>
      </c>
      <c r="E6613" s="174">
        <v>1.9874863894718073E-2</v>
      </c>
      <c r="G6613" s="174">
        <v>6607</v>
      </c>
      <c r="H6613" s="174">
        <f t="shared" ca="1" si="107"/>
        <v>1.8726782441517254E-2</v>
      </c>
    </row>
    <row r="6614" spans="2:8" x14ac:dyDescent="0.3">
      <c r="B6614" s="213">
        <v>35877</v>
      </c>
      <c r="C6614" s="213">
        <v>40.369484</v>
      </c>
      <c r="D6614" s="174">
        <v>1.6933711952224761E-2</v>
      </c>
      <c r="E6614" s="174">
        <v>1.6933711952224761E-2</v>
      </c>
      <c r="G6614" s="174">
        <v>6608</v>
      </c>
      <c r="H6614" s="174">
        <f t="shared" ca="1" si="107"/>
        <v>2.5980974397692376E-2</v>
      </c>
    </row>
    <row r="6615" spans="2:8" x14ac:dyDescent="0.3">
      <c r="B6615" s="212">
        <v>35874</v>
      </c>
      <c r="C6615" s="212">
        <v>39.697262000000002</v>
      </c>
      <c r="D6615" s="174">
        <v>4.4304889030875171E-2</v>
      </c>
      <c r="E6615" s="174">
        <v>4.4304889030875171E-2</v>
      </c>
      <c r="G6615" s="174">
        <v>6609</v>
      </c>
      <c r="H6615" s="174">
        <f t="shared" ca="1" si="107"/>
        <v>1.0471684234252951E-2</v>
      </c>
    </row>
    <row r="6616" spans="2:8" x14ac:dyDescent="0.3">
      <c r="B6616" s="213">
        <v>35873</v>
      </c>
      <c r="C6616" s="213">
        <v>38.013095999999997</v>
      </c>
      <c r="D6616" s="174">
        <v>3.8917619640847362E-2</v>
      </c>
      <c r="E6616" s="174">
        <v>3.8917619640847362E-2</v>
      </c>
      <c r="G6616" s="174">
        <v>6610</v>
      </c>
      <c r="H6616" s="174">
        <f t="shared" ca="1" si="107"/>
        <v>-1.5812056171547156E-2</v>
      </c>
    </row>
    <row r="6617" spans="2:8" x14ac:dyDescent="0.3">
      <c r="B6617" s="212">
        <v>35872</v>
      </c>
      <c r="C6617" s="212">
        <v>36.589134000000001</v>
      </c>
      <c r="D6617" s="174">
        <v>3.6020971440877882E-2</v>
      </c>
      <c r="E6617" s="174">
        <v>3.6020971440877882E-2</v>
      </c>
      <c r="G6617" s="174">
        <v>6611</v>
      </c>
      <c r="H6617" s="174">
        <f t="shared" ca="1" si="107"/>
        <v>1.5342740429020523E-2</v>
      </c>
    </row>
    <row r="6618" spans="2:8" x14ac:dyDescent="0.3">
      <c r="B6618" s="213">
        <v>35871</v>
      </c>
      <c r="C6618" s="213">
        <v>35.316982000000003</v>
      </c>
      <c r="D6618" s="174">
        <v>-7.1124878278652172E-3</v>
      </c>
      <c r="E6618" s="174">
        <v>-7.1124878278652172E-3</v>
      </c>
      <c r="G6618" s="174">
        <v>6612</v>
      </c>
      <c r="H6618" s="174">
        <f t="shared" ca="1" si="107"/>
        <v>-6.031032228239544E-2</v>
      </c>
    </row>
    <row r="6619" spans="2:8" x14ac:dyDescent="0.3">
      <c r="B6619" s="212">
        <v>35870</v>
      </c>
      <c r="C6619" s="212">
        <v>35.569972999999997</v>
      </c>
      <c r="D6619" s="174">
        <v>1.8419346122746757E-2</v>
      </c>
      <c r="E6619" s="174">
        <v>1.8419346122746757E-2</v>
      </c>
      <c r="G6619" s="174">
        <v>6613</v>
      </c>
      <c r="H6619" s="174">
        <f t="shared" ca="1" si="107"/>
        <v>1.1598677259217333E-2</v>
      </c>
    </row>
    <row r="6620" spans="2:8" x14ac:dyDescent="0.3">
      <c r="B6620" s="213">
        <v>35867</v>
      </c>
      <c r="C6620" s="213">
        <v>34.926647000000003</v>
      </c>
      <c r="D6620" s="174">
        <v>0</v>
      </c>
      <c r="E6620" s="174">
        <v>0</v>
      </c>
      <c r="G6620" s="174">
        <v>6614</v>
      </c>
      <c r="H6620" s="174">
        <f t="shared" ca="1" si="107"/>
        <v>1.1510483348112308E-3</v>
      </c>
    </row>
    <row r="6621" spans="2:8" x14ac:dyDescent="0.3">
      <c r="B6621" s="212">
        <v>35866</v>
      </c>
      <c r="C6621" s="212">
        <v>34.926647000000003</v>
      </c>
      <c r="D6621" s="174">
        <v>-1.5485145759676569E-2</v>
      </c>
      <c r="E6621" s="174">
        <v>-1.5485145759676569E-2</v>
      </c>
      <c r="G6621" s="174">
        <v>6615</v>
      </c>
      <c r="H6621" s="174">
        <f t="shared" ca="1" si="107"/>
        <v>-4.0744115902961158E-3</v>
      </c>
    </row>
    <row r="6622" spans="2:8" x14ac:dyDescent="0.3">
      <c r="B6622" s="213">
        <v>35865</v>
      </c>
      <c r="C6622" s="213">
        <v>35.475997999999997</v>
      </c>
      <c r="D6622" s="174">
        <v>-1.0483751749560693E-2</v>
      </c>
      <c r="E6622" s="174">
        <v>-1.0483751749560693E-2</v>
      </c>
      <c r="G6622" s="174">
        <v>6616</v>
      </c>
      <c r="H6622" s="174">
        <f t="shared" ca="1" si="107"/>
        <v>8.053796693388493E-2</v>
      </c>
    </row>
    <row r="6623" spans="2:8" x14ac:dyDescent="0.3">
      <c r="B6623" s="212">
        <v>35864</v>
      </c>
      <c r="C6623" s="212">
        <v>35.851860000000002</v>
      </c>
      <c r="D6623" s="174">
        <v>-1.1361664077956479E-2</v>
      </c>
      <c r="E6623" s="174">
        <v>-1.1361664077956479E-2</v>
      </c>
      <c r="G6623" s="174">
        <v>6617</v>
      </c>
      <c r="H6623" s="174">
        <f t="shared" ca="1" si="107"/>
        <v>3.5364956777103503E-2</v>
      </c>
    </row>
    <row r="6624" spans="2:8" x14ac:dyDescent="0.3">
      <c r="B6624" s="213">
        <v>35863</v>
      </c>
      <c r="C6624" s="213">
        <v>36.263877999999998</v>
      </c>
      <c r="D6624" s="174">
        <v>2.0545412214464497E-2</v>
      </c>
      <c r="E6624" s="174">
        <v>2.0545412214464497E-2</v>
      </c>
      <c r="G6624" s="174">
        <v>6618</v>
      </c>
      <c r="H6624" s="174">
        <f t="shared" ca="1" si="107"/>
        <v>-5.3678122767190908E-3</v>
      </c>
    </row>
    <row r="6625" spans="2:8" x14ac:dyDescent="0.3">
      <c r="B6625" s="212">
        <v>35860</v>
      </c>
      <c r="C6625" s="212">
        <v>35.533821000000003</v>
      </c>
      <c r="D6625" s="174">
        <v>-2.8397070364556327E-3</v>
      </c>
      <c r="E6625" s="174">
        <v>-2.8397070364556327E-3</v>
      </c>
      <c r="G6625" s="174">
        <v>6619</v>
      </c>
      <c r="H6625" s="174">
        <f t="shared" ca="1" si="107"/>
        <v>1.5745188520261369E-2</v>
      </c>
    </row>
    <row r="6626" spans="2:8" x14ac:dyDescent="0.3">
      <c r="B6626" s="213">
        <v>35859</v>
      </c>
      <c r="C6626" s="213">
        <v>35.635013999999998</v>
      </c>
      <c r="D6626" s="174">
        <v>-7.24951335465492E-3</v>
      </c>
      <c r="E6626" s="174">
        <v>-7.24951335465492E-3</v>
      </c>
      <c r="G6626" s="174">
        <v>6620</v>
      </c>
      <c r="H6626" s="174">
        <f t="shared" ca="1" si="107"/>
        <v>3.2089623982269212E-3</v>
      </c>
    </row>
    <row r="6627" spans="2:8" x14ac:dyDescent="0.3">
      <c r="B6627" s="212">
        <v>35858</v>
      </c>
      <c r="C6627" s="212">
        <v>35.895237000000002</v>
      </c>
      <c r="D6627" s="174">
        <v>3.0290335880181544E-2</v>
      </c>
      <c r="E6627" s="174">
        <v>3.0290335880181544E-2</v>
      </c>
      <c r="G6627" s="174">
        <v>6621</v>
      </c>
      <c r="H6627" s="174">
        <f t="shared" ca="1" si="107"/>
        <v>-3.0066212653698785E-3</v>
      </c>
    </row>
    <row r="6628" spans="2:8" x14ac:dyDescent="0.3">
      <c r="B6628" s="213">
        <v>35857</v>
      </c>
      <c r="C6628" s="213">
        <v>34.839924000000003</v>
      </c>
      <c r="D6628" s="174">
        <v>-6.0245337462076859E-2</v>
      </c>
      <c r="E6628" s="174">
        <v>-6.0245337462076859E-2</v>
      </c>
      <c r="G6628" s="174">
        <v>6622</v>
      </c>
      <c r="H6628" s="174">
        <f t="shared" ca="1" si="107"/>
        <v>4.401866045322398E-2</v>
      </c>
    </row>
    <row r="6629" spans="2:8" x14ac:dyDescent="0.3">
      <c r="B6629" s="212">
        <v>35856</v>
      </c>
      <c r="C6629" s="212">
        <v>37.073425</v>
      </c>
      <c r="D6629" s="174">
        <v>2.8679926856432069E-2</v>
      </c>
      <c r="E6629" s="174">
        <v>2.8679926856432069E-2</v>
      </c>
      <c r="G6629" s="174">
        <v>6623</v>
      </c>
      <c r="H6629" s="174">
        <f t="shared" ca="1" si="107"/>
        <v>2.821072626774028E-2</v>
      </c>
    </row>
    <row r="6630" spans="2:8" x14ac:dyDescent="0.3">
      <c r="B6630" s="213">
        <v>35853</v>
      </c>
      <c r="C6630" s="213">
        <v>36.039805999999999</v>
      </c>
      <c r="D6630" s="174">
        <v>6.4596682993797432E-3</v>
      </c>
      <c r="E6630" s="174">
        <v>6.4596682993797432E-3</v>
      </c>
      <c r="G6630" s="174">
        <v>6624</v>
      </c>
      <c r="H6630" s="174">
        <f t="shared" ca="1" si="107"/>
        <v>-2.0255355565248476E-2</v>
      </c>
    </row>
    <row r="6631" spans="2:8" x14ac:dyDescent="0.3">
      <c r="B6631" s="212">
        <v>35852</v>
      </c>
      <c r="C6631" s="212">
        <v>35.808495000000001</v>
      </c>
      <c r="D6631" s="174">
        <v>5.2761388676807871E-3</v>
      </c>
      <c r="E6631" s="174">
        <v>5.2761388676807871E-3</v>
      </c>
      <c r="G6631" s="174">
        <v>6625</v>
      </c>
      <c r="H6631" s="174">
        <f t="shared" ca="1" si="107"/>
        <v>-7.0102116916398699E-2</v>
      </c>
    </row>
    <row r="6632" spans="2:8" x14ac:dyDescent="0.3">
      <c r="B6632" s="213">
        <v>35851</v>
      </c>
      <c r="C6632" s="213">
        <v>35.620556000000001</v>
      </c>
      <c r="D6632" s="174">
        <v>5.3441382831687208E-2</v>
      </c>
      <c r="E6632" s="174">
        <v>5.3441382831687208E-2</v>
      </c>
      <c r="G6632" s="174">
        <v>6626</v>
      </c>
      <c r="H6632" s="174">
        <f t="shared" ca="1" si="107"/>
        <v>-2.2617062016759743E-2</v>
      </c>
    </row>
    <row r="6633" spans="2:8" x14ac:dyDescent="0.3">
      <c r="B6633" s="212">
        <v>35850</v>
      </c>
      <c r="C6633" s="212">
        <v>33.813515000000002</v>
      </c>
      <c r="D6633" s="174">
        <v>-8.5440082169033974E-4</v>
      </c>
      <c r="E6633" s="174">
        <v>-8.5440082169033974E-4</v>
      </c>
      <c r="G6633" s="174">
        <v>6627</v>
      </c>
      <c r="H6633" s="174">
        <f t="shared" ca="1" si="107"/>
        <v>5.9579041794239852E-3</v>
      </c>
    </row>
    <row r="6634" spans="2:8" x14ac:dyDescent="0.3">
      <c r="B6634" s="213">
        <v>35849</v>
      </c>
      <c r="C6634" s="213">
        <v>33.84243</v>
      </c>
      <c r="D6634" s="174">
        <v>8.617066238404681E-3</v>
      </c>
      <c r="E6634" s="174">
        <v>8.617066238404681E-3</v>
      </c>
      <c r="G6634" s="174">
        <v>6628</v>
      </c>
      <c r="H6634" s="174">
        <f t="shared" ca="1" si="107"/>
        <v>-3.1075308159657779E-3</v>
      </c>
    </row>
    <row r="6635" spans="2:8" x14ac:dyDescent="0.3">
      <c r="B6635" s="212">
        <v>35846</v>
      </c>
      <c r="C6635" s="212">
        <v>33.553299000000003</v>
      </c>
      <c r="D6635" s="174">
        <v>-2.3148009589734505E-2</v>
      </c>
      <c r="E6635" s="174">
        <v>-2.3148009589734505E-2</v>
      </c>
      <c r="G6635" s="174">
        <v>6629</v>
      </c>
      <c r="H6635" s="174">
        <f t="shared" ca="1" si="107"/>
        <v>2.2404481318630549E-2</v>
      </c>
    </row>
    <row r="6636" spans="2:8" x14ac:dyDescent="0.3">
      <c r="B6636" s="213">
        <v>35845</v>
      </c>
      <c r="C6636" s="213">
        <v>34.348396000000001</v>
      </c>
      <c r="D6636" s="174">
        <v>-4.2097774044544829E-4</v>
      </c>
      <c r="E6636" s="174">
        <v>-4.2097774044544829E-4</v>
      </c>
      <c r="G6636" s="174">
        <v>6630</v>
      </c>
      <c r="H6636" s="174">
        <f t="shared" ca="1" si="107"/>
        <v>1.0156136099758434E-2</v>
      </c>
    </row>
    <row r="6637" spans="2:8" x14ac:dyDescent="0.3">
      <c r="B6637" s="212">
        <v>35844</v>
      </c>
      <c r="C6637" s="212">
        <v>34.362862</v>
      </c>
      <c r="D6637" s="174">
        <v>-4.3977270172363137E-3</v>
      </c>
      <c r="E6637" s="174">
        <v>-4.3977270172363137E-3</v>
      </c>
      <c r="G6637" s="174">
        <v>6631</v>
      </c>
      <c r="H6637" s="174">
        <f t="shared" ca="1" si="107"/>
        <v>-3.6136039731619718E-2</v>
      </c>
    </row>
    <row r="6638" spans="2:8" x14ac:dyDescent="0.3">
      <c r="B6638" s="213">
        <v>35843</v>
      </c>
      <c r="C6638" s="213">
        <v>34.514648000000001</v>
      </c>
      <c r="D6638" s="174">
        <v>1.7472703506933914E-2</v>
      </c>
      <c r="E6638" s="174">
        <v>1.7472703506933914E-2</v>
      </c>
      <c r="G6638" s="174">
        <v>6632</v>
      </c>
      <c r="H6638" s="174">
        <f t="shared" ca="1" si="107"/>
        <v>7.377277492928748E-3</v>
      </c>
    </row>
    <row r="6639" spans="2:8" x14ac:dyDescent="0.3">
      <c r="B6639" s="212">
        <v>35842</v>
      </c>
      <c r="C6639" s="212">
        <v>33.921939999999999</v>
      </c>
      <c r="D6639" s="174">
        <v>0</v>
      </c>
      <c r="E6639" s="174">
        <v>0</v>
      </c>
      <c r="G6639" s="174">
        <v>6633</v>
      </c>
      <c r="H6639" s="174">
        <f t="shared" ca="1" si="107"/>
        <v>-2.9192355440441874E-2</v>
      </c>
    </row>
    <row r="6640" spans="2:8" x14ac:dyDescent="0.3">
      <c r="B6640" s="213">
        <v>35839</v>
      </c>
      <c r="C6640" s="213">
        <v>33.921939999999999</v>
      </c>
      <c r="D6640" s="174">
        <v>3.0975422945483305E-2</v>
      </c>
      <c r="E6640" s="174">
        <v>3.0975422945483305E-2</v>
      </c>
      <c r="G6640" s="174">
        <v>6634</v>
      </c>
      <c r="H6640" s="174">
        <f t="shared" ca="1" si="107"/>
        <v>-4.2443936342979625E-2</v>
      </c>
    </row>
    <row r="6641" spans="2:8" x14ac:dyDescent="0.3">
      <c r="B6641" s="212">
        <v>35838</v>
      </c>
      <c r="C6641" s="212">
        <v>32.902763</v>
      </c>
      <c r="D6641" s="174">
        <v>-2.6291700467826868E-3</v>
      </c>
      <c r="E6641" s="174">
        <v>-2.6291700467826868E-3</v>
      </c>
      <c r="G6641" s="174">
        <v>6635</v>
      </c>
      <c r="H6641" s="174">
        <f t="shared" ca="1" si="107"/>
        <v>-5.9975438347460268E-2</v>
      </c>
    </row>
    <row r="6642" spans="2:8" x14ac:dyDescent="0.3">
      <c r="B6642" s="213">
        <v>35837</v>
      </c>
      <c r="C6642" s="213">
        <v>32.989497999999998</v>
      </c>
      <c r="D6642" s="174">
        <v>-3.7109688621872303E-3</v>
      </c>
      <c r="E6642" s="174">
        <v>-3.7109688621872303E-3</v>
      </c>
      <c r="G6642" s="174">
        <v>6636</v>
      </c>
      <c r="H6642" s="174">
        <f t="shared" ca="1" si="107"/>
        <v>3.8379354071539605E-2</v>
      </c>
    </row>
    <row r="6643" spans="2:8" x14ac:dyDescent="0.3">
      <c r="B6643" s="212">
        <v>35836</v>
      </c>
      <c r="C6643" s="212">
        <v>33.112377000000002</v>
      </c>
      <c r="D6643" s="174">
        <v>-1.9267652559203305E-2</v>
      </c>
      <c r="E6643" s="174">
        <v>-1.9267652559203305E-2</v>
      </c>
      <c r="G6643" s="174">
        <v>6637</v>
      </c>
      <c r="H6643" s="174">
        <f t="shared" ca="1" si="107"/>
        <v>7.2807398477634927E-2</v>
      </c>
    </row>
    <row r="6644" spans="2:8" x14ac:dyDescent="0.3">
      <c r="B6644" s="213">
        <v>35835</v>
      </c>
      <c r="C6644" s="213">
        <v>33.762909000000001</v>
      </c>
      <c r="D6644" s="174">
        <v>3.6157587217863163E-2</v>
      </c>
      <c r="E6644" s="174">
        <v>3.6157587217863163E-2</v>
      </c>
      <c r="G6644" s="174">
        <v>6638</v>
      </c>
      <c r="H6644" s="174">
        <f t="shared" ca="1" si="107"/>
        <v>4.4940873602976446E-2</v>
      </c>
    </row>
    <row r="6645" spans="2:8" x14ac:dyDescent="0.3">
      <c r="B6645" s="212">
        <v>35832</v>
      </c>
      <c r="C6645" s="212">
        <v>32.584724000000001</v>
      </c>
      <c r="D6645" s="174">
        <v>-1.0100673781283282E-2</v>
      </c>
      <c r="E6645" s="174">
        <v>-1.0100673781283282E-2</v>
      </c>
      <c r="G6645" s="174">
        <v>6639</v>
      </c>
      <c r="H6645" s="174">
        <f t="shared" ca="1" si="107"/>
        <v>4.4533475876738546E-2</v>
      </c>
    </row>
    <row r="6646" spans="2:8" x14ac:dyDescent="0.3">
      <c r="B6646" s="213">
        <v>35831</v>
      </c>
      <c r="C6646" s="213">
        <v>32.917209999999997</v>
      </c>
      <c r="D6646" s="174">
        <v>9.9801368056111981E-3</v>
      </c>
      <c r="E6646" s="174">
        <v>9.9801368056111981E-3</v>
      </c>
      <c r="G6646" s="174">
        <v>6640</v>
      </c>
      <c r="H6646" s="174">
        <f t="shared" ca="1" si="107"/>
        <v>3.60452687205228E-3</v>
      </c>
    </row>
    <row r="6647" spans="2:8" x14ac:dyDescent="0.3">
      <c r="B6647" s="212">
        <v>35830</v>
      </c>
      <c r="C6647" s="212">
        <v>32.591937999999999</v>
      </c>
      <c r="D6647" s="174">
        <v>1.3257967258013646E-2</v>
      </c>
      <c r="E6647" s="174">
        <v>1.3257967258013646E-2</v>
      </c>
      <c r="G6647" s="174">
        <v>6641</v>
      </c>
      <c r="H6647" s="174">
        <f t="shared" ca="1" si="107"/>
        <v>2.1338757945931212E-2</v>
      </c>
    </row>
    <row r="6648" spans="2:8" x14ac:dyDescent="0.3">
      <c r="B6648" s="213">
        <v>35829</v>
      </c>
      <c r="C6648" s="213">
        <v>32.165489000000001</v>
      </c>
      <c r="D6648" s="174">
        <v>-4.2186765887442669E-2</v>
      </c>
      <c r="E6648" s="174">
        <v>-4.2186765887442669E-2</v>
      </c>
      <c r="G6648" s="174">
        <v>6642</v>
      </c>
      <c r="H6648" s="174">
        <f t="shared" ca="1" si="107"/>
        <v>-3.5601945147056321E-2</v>
      </c>
    </row>
    <row r="6649" spans="2:8" x14ac:dyDescent="0.3">
      <c r="B6649" s="212">
        <v>35828</v>
      </c>
      <c r="C6649" s="212">
        <v>33.582214</v>
      </c>
      <c r="D6649" s="174">
        <v>-1.9831030944270026E-2</v>
      </c>
      <c r="E6649" s="174">
        <v>-1.9831030944270026E-2</v>
      </c>
      <c r="G6649" s="174">
        <v>6643</v>
      </c>
      <c r="H6649" s="174">
        <f t="shared" ca="1" si="107"/>
        <v>-2.9212092986337285E-2</v>
      </c>
    </row>
    <row r="6650" spans="2:8" x14ac:dyDescent="0.3">
      <c r="B6650" s="213">
        <v>35825</v>
      </c>
      <c r="C6650" s="213">
        <v>34.261657999999997</v>
      </c>
      <c r="D6650" s="174">
        <v>1.2171676452439511E-2</v>
      </c>
      <c r="E6650" s="174">
        <v>1.2171676452439511E-2</v>
      </c>
      <c r="G6650" s="174">
        <v>6644</v>
      </c>
      <c r="H6650" s="174">
        <f t="shared" ca="1" si="107"/>
        <v>3.9650530879685349E-2</v>
      </c>
    </row>
    <row r="6651" spans="2:8" x14ac:dyDescent="0.3">
      <c r="B6651" s="212">
        <v>35824</v>
      </c>
      <c r="C6651" s="212">
        <v>33.849651000000001</v>
      </c>
      <c r="D6651" s="174">
        <v>-4.252781671331772E-3</v>
      </c>
      <c r="E6651" s="174">
        <v>-4.252781671331772E-3</v>
      </c>
      <c r="G6651" s="174">
        <v>6645</v>
      </c>
      <c r="H6651" s="174">
        <f t="shared" ca="1" si="107"/>
        <v>3.5497598980218439E-2</v>
      </c>
    </row>
    <row r="6652" spans="2:8" x14ac:dyDescent="0.3">
      <c r="B6652" s="213">
        <v>35823</v>
      </c>
      <c r="C6652" s="213">
        <v>33.994221000000003</v>
      </c>
      <c r="D6652" s="174">
        <v>-1.4862173301609771E-3</v>
      </c>
      <c r="E6652" s="174">
        <v>-1.4862173301609771E-3</v>
      </c>
      <c r="G6652" s="174">
        <v>6646</v>
      </c>
      <c r="H6652" s="174">
        <f t="shared" ca="1" si="107"/>
        <v>-9.388878792109286E-3</v>
      </c>
    </row>
    <row r="6653" spans="2:8" x14ac:dyDescent="0.3">
      <c r="B6653" s="212">
        <v>35822</v>
      </c>
      <c r="C6653" s="212">
        <v>34.044818999999997</v>
      </c>
      <c r="D6653" s="174">
        <v>-3.6021282905770544E-2</v>
      </c>
      <c r="E6653" s="174">
        <v>-3.6021282905770544E-2</v>
      </c>
      <c r="G6653" s="174">
        <v>6647</v>
      </c>
      <c r="H6653" s="174">
        <f t="shared" ca="1" si="107"/>
        <v>-1.256497579157969E-2</v>
      </c>
    </row>
    <row r="6654" spans="2:8" x14ac:dyDescent="0.3">
      <c r="B6654" s="213">
        <v>35821</v>
      </c>
      <c r="C6654" s="213">
        <v>35.316982000000003</v>
      </c>
      <c r="D6654" s="174">
        <v>0</v>
      </c>
      <c r="E6654" s="174">
        <v>0</v>
      </c>
      <c r="G6654" s="174">
        <v>6648</v>
      </c>
      <c r="H6654" s="174">
        <f t="shared" ca="1" si="107"/>
        <v>2.5003030841538543E-2</v>
      </c>
    </row>
    <row r="6655" spans="2:8" x14ac:dyDescent="0.3">
      <c r="B6655" s="212">
        <v>35818</v>
      </c>
      <c r="C6655" s="212">
        <v>35.316982000000003</v>
      </c>
      <c r="D6655" s="174">
        <v>-4.4823545203716061E-3</v>
      </c>
      <c r="E6655" s="174">
        <v>-4.4823545203716061E-3</v>
      </c>
      <c r="G6655" s="174">
        <v>6649</v>
      </c>
      <c r="H6655" s="174">
        <f t="shared" ca="1" si="107"/>
        <v>-2.8474822607596232E-3</v>
      </c>
    </row>
    <row r="6656" spans="2:8" x14ac:dyDescent="0.3">
      <c r="B6656" s="213">
        <v>35817</v>
      </c>
      <c r="C6656" s="213">
        <v>35.475997999999997</v>
      </c>
      <c r="D6656" s="174">
        <v>-2.6962648210882227E-2</v>
      </c>
      <c r="E6656" s="174">
        <v>-2.6962648210882227E-2</v>
      </c>
      <c r="G6656" s="174">
        <v>6650</v>
      </c>
      <c r="H6656" s="174">
        <f t="shared" ca="1" si="107"/>
        <v>5.8030071627069059E-2</v>
      </c>
    </row>
    <row r="6657" spans="2:8" x14ac:dyDescent="0.3">
      <c r="B6657" s="212">
        <v>35816</v>
      </c>
      <c r="C6657" s="212">
        <v>36.459029999999998</v>
      </c>
      <c r="D6657" s="174">
        <v>2.3849478355551712E-3</v>
      </c>
      <c r="E6657" s="174">
        <v>2.3849478355551712E-3</v>
      </c>
      <c r="G6657" s="174">
        <v>6651</v>
      </c>
      <c r="H6657" s="174">
        <f t="shared" ca="1" si="107"/>
        <v>-3.4402303905485786E-2</v>
      </c>
    </row>
    <row r="6658" spans="2:8" x14ac:dyDescent="0.3">
      <c r="B6658" s="213">
        <v>35815</v>
      </c>
      <c r="C6658" s="213">
        <v>36.372284000000001</v>
      </c>
      <c r="D6658" s="174">
        <v>-8.6684145749461889E-3</v>
      </c>
      <c r="E6658" s="174">
        <v>-8.6684145749461889E-3</v>
      </c>
      <c r="G6658" s="174">
        <v>6652</v>
      </c>
      <c r="H6658" s="174">
        <f t="shared" ca="1" si="107"/>
        <v>-1.6606272740740426E-2</v>
      </c>
    </row>
    <row r="6659" spans="2:8" x14ac:dyDescent="0.3">
      <c r="B6659" s="212">
        <v>35814</v>
      </c>
      <c r="C6659" s="212">
        <v>36.690331</v>
      </c>
      <c r="D6659" s="174">
        <v>1.2365230267002692E-2</v>
      </c>
      <c r="E6659" s="174">
        <v>1.2365230267002692E-2</v>
      </c>
      <c r="G6659" s="174">
        <v>6653</v>
      </c>
      <c r="H6659" s="174">
        <f t="shared" ca="1" si="107"/>
        <v>3.7152322279332198E-2</v>
      </c>
    </row>
    <row r="6660" spans="2:8" x14ac:dyDescent="0.3">
      <c r="B6660" s="213">
        <v>35811</v>
      </c>
      <c r="C6660" s="213">
        <v>36.242187999999999</v>
      </c>
      <c r="D6660" s="174">
        <v>2.7038180021385635E-2</v>
      </c>
      <c r="E6660" s="174">
        <v>2.7038180021385635E-2</v>
      </c>
      <c r="G6660" s="174">
        <v>6654</v>
      </c>
      <c r="H6660" s="174">
        <f t="shared" ca="1" si="107"/>
        <v>9.3902364865954078E-3</v>
      </c>
    </row>
    <row r="6661" spans="2:8" x14ac:dyDescent="0.3">
      <c r="B6661" s="212">
        <v>35810</v>
      </c>
      <c r="C6661" s="212">
        <v>35.288063000000001</v>
      </c>
      <c r="D6661" s="174">
        <v>-4.6670666421076486E-2</v>
      </c>
      <c r="E6661" s="174">
        <v>-4.6670666421076486E-2</v>
      </c>
      <c r="G6661" s="174">
        <v>6655</v>
      </c>
      <c r="H6661" s="174">
        <f t="shared" ca="1" si="107"/>
        <v>7.8339379391816122E-2</v>
      </c>
    </row>
    <row r="6662" spans="2:8" x14ac:dyDescent="0.3">
      <c r="B6662" s="213">
        <v>35809</v>
      </c>
      <c r="C6662" s="213">
        <v>37.015605999999998</v>
      </c>
      <c r="D6662" s="174">
        <v>-6.5169865186392145E-2</v>
      </c>
      <c r="E6662" s="174">
        <v>-6.5169865186392145E-2</v>
      </c>
      <c r="G6662" s="174">
        <v>6656</v>
      </c>
      <c r="H6662" s="174">
        <f t="shared" ca="1" si="107"/>
        <v>-5.6007124630010188E-2</v>
      </c>
    </row>
    <row r="6663" spans="2:8" x14ac:dyDescent="0.3">
      <c r="B6663" s="212">
        <v>35808</v>
      </c>
      <c r="C6663" s="212">
        <v>39.596077000000001</v>
      </c>
      <c r="D6663" s="174">
        <v>1.0701195435936015E-2</v>
      </c>
      <c r="E6663" s="174">
        <v>1.0701195435936015E-2</v>
      </c>
      <c r="G6663" s="174">
        <v>6657</v>
      </c>
      <c r="H6663" s="174">
        <f t="shared" ca="1" si="107"/>
        <v>-1.2691392439704798E-2</v>
      </c>
    </row>
    <row r="6664" spans="2:8" x14ac:dyDescent="0.3">
      <c r="B6664" s="213">
        <v>35807</v>
      </c>
      <c r="C6664" s="213">
        <v>39.176837999999996</v>
      </c>
      <c r="D6664" s="174">
        <v>-3.900705079397486E-2</v>
      </c>
      <c r="E6664" s="174">
        <v>-3.900705079397486E-2</v>
      </c>
      <c r="G6664" s="174">
        <v>6658</v>
      </c>
      <c r="H6664" s="174">
        <f t="shared" ref="H6664:H6727" ca="1" si="108">_xlfn.NORM.INV(RAND(),N$9,N$10)</f>
        <v>1.660441881499037E-2</v>
      </c>
    </row>
    <row r="6665" spans="2:8" x14ac:dyDescent="0.3">
      <c r="B6665" s="212">
        <v>35804</v>
      </c>
      <c r="C6665" s="212">
        <v>40.767040000000001</v>
      </c>
      <c r="D6665" s="174">
        <v>-2.2699658234088274E-2</v>
      </c>
      <c r="E6665" s="174">
        <v>-2.2699658234088274E-2</v>
      </c>
      <c r="G6665" s="174">
        <v>6659</v>
      </c>
      <c r="H6665" s="174">
        <f t="shared" ca="1" si="108"/>
        <v>3.2531309233212208E-2</v>
      </c>
    </row>
    <row r="6666" spans="2:8" x14ac:dyDescent="0.3">
      <c r="B6666" s="213">
        <v>35803</v>
      </c>
      <c r="C6666" s="213">
        <v>41.713932</v>
      </c>
      <c r="D6666" s="174">
        <v>-1.5691689613014988E-2</v>
      </c>
      <c r="E6666" s="174">
        <v>-1.5691689613014988E-2</v>
      </c>
      <c r="G6666" s="174">
        <v>6660</v>
      </c>
      <c r="H6666" s="174">
        <f t="shared" ca="1" si="108"/>
        <v>-2.4491668729155449E-2</v>
      </c>
    </row>
    <row r="6667" spans="2:8" x14ac:dyDescent="0.3">
      <c r="B6667" s="212">
        <v>35802</v>
      </c>
      <c r="C6667" s="212">
        <v>42.378928999999999</v>
      </c>
      <c r="D6667" s="174">
        <v>1.3662922703390377E-3</v>
      </c>
      <c r="E6667" s="174">
        <v>1.3662922703390377E-3</v>
      </c>
      <c r="G6667" s="174">
        <v>6661</v>
      </c>
      <c r="H6667" s="174">
        <f t="shared" ca="1" si="108"/>
        <v>-1.7572286993753898E-2</v>
      </c>
    </row>
    <row r="6668" spans="2:8" x14ac:dyDescent="0.3">
      <c r="B6668" s="213">
        <v>35801</v>
      </c>
      <c r="C6668" s="213">
        <v>42.321106</v>
      </c>
      <c r="D6668" s="174">
        <v>-1.9755668904539406E-2</v>
      </c>
      <c r="E6668" s="174">
        <v>-1.9755668904539406E-2</v>
      </c>
      <c r="G6668" s="174">
        <v>6662</v>
      </c>
      <c r="H6668" s="174">
        <f t="shared" ca="1" si="108"/>
        <v>2.3069364003914693E-2</v>
      </c>
    </row>
    <row r="6669" spans="2:8" x14ac:dyDescent="0.3">
      <c r="B6669" s="212">
        <v>35800</v>
      </c>
      <c r="C6669" s="212">
        <v>43.174038000000003</v>
      </c>
      <c r="D6669" s="174">
        <v>-2.4497597160340161E-2</v>
      </c>
      <c r="E6669" s="174">
        <v>-2.4497597160340161E-2</v>
      </c>
      <c r="G6669" s="174">
        <v>6663</v>
      </c>
      <c r="H6669" s="174">
        <f t="shared" ca="1" si="108"/>
        <v>-3.6140197658028228E-2</v>
      </c>
    </row>
    <row r="6670" spans="2:8" x14ac:dyDescent="0.3">
      <c r="B6670" s="213">
        <v>35797</v>
      </c>
      <c r="C6670" s="213">
        <v>44.258259000000002</v>
      </c>
      <c r="D6670" s="174">
        <v>1.965030516643234E-2</v>
      </c>
      <c r="E6670" s="174">
        <v>1.965030516643234E-2</v>
      </c>
      <c r="G6670" s="174">
        <v>6664</v>
      </c>
      <c r="H6670" s="174">
        <f t="shared" ca="1" si="108"/>
        <v>4.5180900257221941E-2</v>
      </c>
    </row>
    <row r="6671" spans="2:8" x14ac:dyDescent="0.3">
      <c r="B6671" s="212">
        <v>35796</v>
      </c>
      <c r="C6671" s="212">
        <v>43.405330999999997</v>
      </c>
      <c r="D6671" s="174">
        <v>8.3962841490139942E-3</v>
      </c>
      <c r="E6671" s="174">
        <v>8.3962841490139942E-3</v>
      </c>
      <c r="G6671" s="174">
        <v>6665</v>
      </c>
      <c r="H6671" s="174">
        <f t="shared" ca="1" si="108"/>
        <v>9.7516032168980648E-3</v>
      </c>
    </row>
    <row r="6672" spans="2:8" x14ac:dyDescent="0.3">
      <c r="B6672" s="213">
        <v>35795</v>
      </c>
      <c r="C6672" s="213">
        <v>43.043922000000002</v>
      </c>
      <c r="D6672" s="174">
        <v>7.6142619765778826E-3</v>
      </c>
      <c r="E6672" s="174">
        <v>7.6142619765778826E-3</v>
      </c>
      <c r="G6672" s="174">
        <v>6666</v>
      </c>
      <c r="H6672" s="174">
        <f t="shared" ca="1" si="108"/>
        <v>1.2779739068414691E-2</v>
      </c>
    </row>
    <row r="6673" spans="2:8" x14ac:dyDescent="0.3">
      <c r="B6673" s="212">
        <v>35794</v>
      </c>
      <c r="C6673" s="212">
        <v>42.718651000000001</v>
      </c>
      <c r="D6673" s="174">
        <v>-1.696610835313166E-2</v>
      </c>
      <c r="E6673" s="174">
        <v>-1.696610835313166E-2</v>
      </c>
      <c r="G6673" s="174">
        <v>6667</v>
      </c>
      <c r="H6673" s="174">
        <f t="shared" ca="1" si="108"/>
        <v>-2.5385761815286036E-2</v>
      </c>
    </row>
    <row r="6674" spans="2:8" x14ac:dyDescent="0.3">
      <c r="B6674" s="213">
        <v>35793</v>
      </c>
      <c r="C6674" s="213">
        <v>43.455928999999998</v>
      </c>
      <c r="D6674" s="174">
        <v>8.8735849742983097E-2</v>
      </c>
      <c r="E6674" s="174">
        <v>8.8735849742983097E-2</v>
      </c>
      <c r="G6674" s="174">
        <v>6668</v>
      </c>
      <c r="H6674" s="174">
        <f t="shared" ca="1" si="108"/>
        <v>2.430375335229237E-2</v>
      </c>
    </row>
    <row r="6675" spans="2:8" x14ac:dyDescent="0.3">
      <c r="B6675" s="212">
        <v>35790</v>
      </c>
      <c r="C6675" s="212">
        <v>39.914116</v>
      </c>
      <c r="D6675" s="174">
        <v>9.5065936416698343E-3</v>
      </c>
      <c r="E6675" s="174">
        <v>9.5065936416698343E-3</v>
      </c>
      <c r="G6675" s="174">
        <v>6669</v>
      </c>
      <c r="H6675" s="174">
        <f t="shared" ca="1" si="108"/>
        <v>2.1781436010506642E-2</v>
      </c>
    </row>
    <row r="6676" spans="2:8" x14ac:dyDescent="0.3">
      <c r="B6676" s="213">
        <v>35789</v>
      </c>
      <c r="C6676" s="213">
        <v>39.538241999999997</v>
      </c>
      <c r="D6676" s="174">
        <v>0</v>
      </c>
      <c r="E6676" s="174">
        <v>0</v>
      </c>
      <c r="G6676" s="174">
        <v>6670</v>
      </c>
      <c r="H6676" s="174">
        <f t="shared" ca="1" si="108"/>
        <v>5.6761688808350516E-2</v>
      </c>
    </row>
    <row r="6677" spans="2:8" x14ac:dyDescent="0.3">
      <c r="B6677" s="212">
        <v>35788</v>
      </c>
      <c r="C6677" s="212">
        <v>39.538241999999997</v>
      </c>
      <c r="D6677" s="174">
        <v>-2.8764179623337917E-2</v>
      </c>
      <c r="E6677" s="174">
        <v>-2.8764179623337917E-2</v>
      </c>
      <c r="G6677" s="174">
        <v>6671</v>
      </c>
      <c r="H6677" s="174">
        <f t="shared" ca="1" si="108"/>
        <v>1.8695678866693423E-4</v>
      </c>
    </row>
    <row r="6678" spans="2:8" x14ac:dyDescent="0.3">
      <c r="B6678" s="213">
        <v>35787</v>
      </c>
      <c r="C6678" s="213">
        <v>40.709209000000001</v>
      </c>
      <c r="D6678" s="174">
        <v>-8.7998660843363937E-3</v>
      </c>
      <c r="E6678" s="174">
        <v>-8.7998660843363937E-3</v>
      </c>
      <c r="G6678" s="174">
        <v>6672</v>
      </c>
      <c r="H6678" s="174">
        <f t="shared" ca="1" si="108"/>
        <v>5.8524074557900194E-2</v>
      </c>
    </row>
    <row r="6679" spans="2:8" x14ac:dyDescent="0.3">
      <c r="B6679" s="212">
        <v>35786</v>
      </c>
      <c r="C6679" s="212">
        <v>41.070625</v>
      </c>
      <c r="D6679" s="174">
        <v>-4.7293417537071286E-3</v>
      </c>
      <c r="E6679" s="174">
        <v>-4.7293417537071286E-3</v>
      </c>
      <c r="G6679" s="174">
        <v>6673</v>
      </c>
      <c r="H6679" s="174">
        <f t="shared" ca="1" si="108"/>
        <v>-5.4796249385604165E-2</v>
      </c>
    </row>
    <row r="6680" spans="2:8" x14ac:dyDescent="0.3">
      <c r="B6680" s="213">
        <v>35783</v>
      </c>
      <c r="C6680" s="213">
        <v>41.265785000000001</v>
      </c>
      <c r="D6680" s="174">
        <v>1.7828292957203645E-2</v>
      </c>
      <c r="E6680" s="174">
        <v>1.7828292957203645E-2</v>
      </c>
      <c r="G6680" s="174">
        <v>6674</v>
      </c>
      <c r="H6680" s="174">
        <f t="shared" ca="1" si="108"/>
        <v>-1.2190138118364245E-2</v>
      </c>
    </row>
    <row r="6681" spans="2:8" x14ac:dyDescent="0.3">
      <c r="B6681" s="212">
        <v>35782</v>
      </c>
      <c r="C6681" s="212">
        <v>40.542973000000003</v>
      </c>
      <c r="D6681" s="174">
        <v>-1.6827006203623613E-2</v>
      </c>
      <c r="E6681" s="174">
        <v>-1.6827006203623613E-2</v>
      </c>
      <c r="G6681" s="174">
        <v>6675</v>
      </c>
      <c r="H6681" s="174">
        <f t="shared" ca="1" si="108"/>
        <v>3.6080084779409514E-2</v>
      </c>
    </row>
    <row r="6682" spans="2:8" x14ac:dyDescent="0.3">
      <c r="B6682" s="213">
        <v>35781</v>
      </c>
      <c r="C6682" s="213">
        <v>41.236865999999999</v>
      </c>
      <c r="D6682" s="174">
        <v>-1.3658589860390844E-2</v>
      </c>
      <c r="E6682" s="174">
        <v>-1.3658589860390844E-2</v>
      </c>
      <c r="G6682" s="174">
        <v>6676</v>
      </c>
      <c r="H6682" s="174">
        <f t="shared" ca="1" si="108"/>
        <v>-3.833976588773555E-2</v>
      </c>
    </row>
    <row r="6683" spans="2:8" x14ac:dyDescent="0.3">
      <c r="B6683" s="212">
        <v>35780</v>
      </c>
      <c r="C6683" s="212">
        <v>41.807903000000003</v>
      </c>
      <c r="D6683" s="174">
        <v>4.7826099161050468E-2</v>
      </c>
      <c r="E6683" s="174">
        <v>4.7826099161050468E-2</v>
      </c>
      <c r="G6683" s="174">
        <v>6677</v>
      </c>
      <c r="H6683" s="174">
        <f t="shared" ca="1" si="108"/>
        <v>5.9953697444285539E-2</v>
      </c>
    </row>
    <row r="6684" spans="2:8" x14ac:dyDescent="0.3">
      <c r="B6684" s="213">
        <v>35779</v>
      </c>
      <c r="C6684" s="213">
        <v>39.899658000000002</v>
      </c>
      <c r="D6684" s="174">
        <v>2.7167949861005458E-2</v>
      </c>
      <c r="E6684" s="174">
        <v>2.7167949861005458E-2</v>
      </c>
      <c r="G6684" s="174">
        <v>6678</v>
      </c>
      <c r="H6684" s="174">
        <f t="shared" ca="1" si="108"/>
        <v>1.597088807645429E-2</v>
      </c>
    </row>
    <row r="6685" spans="2:8" x14ac:dyDescent="0.3">
      <c r="B6685" s="212">
        <v>35776</v>
      </c>
      <c r="C6685" s="212">
        <v>38.844337000000003</v>
      </c>
      <c r="D6685" s="174">
        <v>1.4919877311872522E-2</v>
      </c>
      <c r="E6685" s="174">
        <v>1.4919877311872522E-2</v>
      </c>
      <c r="G6685" s="174">
        <v>6679</v>
      </c>
      <c r="H6685" s="174">
        <f t="shared" ca="1" si="108"/>
        <v>1.5713699882624763E-2</v>
      </c>
    </row>
    <row r="6686" spans="2:8" x14ac:dyDescent="0.3">
      <c r="B6686" s="213">
        <v>35775</v>
      </c>
      <c r="C6686" s="213">
        <v>38.273304000000003</v>
      </c>
      <c r="D6686" s="174">
        <v>2.9554735438034645E-2</v>
      </c>
      <c r="E6686" s="174">
        <v>2.9554735438034645E-2</v>
      </c>
      <c r="G6686" s="174">
        <v>6680</v>
      </c>
      <c r="H6686" s="174">
        <f t="shared" ca="1" si="108"/>
        <v>-2.0907846654104043E-3</v>
      </c>
    </row>
    <row r="6687" spans="2:8" x14ac:dyDescent="0.3">
      <c r="B6687" s="212">
        <v>35774</v>
      </c>
      <c r="C6687" s="212">
        <v>37.174618000000002</v>
      </c>
      <c r="D6687" s="174">
        <v>-5.6849629232172336E-2</v>
      </c>
      <c r="E6687" s="174">
        <v>-5.6849629232172336E-2</v>
      </c>
      <c r="G6687" s="174">
        <v>6681</v>
      </c>
      <c r="H6687" s="174">
        <f t="shared" ca="1" si="108"/>
        <v>-3.7822064131716056E-3</v>
      </c>
    </row>
    <row r="6688" spans="2:8" x14ac:dyDescent="0.3">
      <c r="B6688" s="213">
        <v>35773</v>
      </c>
      <c r="C6688" s="213">
        <v>39.415367000000003</v>
      </c>
      <c r="D6688" s="174">
        <v>-2.8158988306530141E-2</v>
      </c>
      <c r="E6688" s="174">
        <v>-2.8158988306530141E-2</v>
      </c>
      <c r="G6688" s="174">
        <v>6682</v>
      </c>
      <c r="H6688" s="174">
        <f t="shared" ca="1" si="108"/>
        <v>-6.5716485654048779E-2</v>
      </c>
    </row>
    <row r="6689" spans="2:8" x14ac:dyDescent="0.3">
      <c r="B6689" s="212">
        <v>35772</v>
      </c>
      <c r="C6689" s="212">
        <v>40.557423</v>
      </c>
      <c r="D6689" s="174">
        <v>-1.7811075298861857E-4</v>
      </c>
      <c r="E6689" s="174">
        <v>-1.7811075298861857E-4</v>
      </c>
      <c r="G6689" s="174">
        <v>6683</v>
      </c>
      <c r="H6689" s="174">
        <f t="shared" ca="1" si="108"/>
        <v>1.7252084550987021E-2</v>
      </c>
    </row>
    <row r="6690" spans="2:8" x14ac:dyDescent="0.3">
      <c r="B6690" s="213">
        <v>35769</v>
      </c>
      <c r="C6690" s="213">
        <v>40.564647999999998</v>
      </c>
      <c r="D6690" s="174">
        <v>-2.9904804054016718E-2</v>
      </c>
      <c r="E6690" s="174">
        <v>-2.9904804054016718E-2</v>
      </c>
      <c r="G6690" s="174">
        <v>6684</v>
      </c>
      <c r="H6690" s="174">
        <f t="shared" ca="1" si="108"/>
        <v>2.4878232336234492E-2</v>
      </c>
    </row>
    <row r="6691" spans="2:8" x14ac:dyDescent="0.3">
      <c r="B6691" s="212">
        <v>35768</v>
      </c>
      <c r="C6691" s="212">
        <v>41.815120999999998</v>
      </c>
      <c r="D6691" s="174">
        <v>-5.3302393956117921E-3</v>
      </c>
      <c r="E6691" s="174">
        <v>-5.3302393956117921E-3</v>
      </c>
      <c r="G6691" s="174">
        <v>6685</v>
      </c>
      <c r="H6691" s="174">
        <f t="shared" ca="1" si="108"/>
        <v>8.0339457379063839E-2</v>
      </c>
    </row>
    <row r="6692" spans="2:8" x14ac:dyDescent="0.3">
      <c r="B6692" s="213">
        <v>35767</v>
      </c>
      <c r="C6692" s="213">
        <v>42.039200000000001</v>
      </c>
      <c r="D6692" s="174">
        <v>-1.0379559852990074E-2</v>
      </c>
      <c r="E6692" s="174">
        <v>-1.0379559852990074E-2</v>
      </c>
      <c r="G6692" s="174">
        <v>6686</v>
      </c>
      <c r="H6692" s="174">
        <f t="shared" ca="1" si="108"/>
        <v>4.2890757392001176E-2</v>
      </c>
    </row>
    <row r="6693" spans="2:8" x14ac:dyDescent="0.3">
      <c r="B6693" s="212">
        <v>35766</v>
      </c>
      <c r="C6693" s="212">
        <v>42.480125000000001</v>
      </c>
      <c r="D6693" s="174">
        <v>-2.9557516766526206E-2</v>
      </c>
      <c r="E6693" s="174">
        <v>-2.9557516766526206E-2</v>
      </c>
      <c r="G6693" s="174">
        <v>6687</v>
      </c>
      <c r="H6693" s="174">
        <f t="shared" ca="1" si="108"/>
        <v>-3.5496677019867133E-2</v>
      </c>
    </row>
    <row r="6694" spans="2:8" x14ac:dyDescent="0.3">
      <c r="B6694" s="213">
        <v>35765</v>
      </c>
      <c r="C6694" s="213">
        <v>43.773975</v>
      </c>
      <c r="D6694" s="174">
        <v>-3.6129147582200767E-2</v>
      </c>
      <c r="E6694" s="174">
        <v>-3.6129147582200767E-2</v>
      </c>
      <c r="G6694" s="174">
        <v>6688</v>
      </c>
      <c r="H6694" s="174">
        <f t="shared" ca="1" si="108"/>
        <v>3.7864216064987896E-2</v>
      </c>
    </row>
    <row r="6695" spans="2:8" x14ac:dyDescent="0.3">
      <c r="B6695" s="212">
        <v>35762</v>
      </c>
      <c r="C6695" s="212">
        <v>45.414771999999999</v>
      </c>
      <c r="D6695" s="174">
        <v>-2.4681721756480302E-2</v>
      </c>
      <c r="E6695" s="174">
        <v>-2.4681721756480302E-2</v>
      </c>
      <c r="G6695" s="174">
        <v>6689</v>
      </c>
      <c r="H6695" s="174">
        <f t="shared" ca="1" si="108"/>
        <v>-1.0102093695502508E-2</v>
      </c>
    </row>
    <row r="6696" spans="2:8" x14ac:dyDescent="0.3">
      <c r="B6696" s="213">
        <v>35761</v>
      </c>
      <c r="C6696" s="213">
        <v>46.564053000000001</v>
      </c>
      <c r="D6696" s="174">
        <v>3.6190959780464167E-2</v>
      </c>
      <c r="E6696" s="174">
        <v>3.6190959780464167E-2</v>
      </c>
      <c r="G6696" s="174">
        <v>6690</v>
      </c>
      <c r="H6696" s="174">
        <f t="shared" ca="1" si="108"/>
        <v>-3.05648118102184E-2</v>
      </c>
    </row>
    <row r="6697" spans="2:8" x14ac:dyDescent="0.3">
      <c r="B6697" s="212">
        <v>35760</v>
      </c>
      <c r="C6697" s="212">
        <v>44.937714</v>
      </c>
      <c r="D6697" s="174">
        <v>-4.8020632428418938E-3</v>
      </c>
      <c r="E6697" s="174">
        <v>-4.8020632428418938E-3</v>
      </c>
      <c r="G6697" s="174">
        <v>6691</v>
      </c>
      <c r="H6697" s="174">
        <f t="shared" ca="1" si="108"/>
        <v>2.6819087810532783E-3</v>
      </c>
    </row>
    <row r="6698" spans="2:8" x14ac:dyDescent="0.3">
      <c r="B6698" s="213">
        <v>35759</v>
      </c>
      <c r="C6698" s="213">
        <v>45.154549000000003</v>
      </c>
      <c r="D6698" s="174">
        <v>8.5564320935221528E-3</v>
      </c>
      <c r="E6698" s="174">
        <v>8.5564320935221528E-3</v>
      </c>
      <c r="G6698" s="174">
        <v>6692</v>
      </c>
      <c r="H6698" s="174">
        <f t="shared" ca="1" si="108"/>
        <v>4.2524516491234456E-4</v>
      </c>
    </row>
    <row r="6699" spans="2:8" x14ac:dyDescent="0.3">
      <c r="B6699" s="212">
        <v>35758</v>
      </c>
      <c r="C6699" s="212">
        <v>44.771464999999999</v>
      </c>
      <c r="D6699" s="174">
        <v>-3.1733679374668727E-2</v>
      </c>
      <c r="E6699" s="174">
        <v>-3.1733679374668727E-2</v>
      </c>
      <c r="G6699" s="174">
        <v>6693</v>
      </c>
      <c r="H6699" s="174">
        <f t="shared" ca="1" si="108"/>
        <v>1.621626097002464E-2</v>
      </c>
    </row>
    <row r="6700" spans="2:8" x14ac:dyDescent="0.3">
      <c r="B6700" s="213">
        <v>35755</v>
      </c>
      <c r="C6700" s="213">
        <v>46.238791999999997</v>
      </c>
      <c r="D6700" s="174">
        <v>8.5134147893500735E-3</v>
      </c>
      <c r="E6700" s="174">
        <v>8.5134147893500735E-3</v>
      </c>
      <c r="G6700" s="174">
        <v>6694</v>
      </c>
      <c r="H6700" s="174">
        <f t="shared" ca="1" si="108"/>
        <v>2.86670935768783E-2</v>
      </c>
    </row>
    <row r="6701" spans="2:8" x14ac:dyDescent="0.3">
      <c r="B6701" s="212">
        <v>35754</v>
      </c>
      <c r="C6701" s="212">
        <v>45.848464999999997</v>
      </c>
      <c r="D6701" s="174">
        <v>9.5496020545913583E-3</v>
      </c>
      <c r="E6701" s="174">
        <v>9.5496020545913583E-3</v>
      </c>
      <c r="G6701" s="174">
        <v>6695</v>
      </c>
      <c r="H6701" s="174">
        <f t="shared" ca="1" si="108"/>
        <v>-3.8929756161523951E-3</v>
      </c>
    </row>
    <row r="6702" spans="2:8" x14ac:dyDescent="0.3">
      <c r="B6702" s="213">
        <v>35753</v>
      </c>
      <c r="C6702" s="213">
        <v>45.414771999999999</v>
      </c>
      <c r="D6702" s="174">
        <v>-3.4869429812277565E-2</v>
      </c>
      <c r="E6702" s="174">
        <v>-3.4869429812277565E-2</v>
      </c>
      <c r="G6702" s="174">
        <v>6696</v>
      </c>
      <c r="H6702" s="174">
        <f t="shared" ca="1" si="108"/>
        <v>-2.6338230647252166E-2</v>
      </c>
    </row>
    <row r="6703" spans="2:8" x14ac:dyDescent="0.3">
      <c r="B6703" s="212">
        <v>35752</v>
      </c>
      <c r="C6703" s="212">
        <v>47.055573000000003</v>
      </c>
      <c r="D6703" s="174">
        <v>2.9411856072495711E-2</v>
      </c>
      <c r="E6703" s="174">
        <v>2.9411856072495711E-2</v>
      </c>
      <c r="G6703" s="174">
        <v>6697</v>
      </c>
      <c r="H6703" s="174">
        <f t="shared" ca="1" si="108"/>
        <v>1.8206222360484945E-2</v>
      </c>
    </row>
    <row r="6704" spans="2:8" x14ac:dyDescent="0.3">
      <c r="B6704" s="213">
        <v>35751</v>
      </c>
      <c r="C6704" s="213">
        <v>45.711123999999998</v>
      </c>
      <c r="D6704" s="174">
        <v>-4.6153954019282434E-2</v>
      </c>
      <c r="E6704" s="174">
        <v>-4.6153954019282434E-2</v>
      </c>
      <c r="G6704" s="174">
        <v>6698</v>
      </c>
      <c r="H6704" s="174">
        <f t="shared" ca="1" si="108"/>
        <v>-1.1369017740945429E-3</v>
      </c>
    </row>
    <row r="6705" spans="2:8" x14ac:dyDescent="0.3">
      <c r="B6705" s="212">
        <v>35748</v>
      </c>
      <c r="C6705" s="212">
        <v>47.922958000000001</v>
      </c>
      <c r="D6705" s="174">
        <v>0</v>
      </c>
      <c r="E6705" s="174">
        <v>0</v>
      </c>
      <c r="G6705" s="174">
        <v>6699</v>
      </c>
      <c r="H6705" s="174">
        <f t="shared" ca="1" si="108"/>
        <v>1.200109186906288E-3</v>
      </c>
    </row>
    <row r="6706" spans="2:8" x14ac:dyDescent="0.3">
      <c r="B6706" s="213">
        <v>35747</v>
      </c>
      <c r="C6706" s="213">
        <v>47.922958000000001</v>
      </c>
      <c r="D6706" s="174">
        <v>-6.8903505313543624E-3</v>
      </c>
      <c r="E6706" s="174">
        <v>-6.8903505313543624E-3</v>
      </c>
      <c r="G6706" s="174">
        <v>6700</v>
      </c>
      <c r="H6706" s="174">
        <f t="shared" ca="1" si="108"/>
        <v>-3.3062028830980542E-2</v>
      </c>
    </row>
    <row r="6707" spans="2:8" x14ac:dyDescent="0.3">
      <c r="B6707" s="212">
        <v>35746</v>
      </c>
      <c r="C6707" s="212">
        <v>48.255454999999998</v>
      </c>
      <c r="D6707" s="174">
        <v>-1.924493404796861E-2</v>
      </c>
      <c r="E6707" s="174">
        <v>-1.924493404796861E-2</v>
      </c>
      <c r="G6707" s="174">
        <v>6701</v>
      </c>
      <c r="H6707" s="174">
        <f t="shared" ca="1" si="108"/>
        <v>9.2334524888809128E-3</v>
      </c>
    </row>
    <row r="6708" spans="2:8" x14ac:dyDescent="0.3">
      <c r="B6708" s="213">
        <v>35745</v>
      </c>
      <c r="C6708" s="213">
        <v>49.202351</v>
      </c>
      <c r="D6708" s="174">
        <v>5.8818352057942596E-4</v>
      </c>
      <c r="E6708" s="174">
        <v>5.8818352057942596E-4</v>
      </c>
      <c r="G6708" s="174">
        <v>6702</v>
      </c>
      <c r="H6708" s="174">
        <f t="shared" ca="1" si="108"/>
        <v>4.3436894629832615E-3</v>
      </c>
    </row>
    <row r="6709" spans="2:8" x14ac:dyDescent="0.3">
      <c r="B6709" s="212">
        <v>35744</v>
      </c>
      <c r="C6709" s="212">
        <v>49.173428000000001</v>
      </c>
      <c r="D6709" s="174">
        <v>5.765557686144617E-3</v>
      </c>
      <c r="E6709" s="174">
        <v>5.765557686144617E-3</v>
      </c>
      <c r="G6709" s="174">
        <v>6703</v>
      </c>
      <c r="H6709" s="174">
        <f t="shared" ca="1" si="108"/>
        <v>-3.1572624502838958E-2</v>
      </c>
    </row>
    <row r="6710" spans="2:8" x14ac:dyDescent="0.3">
      <c r="B6710" s="213">
        <v>35741</v>
      </c>
      <c r="C6710" s="213">
        <v>48.891540999999997</v>
      </c>
      <c r="D6710" s="174">
        <v>1.1968944688957286E-2</v>
      </c>
      <c r="E6710" s="174">
        <v>1.1968944688957286E-2</v>
      </c>
      <c r="G6710" s="174">
        <v>6704</v>
      </c>
      <c r="H6710" s="174">
        <f t="shared" ca="1" si="108"/>
        <v>4.3685513055099441E-2</v>
      </c>
    </row>
    <row r="6711" spans="2:8" x14ac:dyDescent="0.3">
      <c r="B6711" s="212">
        <v>35740</v>
      </c>
      <c r="C6711" s="212">
        <v>48.313282000000001</v>
      </c>
      <c r="D6711" s="174">
        <v>4.4922937717441918E-4</v>
      </c>
      <c r="E6711" s="174">
        <v>4.4922937717441918E-4</v>
      </c>
      <c r="G6711" s="174">
        <v>6705</v>
      </c>
      <c r="H6711" s="174">
        <f t="shared" ca="1" si="108"/>
        <v>-1.0339875792303978E-2</v>
      </c>
    </row>
    <row r="6712" spans="2:8" x14ac:dyDescent="0.3">
      <c r="B6712" s="213">
        <v>35739</v>
      </c>
      <c r="C6712" s="213">
        <v>48.291587999999997</v>
      </c>
      <c r="D6712" s="174">
        <v>-1.8221985497283714E-2</v>
      </c>
      <c r="E6712" s="174">
        <v>-1.8221985497283714E-2</v>
      </c>
      <c r="G6712" s="174">
        <v>6706</v>
      </c>
      <c r="H6712" s="174">
        <f t="shared" ca="1" si="108"/>
        <v>5.326056664383505E-2</v>
      </c>
    </row>
    <row r="6713" spans="2:8" x14ac:dyDescent="0.3">
      <c r="B6713" s="212">
        <v>35738</v>
      </c>
      <c r="C6713" s="212">
        <v>49.187888999999998</v>
      </c>
      <c r="D6713" s="174">
        <v>3.9566095781813901E-2</v>
      </c>
      <c r="E6713" s="174">
        <v>3.9566095781813901E-2</v>
      </c>
      <c r="G6713" s="174">
        <v>6707</v>
      </c>
      <c r="H6713" s="174">
        <f t="shared" ca="1" si="108"/>
        <v>3.0423056650772703E-2</v>
      </c>
    </row>
    <row r="6714" spans="2:8" x14ac:dyDescent="0.3">
      <c r="B6714" s="213">
        <v>35737</v>
      </c>
      <c r="C6714" s="213">
        <v>47.315787999999998</v>
      </c>
      <c r="D6714" s="174">
        <v>2.6340693363097193E-2</v>
      </c>
      <c r="E6714" s="174">
        <v>2.6340693363097193E-2</v>
      </c>
      <c r="G6714" s="174">
        <v>6708</v>
      </c>
      <c r="H6714" s="174">
        <f t="shared" ca="1" si="108"/>
        <v>-2.263218861465304E-3</v>
      </c>
    </row>
    <row r="6715" spans="2:8" x14ac:dyDescent="0.3">
      <c r="B6715" s="212">
        <v>35734</v>
      </c>
      <c r="C6715" s="212">
        <v>46.101444000000001</v>
      </c>
      <c r="D6715" s="174">
        <v>0</v>
      </c>
      <c r="E6715" s="174">
        <v>0</v>
      </c>
      <c r="G6715" s="174">
        <v>6709</v>
      </c>
      <c r="H6715" s="174">
        <f t="shared" ca="1" si="108"/>
        <v>-1.613289624509026E-3</v>
      </c>
    </row>
    <row r="6716" spans="2:8" x14ac:dyDescent="0.3">
      <c r="B6716" s="213">
        <v>35733</v>
      </c>
      <c r="C6716" s="213">
        <v>46.101444000000001</v>
      </c>
      <c r="D6716" s="174">
        <v>-2.2828387841127118E-2</v>
      </c>
      <c r="E6716" s="174">
        <v>-2.2828387841127118E-2</v>
      </c>
      <c r="G6716" s="174">
        <v>6710</v>
      </c>
      <c r="H6716" s="174">
        <f t="shared" ca="1" si="108"/>
        <v>-3.4192758919536263E-2</v>
      </c>
    </row>
    <row r="6717" spans="2:8" x14ac:dyDescent="0.3">
      <c r="B6717" s="212">
        <v>35732</v>
      </c>
      <c r="C6717" s="212">
        <v>47.178452</v>
      </c>
      <c r="D6717" s="174">
        <v>7.8130065326587922E-2</v>
      </c>
      <c r="E6717" s="174">
        <v>7.8130065326587922E-2</v>
      </c>
      <c r="G6717" s="174">
        <v>6711</v>
      </c>
      <c r="H6717" s="174">
        <f t="shared" ca="1" si="108"/>
        <v>-3.112567156184742E-2</v>
      </c>
    </row>
    <row r="6718" spans="2:8" x14ac:dyDescent="0.3">
      <c r="B6718" s="213">
        <v>35731</v>
      </c>
      <c r="C6718" s="213">
        <v>43.759518</v>
      </c>
      <c r="D6718" s="174">
        <v>-6.9617211726881387E-2</v>
      </c>
      <c r="E6718" s="174">
        <v>-6.9617211726881387E-2</v>
      </c>
      <c r="G6718" s="174">
        <v>6712</v>
      </c>
      <c r="H6718" s="174">
        <f t="shared" ca="1" si="108"/>
        <v>3.405054405671884E-2</v>
      </c>
    </row>
    <row r="6719" spans="2:8" x14ac:dyDescent="0.3">
      <c r="B6719" s="212">
        <v>35730</v>
      </c>
      <c r="C6719" s="212">
        <v>47.033886000000003</v>
      </c>
      <c r="D6719" s="174">
        <v>-2.282632868018528E-2</v>
      </c>
      <c r="E6719" s="174">
        <v>-2.282632868018528E-2</v>
      </c>
      <c r="G6719" s="174">
        <v>6713</v>
      </c>
      <c r="H6719" s="174">
        <f t="shared" ca="1" si="108"/>
        <v>-1.2137435215286702E-2</v>
      </c>
    </row>
    <row r="6720" spans="2:8" x14ac:dyDescent="0.3">
      <c r="B6720" s="213">
        <v>35727</v>
      </c>
      <c r="C6720" s="213">
        <v>48.132576</v>
      </c>
      <c r="D6720" s="174">
        <v>-3.5910618724621299E-3</v>
      </c>
      <c r="E6720" s="174">
        <v>-3.5910618724621299E-3</v>
      </c>
      <c r="G6720" s="174">
        <v>6714</v>
      </c>
      <c r="H6720" s="174">
        <f t="shared" ca="1" si="108"/>
        <v>-1.1482852377290539E-2</v>
      </c>
    </row>
    <row r="6721" spans="2:8" x14ac:dyDescent="0.3">
      <c r="B6721" s="212">
        <v>35726</v>
      </c>
      <c r="C6721" s="212">
        <v>48.306046000000002</v>
      </c>
      <c r="D6721" s="174">
        <v>9.2117592759187357E-3</v>
      </c>
      <c r="E6721" s="174">
        <v>9.2117592759187357E-3</v>
      </c>
      <c r="G6721" s="174">
        <v>6715</v>
      </c>
      <c r="H6721" s="174">
        <f t="shared" ca="1" si="108"/>
        <v>-3.7744832720404034E-2</v>
      </c>
    </row>
    <row r="6722" spans="2:8" x14ac:dyDescent="0.3">
      <c r="B6722" s="213">
        <v>35725</v>
      </c>
      <c r="C6722" s="213">
        <v>47.865124000000002</v>
      </c>
      <c r="D6722" s="174">
        <v>-1.0312347012601484E-2</v>
      </c>
      <c r="E6722" s="174">
        <v>-1.0312347012601484E-2</v>
      </c>
      <c r="G6722" s="174">
        <v>6716</v>
      </c>
      <c r="H6722" s="174">
        <f t="shared" ca="1" si="108"/>
        <v>-4.3949533723749176E-4</v>
      </c>
    </row>
    <row r="6723" spans="2:8" x14ac:dyDescent="0.3">
      <c r="B6723" s="212">
        <v>35724</v>
      </c>
      <c r="C6723" s="212">
        <v>48.363869000000001</v>
      </c>
      <c r="D6723" s="174">
        <v>-1.6608131471495997E-2</v>
      </c>
      <c r="E6723" s="174">
        <v>-1.6608131471495997E-2</v>
      </c>
      <c r="G6723" s="174">
        <v>6717</v>
      </c>
      <c r="H6723" s="174">
        <f t="shared" ca="1" si="108"/>
        <v>3.2635142309476936E-3</v>
      </c>
    </row>
    <row r="6724" spans="2:8" x14ac:dyDescent="0.3">
      <c r="B6724" s="213">
        <v>35723</v>
      </c>
      <c r="C6724" s="213">
        <v>49.180667999999997</v>
      </c>
      <c r="D6724" s="174">
        <v>-2.0866216226116924E-2</v>
      </c>
      <c r="E6724" s="174">
        <v>-2.0866216226116924E-2</v>
      </c>
      <c r="G6724" s="174">
        <v>6718</v>
      </c>
      <c r="H6724" s="174">
        <f t="shared" ca="1" si="108"/>
        <v>-1.7154260989393769E-2</v>
      </c>
    </row>
    <row r="6725" spans="2:8" x14ac:dyDescent="0.3">
      <c r="B6725" s="212">
        <v>35720</v>
      </c>
      <c r="C6725" s="212">
        <v>50.228752</v>
      </c>
      <c r="D6725" s="174">
        <v>-1.0959229950702263E-2</v>
      </c>
      <c r="E6725" s="174">
        <v>-1.0959229950702263E-2</v>
      </c>
      <c r="G6725" s="174">
        <v>6719</v>
      </c>
      <c r="H6725" s="174">
        <f t="shared" ca="1" si="108"/>
        <v>-5.7468442917657774E-3</v>
      </c>
    </row>
    <row r="6726" spans="2:8" x14ac:dyDescent="0.3">
      <c r="B6726" s="213">
        <v>35719</v>
      </c>
      <c r="C6726" s="213">
        <v>50.785319999999999</v>
      </c>
      <c r="D6726" s="174">
        <v>2.4795640469932774E-2</v>
      </c>
      <c r="E6726" s="174">
        <v>2.4795640469932774E-2</v>
      </c>
      <c r="G6726" s="174">
        <v>6720</v>
      </c>
      <c r="H6726" s="174">
        <f t="shared" ca="1" si="108"/>
        <v>4.1662815638286471E-2</v>
      </c>
    </row>
    <row r="6727" spans="2:8" x14ac:dyDescent="0.3">
      <c r="B6727" s="212">
        <v>35718</v>
      </c>
      <c r="C6727" s="212">
        <v>49.556533999999999</v>
      </c>
      <c r="D6727" s="174">
        <v>1.5854235630504466E-2</v>
      </c>
      <c r="E6727" s="174">
        <v>1.5854235630504466E-2</v>
      </c>
      <c r="G6727" s="174">
        <v>6721</v>
      </c>
      <c r="H6727" s="174">
        <f t="shared" ca="1" si="108"/>
        <v>1.3659919814935494E-2</v>
      </c>
    </row>
    <row r="6728" spans="2:8" x14ac:dyDescent="0.3">
      <c r="B6728" s="213">
        <v>35717</v>
      </c>
      <c r="C6728" s="213">
        <v>48.783115000000002</v>
      </c>
      <c r="D6728" s="174">
        <v>4.0167779878253962E-3</v>
      </c>
      <c r="E6728" s="174">
        <v>4.0167779878253962E-3</v>
      </c>
      <c r="G6728" s="174">
        <v>6722</v>
      </c>
      <c r="H6728" s="174">
        <f t="shared" ref="H6728:H6791" ca="1" si="109">_xlfn.NORM.INV(RAND(),N$9,N$10)</f>
        <v>-2.4753721485998442E-2</v>
      </c>
    </row>
    <row r="6729" spans="2:8" x14ac:dyDescent="0.3">
      <c r="B6729" s="212">
        <v>35716</v>
      </c>
      <c r="C6729" s="212">
        <v>48.587947999999997</v>
      </c>
      <c r="D6729" s="174">
        <v>-1.8399652338393524E-2</v>
      </c>
      <c r="E6729" s="174">
        <v>-1.8399652338393524E-2</v>
      </c>
      <c r="G6729" s="174">
        <v>6723</v>
      </c>
      <c r="H6729" s="174">
        <f t="shared" ca="1" si="109"/>
        <v>-2.2220555624919969E-2</v>
      </c>
    </row>
    <row r="6730" spans="2:8" x14ac:dyDescent="0.3">
      <c r="B6730" s="213">
        <v>35713</v>
      </c>
      <c r="C6730" s="213">
        <v>49.498707000000003</v>
      </c>
      <c r="D6730" s="174">
        <v>2.4536213457823093E-2</v>
      </c>
      <c r="E6730" s="174">
        <v>2.4536213457823093E-2</v>
      </c>
      <c r="G6730" s="174">
        <v>6724</v>
      </c>
      <c r="H6730" s="174">
        <f t="shared" ca="1" si="109"/>
        <v>-7.3744649905668237E-3</v>
      </c>
    </row>
    <row r="6731" spans="2:8" x14ac:dyDescent="0.3">
      <c r="B6731" s="212">
        <v>35712</v>
      </c>
      <c r="C6731" s="212">
        <v>48.313282000000001</v>
      </c>
      <c r="D6731" s="174">
        <v>9.8203847837784585E-3</v>
      </c>
      <c r="E6731" s="174">
        <v>9.8203847837784585E-3</v>
      </c>
      <c r="G6731" s="174">
        <v>6725</v>
      </c>
      <c r="H6731" s="174">
        <f t="shared" ca="1" si="109"/>
        <v>-7.9161930166629577E-3</v>
      </c>
    </row>
    <row r="6732" spans="2:8" x14ac:dyDescent="0.3">
      <c r="B6732" s="213">
        <v>35711</v>
      </c>
      <c r="C6732" s="213">
        <v>47.843440999999999</v>
      </c>
      <c r="D6732" s="174">
        <v>0</v>
      </c>
      <c r="E6732" s="174">
        <v>0</v>
      </c>
      <c r="G6732" s="174">
        <v>6726</v>
      </c>
      <c r="H6732" s="174">
        <f t="shared" ca="1" si="109"/>
        <v>3.698084149552678E-2</v>
      </c>
    </row>
    <row r="6733" spans="2:8" x14ac:dyDescent="0.3">
      <c r="B6733" s="212">
        <v>35710</v>
      </c>
      <c r="C6733" s="212">
        <v>47.843440999999999</v>
      </c>
      <c r="D6733" s="174">
        <v>0</v>
      </c>
      <c r="E6733" s="174">
        <v>0</v>
      </c>
      <c r="G6733" s="174">
        <v>6727</v>
      </c>
      <c r="H6733" s="174">
        <f t="shared" ca="1" si="109"/>
        <v>8.248476461708748E-2</v>
      </c>
    </row>
    <row r="6734" spans="2:8" x14ac:dyDescent="0.3">
      <c r="B6734" s="213">
        <v>35709</v>
      </c>
      <c r="C6734" s="213">
        <v>47.843440999999999</v>
      </c>
      <c r="D6734" s="174">
        <v>0</v>
      </c>
      <c r="E6734" s="174">
        <v>0</v>
      </c>
      <c r="G6734" s="174">
        <v>6728</v>
      </c>
      <c r="H6734" s="174">
        <f t="shared" ca="1" si="109"/>
        <v>3.1816535902845109E-3</v>
      </c>
    </row>
    <row r="6735" spans="2:8" x14ac:dyDescent="0.3">
      <c r="B6735" s="212">
        <v>35706</v>
      </c>
      <c r="C6735" s="212">
        <v>47.843440999999999</v>
      </c>
      <c r="D6735" s="174">
        <v>0</v>
      </c>
      <c r="E6735" s="174">
        <v>0</v>
      </c>
      <c r="G6735" s="174">
        <v>6729</v>
      </c>
      <c r="H6735" s="174">
        <f t="shared" ca="1" si="109"/>
        <v>-2.727325703495747E-2</v>
      </c>
    </row>
    <row r="6736" spans="2:8" x14ac:dyDescent="0.3">
      <c r="B6736" s="213">
        <v>35705</v>
      </c>
      <c r="C6736" s="213">
        <v>47.843440999999999</v>
      </c>
      <c r="D6736" s="174">
        <v>0</v>
      </c>
      <c r="E6736" s="174">
        <v>0</v>
      </c>
      <c r="G6736" s="174">
        <v>6730</v>
      </c>
      <c r="H6736" s="174">
        <f t="shared" ca="1" si="109"/>
        <v>2.1954414463201708E-2</v>
      </c>
    </row>
    <row r="6737" spans="2:8" x14ac:dyDescent="0.3">
      <c r="B6737" s="212">
        <v>35704</v>
      </c>
      <c r="C6737" s="212">
        <v>47.843440999999999</v>
      </c>
      <c r="D6737" s="174">
        <v>-2.9472106297942363E-2</v>
      </c>
      <c r="E6737" s="174">
        <v>-2.9472106297942363E-2</v>
      </c>
      <c r="G6737" s="174">
        <v>6731</v>
      </c>
      <c r="H6737" s="174">
        <f t="shared" ca="1" si="109"/>
        <v>-1.1229608037521554E-2</v>
      </c>
    </row>
    <row r="6738" spans="2:8" x14ac:dyDescent="0.3">
      <c r="B6738" s="213">
        <v>35703</v>
      </c>
      <c r="C6738" s="213">
        <v>49.296306999999999</v>
      </c>
      <c r="D6738" s="174">
        <v>1.4729876682146198E-2</v>
      </c>
      <c r="E6738" s="174">
        <v>1.4729876682146198E-2</v>
      </c>
      <c r="G6738" s="174">
        <v>6732</v>
      </c>
      <c r="H6738" s="174">
        <f t="shared" ca="1" si="109"/>
        <v>5.3205894901190332E-4</v>
      </c>
    </row>
    <row r="6739" spans="2:8" x14ac:dyDescent="0.3">
      <c r="B6739" s="212">
        <v>35702</v>
      </c>
      <c r="C6739" s="212">
        <v>48.580719000000002</v>
      </c>
      <c r="D6739" s="174">
        <v>2.1118189843618664E-2</v>
      </c>
      <c r="E6739" s="174">
        <v>2.1118189843618664E-2</v>
      </c>
      <c r="G6739" s="174">
        <v>6733</v>
      </c>
      <c r="H6739" s="174">
        <f t="shared" ca="1" si="109"/>
        <v>-4.2015067231862803E-2</v>
      </c>
    </row>
    <row r="6740" spans="2:8" x14ac:dyDescent="0.3">
      <c r="B6740" s="213">
        <v>35699</v>
      </c>
      <c r="C6740" s="213">
        <v>47.576000000000001</v>
      </c>
      <c r="D6740" s="174">
        <v>8.1173833776793068E-3</v>
      </c>
      <c r="E6740" s="174">
        <v>8.1173833776793068E-3</v>
      </c>
      <c r="G6740" s="174">
        <v>6734</v>
      </c>
      <c r="H6740" s="174">
        <f t="shared" ca="1" si="109"/>
        <v>4.2202876875154935E-2</v>
      </c>
    </row>
    <row r="6741" spans="2:8" x14ac:dyDescent="0.3">
      <c r="B6741" s="212">
        <v>35698</v>
      </c>
      <c r="C6741" s="212">
        <v>47.192917000000001</v>
      </c>
      <c r="D6741" s="174">
        <v>4.7708014407340299E-3</v>
      </c>
      <c r="E6741" s="174">
        <v>4.7708014407340299E-3</v>
      </c>
      <c r="G6741" s="174">
        <v>6735</v>
      </c>
      <c r="H6741" s="174">
        <f t="shared" ca="1" si="109"/>
        <v>-6.0038548335724168E-2</v>
      </c>
    </row>
    <row r="6742" spans="2:8" x14ac:dyDescent="0.3">
      <c r="B6742" s="213">
        <v>35697</v>
      </c>
      <c r="C6742" s="213">
        <v>46.968837999999998</v>
      </c>
      <c r="D6742" s="174">
        <v>3.1592324657801346E-2</v>
      </c>
      <c r="E6742" s="174">
        <v>3.1592324657801346E-2</v>
      </c>
      <c r="G6742" s="174">
        <v>6736</v>
      </c>
      <c r="H6742" s="174">
        <f t="shared" ca="1" si="109"/>
        <v>1.6714132564782727E-2</v>
      </c>
    </row>
    <row r="6743" spans="2:8" x14ac:dyDescent="0.3">
      <c r="B6743" s="212">
        <v>35696</v>
      </c>
      <c r="C6743" s="212">
        <v>45.530425999999999</v>
      </c>
      <c r="D6743" s="174">
        <v>-3.3005734967808176E-2</v>
      </c>
      <c r="E6743" s="174">
        <v>-3.3005734967808176E-2</v>
      </c>
      <c r="G6743" s="174">
        <v>6737</v>
      </c>
      <c r="H6743" s="174">
        <f t="shared" ca="1" si="109"/>
        <v>-7.7193417209719117E-3</v>
      </c>
    </row>
    <row r="6744" spans="2:8" x14ac:dyDescent="0.3">
      <c r="B6744" s="213">
        <v>35695</v>
      </c>
      <c r="C6744" s="213">
        <v>47.084484000000003</v>
      </c>
      <c r="D6744" s="174">
        <v>-2.4850482684108038E-2</v>
      </c>
      <c r="E6744" s="174">
        <v>-2.4850482684108038E-2</v>
      </c>
      <c r="G6744" s="174">
        <v>6738</v>
      </c>
      <c r="H6744" s="174">
        <f t="shared" ca="1" si="109"/>
        <v>1.4016584352333819E-2</v>
      </c>
    </row>
    <row r="6745" spans="2:8" x14ac:dyDescent="0.3">
      <c r="B6745" s="212">
        <v>35692</v>
      </c>
      <c r="C6745" s="212">
        <v>48.284374</v>
      </c>
      <c r="D6745" s="174">
        <v>2.5514783169815411E-3</v>
      </c>
      <c r="E6745" s="174">
        <v>2.5514783169815411E-3</v>
      </c>
      <c r="G6745" s="174">
        <v>6739</v>
      </c>
      <c r="H6745" s="174">
        <f t="shared" ca="1" si="109"/>
        <v>-2.9169867967818292E-3</v>
      </c>
    </row>
    <row r="6746" spans="2:8" x14ac:dyDescent="0.3">
      <c r="B6746" s="213">
        <v>35691</v>
      </c>
      <c r="C6746" s="213">
        <v>48.161490999999998</v>
      </c>
      <c r="D6746" s="174">
        <v>-5.7966922792236579E-2</v>
      </c>
      <c r="E6746" s="174">
        <v>-5.7966922792236579E-2</v>
      </c>
      <c r="G6746" s="174">
        <v>6740</v>
      </c>
      <c r="H6746" s="174">
        <f t="shared" ca="1" si="109"/>
        <v>-6.1095732523116742E-3</v>
      </c>
    </row>
    <row r="6747" spans="2:8" x14ac:dyDescent="0.3">
      <c r="B6747" s="212">
        <v>35690</v>
      </c>
      <c r="C6747" s="212">
        <v>51.125053000000001</v>
      </c>
      <c r="D6747" s="174">
        <v>-1.311538851391808E-2</v>
      </c>
      <c r="E6747" s="174">
        <v>-1.311538851391808E-2</v>
      </c>
      <c r="G6747" s="174">
        <v>6741</v>
      </c>
      <c r="H6747" s="174">
        <f t="shared" ca="1" si="109"/>
        <v>-1.2985951777654253E-3</v>
      </c>
    </row>
    <row r="6748" spans="2:8" x14ac:dyDescent="0.3">
      <c r="B6748" s="213">
        <v>35689</v>
      </c>
      <c r="C6748" s="213">
        <v>51.804488999999997</v>
      </c>
      <c r="D6748" s="174">
        <v>5.6122276354283593E-3</v>
      </c>
      <c r="E6748" s="174">
        <v>5.6122276354283593E-3</v>
      </c>
      <c r="G6748" s="174">
        <v>6742</v>
      </c>
      <c r="H6748" s="174">
        <f t="shared" ca="1" si="109"/>
        <v>-1.398998542000955E-2</v>
      </c>
    </row>
    <row r="6749" spans="2:8" x14ac:dyDescent="0.3">
      <c r="B6749" s="212">
        <v>35688</v>
      </c>
      <c r="C6749" s="212">
        <v>51.515372999999997</v>
      </c>
      <c r="D6749" s="174">
        <v>1.1065428952810288E-2</v>
      </c>
      <c r="E6749" s="174">
        <v>1.1065428952810288E-2</v>
      </c>
      <c r="G6749" s="174">
        <v>6743</v>
      </c>
      <c r="H6749" s="174">
        <f t="shared" ca="1" si="109"/>
        <v>2.8063282896532652E-2</v>
      </c>
    </row>
    <row r="6750" spans="2:8" x14ac:dyDescent="0.3">
      <c r="B6750" s="213">
        <v>35685</v>
      </c>
      <c r="C6750" s="213">
        <v>50.951571999999999</v>
      </c>
      <c r="D6750" s="174">
        <v>-4.2376734534652055E-3</v>
      </c>
      <c r="E6750" s="174">
        <v>-4.2376734534652055E-3</v>
      </c>
      <c r="G6750" s="174">
        <v>6744</v>
      </c>
      <c r="H6750" s="174">
        <f t="shared" ca="1" si="109"/>
        <v>-2.5929482622233394E-2</v>
      </c>
    </row>
    <row r="6751" spans="2:8" x14ac:dyDescent="0.3">
      <c r="B6751" s="212">
        <v>35684</v>
      </c>
      <c r="C6751" s="212">
        <v>51.168407000000002</v>
      </c>
      <c r="D6751" s="174">
        <v>1.1719145060623375E-2</v>
      </c>
      <c r="E6751" s="174">
        <v>1.1719145060623375E-2</v>
      </c>
      <c r="G6751" s="174">
        <v>6745</v>
      </c>
      <c r="H6751" s="174">
        <f t="shared" ca="1" si="109"/>
        <v>3.0138280770590282E-2</v>
      </c>
    </row>
    <row r="6752" spans="2:8" x14ac:dyDescent="0.3">
      <c r="B6752" s="213">
        <v>35683</v>
      </c>
      <c r="C6752" s="213">
        <v>50.575702999999997</v>
      </c>
      <c r="D6752" s="174">
        <v>-2.1261788212974361E-2</v>
      </c>
      <c r="E6752" s="174">
        <v>-2.1261788212974361E-2</v>
      </c>
      <c r="G6752" s="174">
        <v>6746</v>
      </c>
      <c r="H6752" s="174">
        <f t="shared" ca="1" si="109"/>
        <v>1.4400556707811409E-3</v>
      </c>
    </row>
    <row r="6753" spans="2:8" x14ac:dyDescent="0.3">
      <c r="B6753" s="212">
        <v>35682</v>
      </c>
      <c r="C6753" s="212">
        <v>51.674393000000002</v>
      </c>
      <c r="D6753" s="174">
        <v>9.8886408560657363E-3</v>
      </c>
      <c r="E6753" s="174">
        <v>9.8886408560657363E-3</v>
      </c>
      <c r="G6753" s="174">
        <v>6747</v>
      </c>
      <c r="H6753" s="174">
        <f t="shared" ca="1" si="109"/>
        <v>1.8602654039409942E-4</v>
      </c>
    </row>
    <row r="6754" spans="2:8" x14ac:dyDescent="0.3">
      <c r="B6754" s="213">
        <v>35681</v>
      </c>
      <c r="C6754" s="213">
        <v>51.168407000000002</v>
      </c>
      <c r="D6754" s="174">
        <v>7.0657912014016901E-4</v>
      </c>
      <c r="E6754" s="174">
        <v>7.0657912014016901E-4</v>
      </c>
      <c r="G6754" s="174">
        <v>6748</v>
      </c>
      <c r="H6754" s="174">
        <f t="shared" ca="1" si="109"/>
        <v>-9.3878463910238314E-3</v>
      </c>
    </row>
    <row r="6755" spans="2:8" x14ac:dyDescent="0.3">
      <c r="B6755" s="212">
        <v>35678</v>
      </c>
      <c r="C6755" s="212">
        <v>51.132277999999999</v>
      </c>
      <c r="D6755" s="174">
        <v>1.5503987587133955E-2</v>
      </c>
      <c r="E6755" s="174">
        <v>1.5503987587133955E-2</v>
      </c>
      <c r="G6755" s="174">
        <v>6749</v>
      </c>
      <c r="H6755" s="174">
        <f t="shared" ca="1" si="109"/>
        <v>5.1589626029285872E-2</v>
      </c>
    </row>
    <row r="6756" spans="2:8" x14ac:dyDescent="0.3">
      <c r="B6756" s="213">
        <v>35677</v>
      </c>
      <c r="C6756" s="213">
        <v>50.351627000000001</v>
      </c>
      <c r="D6756" s="174">
        <v>7.6667049641021045E-3</v>
      </c>
      <c r="E6756" s="174">
        <v>7.6667049641021045E-3</v>
      </c>
      <c r="G6756" s="174">
        <v>6750</v>
      </c>
      <c r="H6756" s="174">
        <f t="shared" ca="1" si="109"/>
        <v>-2.9695071173290576E-2</v>
      </c>
    </row>
    <row r="6757" spans="2:8" x14ac:dyDescent="0.3">
      <c r="B6757" s="212">
        <v>35676</v>
      </c>
      <c r="C6757" s="212">
        <v>49.968533000000001</v>
      </c>
      <c r="D6757" s="174">
        <v>6.1125193811209875E-3</v>
      </c>
      <c r="E6757" s="174">
        <v>6.1125193811209875E-3</v>
      </c>
      <c r="G6757" s="174">
        <v>6751</v>
      </c>
      <c r="H6757" s="174">
        <f t="shared" ca="1" si="109"/>
        <v>-1.687545533212843E-2</v>
      </c>
    </row>
    <row r="6758" spans="2:8" x14ac:dyDescent="0.3">
      <c r="B6758" s="213">
        <v>35675</v>
      </c>
      <c r="C6758" s="213">
        <v>49.664954999999999</v>
      </c>
      <c r="D6758" s="174">
        <v>8.3651031738221013E-3</v>
      </c>
      <c r="E6758" s="174">
        <v>8.3651031738221013E-3</v>
      </c>
      <c r="G6758" s="174">
        <v>6752</v>
      </c>
      <c r="H6758" s="174">
        <f t="shared" ca="1" si="109"/>
        <v>1.2196167935074609E-2</v>
      </c>
    </row>
    <row r="6759" spans="2:8" x14ac:dyDescent="0.3">
      <c r="B6759" s="212">
        <v>35674</v>
      </c>
      <c r="C6759" s="212">
        <v>49.252949000000001</v>
      </c>
      <c r="D6759" s="174">
        <v>2.3430436902164078E-2</v>
      </c>
      <c r="E6759" s="174">
        <v>2.3430436902164078E-2</v>
      </c>
      <c r="G6759" s="174">
        <v>6753</v>
      </c>
      <c r="H6759" s="174">
        <f t="shared" ca="1" si="109"/>
        <v>-3.5537770729851932E-2</v>
      </c>
    </row>
    <row r="6760" spans="2:8" x14ac:dyDescent="0.3">
      <c r="B6760" s="213">
        <v>35671</v>
      </c>
      <c r="C6760" s="213">
        <v>48.125351000000002</v>
      </c>
      <c r="D6760" s="174">
        <v>-2.1889197936903425E-2</v>
      </c>
      <c r="E6760" s="174">
        <v>-2.1889197936903425E-2</v>
      </c>
      <c r="G6760" s="174">
        <v>6754</v>
      </c>
      <c r="H6760" s="174">
        <f t="shared" ca="1" si="109"/>
        <v>-2.3741747827102897E-2</v>
      </c>
    </row>
    <row r="6761" spans="2:8" x14ac:dyDescent="0.3">
      <c r="B6761" s="212">
        <v>35670</v>
      </c>
      <c r="C6761" s="212">
        <v>49.202351</v>
      </c>
      <c r="D6761" s="174">
        <v>-2.8265497491553666E-2</v>
      </c>
      <c r="E6761" s="174">
        <v>-2.8265497491553666E-2</v>
      </c>
      <c r="G6761" s="174">
        <v>6755</v>
      </c>
      <c r="H6761" s="174">
        <f t="shared" ca="1" si="109"/>
        <v>-3.4686202337365787E-3</v>
      </c>
    </row>
    <row r="6762" spans="2:8" x14ac:dyDescent="0.3">
      <c r="B6762" s="213">
        <v>35669</v>
      </c>
      <c r="C6762" s="213">
        <v>50.633533</v>
      </c>
      <c r="D6762" s="174">
        <v>1.4629280069660884E-2</v>
      </c>
      <c r="E6762" s="174">
        <v>1.4629280069660884E-2</v>
      </c>
      <c r="G6762" s="174">
        <v>6756</v>
      </c>
      <c r="H6762" s="174">
        <f t="shared" ca="1" si="109"/>
        <v>3.2233460723098011E-3</v>
      </c>
    </row>
    <row r="6763" spans="2:8" x14ac:dyDescent="0.3">
      <c r="B6763" s="212">
        <v>35668</v>
      </c>
      <c r="C6763" s="212">
        <v>49.903480999999999</v>
      </c>
      <c r="D6763" s="174">
        <v>-2.1680436153717611E-3</v>
      </c>
      <c r="E6763" s="174">
        <v>-2.1680436153717611E-3</v>
      </c>
      <c r="G6763" s="174">
        <v>6757</v>
      </c>
      <c r="H6763" s="174">
        <f t="shared" ca="1" si="109"/>
        <v>1.2994289916737983E-2</v>
      </c>
    </row>
    <row r="6764" spans="2:8" x14ac:dyDescent="0.3">
      <c r="B6764" s="213">
        <v>35667</v>
      </c>
      <c r="C6764" s="213">
        <v>50.011909000000003</v>
      </c>
      <c r="D6764" s="174">
        <v>-5.0330157869827334E-3</v>
      </c>
      <c r="E6764" s="174">
        <v>-5.0330157869827334E-3</v>
      </c>
      <c r="G6764" s="174">
        <v>6758</v>
      </c>
      <c r="H6764" s="174">
        <f t="shared" ca="1" si="109"/>
        <v>2.7073718095716747E-2</v>
      </c>
    </row>
    <row r="6765" spans="2:8" x14ac:dyDescent="0.3">
      <c r="B6765" s="212">
        <v>35664</v>
      </c>
      <c r="C6765" s="212">
        <v>50.264893000000001</v>
      </c>
      <c r="D6765" s="174">
        <v>-3.0260845629005023E-2</v>
      </c>
      <c r="E6765" s="174">
        <v>-3.0260845629005023E-2</v>
      </c>
      <c r="G6765" s="174">
        <v>6759</v>
      </c>
      <c r="H6765" s="174">
        <f t="shared" ca="1" si="109"/>
        <v>-2.5844332505184486E-2</v>
      </c>
    </row>
    <row r="6766" spans="2:8" x14ac:dyDescent="0.3">
      <c r="B6766" s="213">
        <v>35663</v>
      </c>
      <c r="C6766" s="213">
        <v>51.833416</v>
      </c>
      <c r="D6766" s="174">
        <v>-2.3423627377937718E-2</v>
      </c>
      <c r="E6766" s="174">
        <v>-2.3423627377937718E-2</v>
      </c>
      <c r="G6766" s="174">
        <v>6760</v>
      </c>
      <c r="H6766" s="174">
        <f t="shared" ca="1" si="109"/>
        <v>-1.0327630733133752E-2</v>
      </c>
    </row>
    <row r="6767" spans="2:8" x14ac:dyDescent="0.3">
      <c r="B6767" s="212">
        <v>35662</v>
      </c>
      <c r="C6767" s="212">
        <v>53.076664000000001</v>
      </c>
      <c r="D6767" s="174">
        <v>-1.7790181392690053E-2</v>
      </c>
      <c r="E6767" s="174">
        <v>-1.7790181392690053E-2</v>
      </c>
      <c r="G6767" s="174">
        <v>6761</v>
      </c>
      <c r="H6767" s="174">
        <f t="shared" ca="1" si="109"/>
        <v>1.9248748864794364E-2</v>
      </c>
    </row>
    <row r="6768" spans="2:8" x14ac:dyDescent="0.3">
      <c r="B6768" s="213">
        <v>35661</v>
      </c>
      <c r="C6768" s="213">
        <v>54.03801</v>
      </c>
      <c r="D6768" s="174">
        <v>4.2985897095338651E-3</v>
      </c>
      <c r="E6768" s="174">
        <v>4.2985897095338651E-3</v>
      </c>
      <c r="G6768" s="174">
        <v>6762</v>
      </c>
      <c r="H6768" s="174">
        <f t="shared" ca="1" si="109"/>
        <v>1.9005946586510263E-3</v>
      </c>
    </row>
    <row r="6769" spans="2:8" x14ac:dyDescent="0.3">
      <c r="B6769" s="212">
        <v>35660</v>
      </c>
      <c r="C6769" s="212">
        <v>53.806716999999999</v>
      </c>
      <c r="D6769" s="174">
        <v>1.3444366864186615E-4</v>
      </c>
      <c r="E6769" s="174">
        <v>1.3444366864186615E-4</v>
      </c>
      <c r="G6769" s="174">
        <v>6763</v>
      </c>
      <c r="H6769" s="174">
        <f t="shared" ca="1" si="109"/>
        <v>1.6985065190947155E-2</v>
      </c>
    </row>
    <row r="6770" spans="2:8" x14ac:dyDescent="0.3">
      <c r="B6770" s="213">
        <v>35657</v>
      </c>
      <c r="C6770" s="213">
        <v>53.799484</v>
      </c>
      <c r="D6770" s="174">
        <v>0</v>
      </c>
      <c r="E6770" s="174">
        <v>0</v>
      </c>
      <c r="G6770" s="174">
        <v>6764</v>
      </c>
      <c r="H6770" s="174">
        <f t="shared" ca="1" si="109"/>
        <v>-3.4075252408987955E-2</v>
      </c>
    </row>
    <row r="6771" spans="2:8" x14ac:dyDescent="0.3">
      <c r="B6771" s="212">
        <v>35656</v>
      </c>
      <c r="C6771" s="212">
        <v>53.799484</v>
      </c>
      <c r="D6771" s="174">
        <v>1.3459189395413626E-4</v>
      </c>
      <c r="E6771" s="174">
        <v>1.3459189395413626E-4</v>
      </c>
      <c r="G6771" s="174">
        <v>6765</v>
      </c>
      <c r="H6771" s="174">
        <f t="shared" ca="1" si="109"/>
        <v>-1.0949908094886322E-2</v>
      </c>
    </row>
    <row r="6772" spans="2:8" x14ac:dyDescent="0.3">
      <c r="B6772" s="213">
        <v>35655</v>
      </c>
      <c r="C6772" s="213">
        <v>53.792243999999997</v>
      </c>
      <c r="D6772" s="174">
        <v>-4.0327836208117453E-4</v>
      </c>
      <c r="E6772" s="174">
        <v>-4.0327836208117453E-4</v>
      </c>
      <c r="G6772" s="174">
        <v>6766</v>
      </c>
      <c r="H6772" s="174">
        <f t="shared" ca="1" si="109"/>
        <v>-1.5210939498950648E-2</v>
      </c>
    </row>
    <row r="6773" spans="2:8" x14ac:dyDescent="0.3">
      <c r="B6773" s="212">
        <v>35654</v>
      </c>
      <c r="C6773" s="212">
        <v>53.813946000000001</v>
      </c>
      <c r="D6773" s="174">
        <v>-1.2599343368913753E-2</v>
      </c>
      <c r="E6773" s="174">
        <v>-1.2599343368913753E-2</v>
      </c>
      <c r="G6773" s="174">
        <v>6767</v>
      </c>
      <c r="H6773" s="174">
        <f t="shared" ca="1" si="109"/>
        <v>1.733796459071061E-2</v>
      </c>
    </row>
    <row r="6774" spans="2:8" x14ac:dyDescent="0.3">
      <c r="B6774" s="213">
        <v>35653</v>
      </c>
      <c r="C6774" s="213">
        <v>54.500618000000003</v>
      </c>
      <c r="D6774" s="174">
        <v>5.3077096575615567E-4</v>
      </c>
      <c r="E6774" s="174">
        <v>5.3077096575615567E-4</v>
      </c>
      <c r="G6774" s="174">
        <v>6768</v>
      </c>
      <c r="H6774" s="174">
        <f t="shared" ca="1" si="109"/>
        <v>3.3173661755699239E-2</v>
      </c>
    </row>
    <row r="6775" spans="2:8" x14ac:dyDescent="0.3">
      <c r="B6775" s="212">
        <v>35650</v>
      </c>
      <c r="C6775" s="212">
        <v>54.471705999999998</v>
      </c>
      <c r="D6775" s="174">
        <v>-1.618794249385935E-2</v>
      </c>
      <c r="E6775" s="174">
        <v>-1.618794249385935E-2</v>
      </c>
      <c r="G6775" s="174">
        <v>6769</v>
      </c>
      <c r="H6775" s="174">
        <f t="shared" ca="1" si="109"/>
        <v>1.8474172984363806E-2</v>
      </c>
    </row>
    <row r="6776" spans="2:8" x14ac:dyDescent="0.3">
      <c r="B6776" s="213">
        <v>35649</v>
      </c>
      <c r="C6776" s="213">
        <v>55.368000000000002</v>
      </c>
      <c r="D6776" s="174">
        <v>-5.5836281656546902E-2</v>
      </c>
      <c r="E6776" s="174">
        <v>-5.5836281656546902E-2</v>
      </c>
      <c r="G6776" s="174">
        <v>6770</v>
      </c>
      <c r="H6776" s="174">
        <f t="shared" ca="1" si="109"/>
        <v>-6.4592852657301192E-2</v>
      </c>
    </row>
    <row r="6777" spans="2:8" x14ac:dyDescent="0.3">
      <c r="B6777" s="212">
        <v>35648</v>
      </c>
      <c r="C6777" s="212">
        <v>58.642372000000002</v>
      </c>
      <c r="D6777" s="174">
        <v>2.7481999292565985E-2</v>
      </c>
      <c r="E6777" s="174">
        <v>2.7481999292565985E-2</v>
      </c>
      <c r="G6777" s="174">
        <v>6771</v>
      </c>
      <c r="H6777" s="174">
        <f t="shared" ca="1" si="109"/>
        <v>-3.0001161187181006E-3</v>
      </c>
    </row>
    <row r="6778" spans="2:8" x14ac:dyDescent="0.3">
      <c r="B6778" s="213">
        <v>35647</v>
      </c>
      <c r="C6778" s="213">
        <v>57.073867999999997</v>
      </c>
      <c r="D6778" s="174">
        <v>-8.8554019264678989E-4</v>
      </c>
      <c r="E6778" s="174">
        <v>-8.8554019264678989E-4</v>
      </c>
      <c r="G6778" s="174">
        <v>6772</v>
      </c>
      <c r="H6778" s="174">
        <f t="shared" ca="1" si="109"/>
        <v>-9.8955956830223436E-3</v>
      </c>
    </row>
    <row r="6779" spans="2:8" x14ac:dyDescent="0.3">
      <c r="B6779" s="212">
        <v>35646</v>
      </c>
      <c r="C6779" s="212">
        <v>57.124454</v>
      </c>
      <c r="D6779" s="174">
        <v>4.0656390478804247E-3</v>
      </c>
      <c r="E6779" s="174">
        <v>4.0656390478804247E-3</v>
      </c>
      <c r="G6779" s="174">
        <v>6773</v>
      </c>
      <c r="H6779" s="174">
        <f t="shared" ca="1" si="109"/>
        <v>-2.2726420072151657E-2</v>
      </c>
    </row>
    <row r="6780" spans="2:8" x14ac:dyDescent="0.3">
      <c r="B6780" s="213">
        <v>35643</v>
      </c>
      <c r="C6780" s="213">
        <v>56.893146999999999</v>
      </c>
      <c r="D6780" s="174">
        <v>1.6543195700543742E-3</v>
      </c>
      <c r="E6780" s="174">
        <v>1.6543195700543742E-3</v>
      </c>
      <c r="G6780" s="174">
        <v>6774</v>
      </c>
      <c r="H6780" s="174">
        <f t="shared" ca="1" si="109"/>
        <v>5.0116889397192055E-2</v>
      </c>
    </row>
    <row r="6781" spans="2:8" x14ac:dyDescent="0.3">
      <c r="B6781" s="212">
        <v>35642</v>
      </c>
      <c r="C6781" s="212">
        <v>56.799182999999999</v>
      </c>
      <c r="D6781" s="174">
        <v>7.5652921900663909E-3</v>
      </c>
      <c r="E6781" s="174">
        <v>7.5652921900663909E-3</v>
      </c>
      <c r="G6781" s="174">
        <v>6775</v>
      </c>
      <c r="H6781" s="174">
        <f t="shared" ca="1" si="109"/>
        <v>-1.2589190188577487E-2</v>
      </c>
    </row>
    <row r="6782" spans="2:8" x14ac:dyDescent="0.3">
      <c r="B6782" s="213">
        <v>35641</v>
      </c>
      <c r="C6782" s="213">
        <v>56.372706999999998</v>
      </c>
      <c r="D6782" s="174">
        <v>-1.2808927457480601E-3</v>
      </c>
      <c r="E6782" s="174">
        <v>-1.2808927457480601E-3</v>
      </c>
      <c r="G6782" s="174">
        <v>6776</v>
      </c>
      <c r="H6782" s="174">
        <f t="shared" ca="1" si="109"/>
        <v>-5.1202750671592225E-2</v>
      </c>
    </row>
    <row r="6783" spans="2:8" x14ac:dyDescent="0.3">
      <c r="B6783" s="212">
        <v>35640</v>
      </c>
      <c r="C6783" s="212">
        <v>56.445006999999997</v>
      </c>
      <c r="D6783" s="174">
        <v>9.3060166826131295E-3</v>
      </c>
      <c r="E6783" s="174">
        <v>9.3060166826131295E-3</v>
      </c>
      <c r="G6783" s="174">
        <v>6777</v>
      </c>
      <c r="H6783" s="174">
        <f t="shared" ca="1" si="109"/>
        <v>3.7893695627380021E-2</v>
      </c>
    </row>
    <row r="6784" spans="2:8" x14ac:dyDescent="0.3">
      <c r="B6784" s="213">
        <v>35639</v>
      </c>
      <c r="C6784" s="213">
        <v>55.924571999999998</v>
      </c>
      <c r="D6784" s="174">
        <v>5.3274403047546201E-3</v>
      </c>
      <c r="E6784" s="174">
        <v>5.3274403047546201E-3</v>
      </c>
      <c r="G6784" s="174">
        <v>6778</v>
      </c>
      <c r="H6784" s="174">
        <f t="shared" ca="1" si="109"/>
        <v>-2.1961420182425983E-3</v>
      </c>
    </row>
    <row r="6785" spans="2:8" x14ac:dyDescent="0.3">
      <c r="B6785" s="212">
        <v>35636</v>
      </c>
      <c r="C6785" s="212">
        <v>55.628216000000002</v>
      </c>
      <c r="D6785" s="174">
        <v>-3.3408593653712924E-2</v>
      </c>
      <c r="E6785" s="174">
        <v>-3.3408593653712924E-2</v>
      </c>
      <c r="G6785" s="174">
        <v>6779</v>
      </c>
      <c r="H6785" s="174">
        <f t="shared" ca="1" si="109"/>
        <v>5.666054709295637E-2</v>
      </c>
    </row>
    <row r="6786" spans="2:8" x14ac:dyDescent="0.3">
      <c r="B6786" s="213">
        <v>35635</v>
      </c>
      <c r="C6786" s="213">
        <v>57.550910999999999</v>
      </c>
      <c r="D6786" s="174">
        <v>-2.4025599530481508E-2</v>
      </c>
      <c r="E6786" s="174">
        <v>-2.4025599530481508E-2</v>
      </c>
      <c r="G6786" s="174">
        <v>6780</v>
      </c>
      <c r="H6786" s="174">
        <f t="shared" ca="1" si="109"/>
        <v>3.5157576350608934E-2</v>
      </c>
    </row>
    <row r="6787" spans="2:8" x14ac:dyDescent="0.3">
      <c r="B6787" s="212">
        <v>35634</v>
      </c>
      <c r="C6787" s="212">
        <v>58.967644</v>
      </c>
      <c r="D6787" s="174">
        <v>2.7068060738950739E-2</v>
      </c>
      <c r="E6787" s="174">
        <v>2.7068060738950739E-2</v>
      </c>
      <c r="G6787" s="174">
        <v>6781</v>
      </c>
      <c r="H6787" s="174">
        <f t="shared" ca="1" si="109"/>
        <v>-7.863250204452308E-3</v>
      </c>
    </row>
    <row r="6788" spans="2:8" x14ac:dyDescent="0.3">
      <c r="B6788" s="213">
        <v>35633</v>
      </c>
      <c r="C6788" s="213">
        <v>57.41357</v>
      </c>
      <c r="D6788" s="174">
        <v>6.589781383907074E-3</v>
      </c>
      <c r="E6788" s="174">
        <v>6.589781383907074E-3</v>
      </c>
      <c r="G6788" s="174">
        <v>6782</v>
      </c>
      <c r="H6788" s="174">
        <f t="shared" ca="1" si="109"/>
        <v>1.4694050363633158E-2</v>
      </c>
    </row>
    <row r="6789" spans="2:8" x14ac:dyDescent="0.3">
      <c r="B6789" s="212">
        <v>35632</v>
      </c>
      <c r="C6789" s="212">
        <v>57.037703999999998</v>
      </c>
      <c r="D6789" s="174">
        <v>-2.8561128880570417E-2</v>
      </c>
      <c r="E6789" s="174">
        <v>-2.8561128880570417E-2</v>
      </c>
      <c r="G6789" s="174">
        <v>6783</v>
      </c>
      <c r="H6789" s="174">
        <f t="shared" ca="1" si="109"/>
        <v>-4.3239848336484882E-3</v>
      </c>
    </row>
    <row r="6790" spans="2:8" x14ac:dyDescent="0.3">
      <c r="B6790" s="213">
        <v>35629</v>
      </c>
      <c r="C6790" s="213">
        <v>58.714661</v>
      </c>
      <c r="D6790" s="174">
        <v>0</v>
      </c>
      <c r="E6790" s="174">
        <v>0</v>
      </c>
      <c r="G6790" s="174">
        <v>6784</v>
      </c>
      <c r="H6790" s="174">
        <f t="shared" ca="1" si="109"/>
        <v>-3.0320742240119075E-2</v>
      </c>
    </row>
    <row r="6791" spans="2:8" x14ac:dyDescent="0.3">
      <c r="B6791" s="212">
        <v>35628</v>
      </c>
      <c r="C6791" s="212">
        <v>58.714661</v>
      </c>
      <c r="D6791" s="174">
        <v>1.850059096100232E-3</v>
      </c>
      <c r="E6791" s="174">
        <v>1.850059096100232E-3</v>
      </c>
      <c r="G6791" s="174">
        <v>6785</v>
      </c>
      <c r="H6791" s="174">
        <f t="shared" ca="1" si="109"/>
        <v>-1.3626163374068136E-2</v>
      </c>
    </row>
    <row r="6792" spans="2:8" x14ac:dyDescent="0.3">
      <c r="B6792" s="213">
        <v>35627</v>
      </c>
      <c r="C6792" s="213">
        <v>58.606236000000003</v>
      </c>
      <c r="D6792" s="174">
        <v>-1.8639445840120308E-2</v>
      </c>
      <c r="E6792" s="174">
        <v>-1.8639445840120308E-2</v>
      </c>
      <c r="G6792" s="174">
        <v>6786</v>
      </c>
      <c r="H6792" s="174">
        <f t="shared" ref="H6792:H6855" ca="1" si="110">_xlfn.NORM.INV(RAND(),N$9,N$10)</f>
        <v>-3.8959037606643425E-2</v>
      </c>
    </row>
    <row r="6793" spans="2:8" x14ac:dyDescent="0.3">
      <c r="B6793" s="212">
        <v>35626</v>
      </c>
      <c r="C6793" s="212">
        <v>59.719372</v>
      </c>
      <c r="D6793" s="174">
        <v>-2.4096315450946738E-2</v>
      </c>
      <c r="E6793" s="174">
        <v>-2.4096315450946738E-2</v>
      </c>
      <c r="G6793" s="174">
        <v>6787</v>
      </c>
      <c r="H6793" s="174">
        <f t="shared" ca="1" si="110"/>
        <v>4.7064447548126928E-2</v>
      </c>
    </row>
    <row r="6794" spans="2:8" x14ac:dyDescent="0.3">
      <c r="B6794" s="213">
        <v>35625</v>
      </c>
      <c r="C6794" s="213">
        <v>61.193919999999999</v>
      </c>
      <c r="D6794" s="174">
        <v>-3.9918310895391308E-2</v>
      </c>
      <c r="E6794" s="174">
        <v>-3.9918310895391308E-2</v>
      </c>
      <c r="G6794" s="174">
        <v>6788</v>
      </c>
      <c r="H6794" s="174">
        <f t="shared" ca="1" si="110"/>
        <v>-1.0417103474994183E-2</v>
      </c>
    </row>
    <row r="6795" spans="2:8" x14ac:dyDescent="0.3">
      <c r="B6795" s="212">
        <v>35622</v>
      </c>
      <c r="C6795" s="212">
        <v>63.738242999999997</v>
      </c>
      <c r="D6795" s="174">
        <v>-2.0222525065601429E-2</v>
      </c>
      <c r="E6795" s="174">
        <v>-2.0222525065601429E-2</v>
      </c>
      <c r="G6795" s="174">
        <v>6789</v>
      </c>
      <c r="H6795" s="174">
        <f t="shared" ca="1" si="110"/>
        <v>-4.2423905079652047E-2</v>
      </c>
    </row>
    <row r="6796" spans="2:8" x14ac:dyDescent="0.3">
      <c r="B6796" s="213">
        <v>35621</v>
      </c>
      <c r="C6796" s="213">
        <v>65.053794999999994</v>
      </c>
      <c r="D6796" s="174">
        <v>-6.7318884346944515E-3</v>
      </c>
      <c r="E6796" s="174">
        <v>-6.7318884346944515E-3</v>
      </c>
      <c r="G6796" s="174">
        <v>6790</v>
      </c>
      <c r="H6796" s="174">
        <f t="shared" ca="1" si="110"/>
        <v>1.9690451915458096E-2</v>
      </c>
    </row>
    <row r="6797" spans="2:8" x14ac:dyDescent="0.3">
      <c r="B6797" s="212">
        <v>35620</v>
      </c>
      <c r="C6797" s="212">
        <v>65.494698</v>
      </c>
      <c r="D6797" s="174">
        <v>6.038615752137743E-2</v>
      </c>
      <c r="E6797" s="174">
        <v>6.038615752137743E-2</v>
      </c>
      <c r="G6797" s="174">
        <v>6791</v>
      </c>
      <c r="H6797" s="174">
        <f t="shared" ca="1" si="110"/>
        <v>8.0162413384855264E-3</v>
      </c>
    </row>
    <row r="6798" spans="2:8" x14ac:dyDescent="0.3">
      <c r="B6798" s="213">
        <v>35619</v>
      </c>
      <c r="C6798" s="213">
        <v>61.764949999999999</v>
      </c>
      <c r="D6798" s="174">
        <v>-2.0630425296002092E-2</v>
      </c>
      <c r="E6798" s="174">
        <v>-2.0630425296002092E-2</v>
      </c>
      <c r="G6798" s="174">
        <v>6792</v>
      </c>
      <c r="H6798" s="174">
        <f t="shared" ca="1" si="110"/>
        <v>2.3943637150062938E-3</v>
      </c>
    </row>
    <row r="6799" spans="2:8" x14ac:dyDescent="0.3">
      <c r="B6799" s="212">
        <v>35618</v>
      </c>
      <c r="C6799" s="212">
        <v>63.066029</v>
      </c>
      <c r="D6799" s="174">
        <v>-2.0873125966758482E-2</v>
      </c>
      <c r="E6799" s="174">
        <v>-2.0873125966758482E-2</v>
      </c>
      <c r="G6799" s="174">
        <v>6793</v>
      </c>
      <c r="H6799" s="174">
        <f t="shared" ca="1" si="110"/>
        <v>2.2942306834974665E-2</v>
      </c>
    </row>
    <row r="6800" spans="2:8" x14ac:dyDescent="0.3">
      <c r="B6800" s="213">
        <v>35615</v>
      </c>
      <c r="C6800" s="213">
        <v>64.410477</v>
      </c>
      <c r="D6800" s="174">
        <v>-2.6860696698750501E-3</v>
      </c>
      <c r="E6800" s="174">
        <v>-2.6860696698750501E-3</v>
      </c>
      <c r="G6800" s="174">
        <v>6794</v>
      </c>
      <c r="H6800" s="174">
        <f t="shared" ca="1" si="110"/>
        <v>-7.3143124707956194E-3</v>
      </c>
    </row>
    <row r="6801" spans="2:8" x14ac:dyDescent="0.3">
      <c r="B6801" s="212">
        <v>35614</v>
      </c>
      <c r="C6801" s="212">
        <v>64.583954000000006</v>
      </c>
      <c r="D6801" s="174">
        <v>-1.7051558942513721E-2</v>
      </c>
      <c r="E6801" s="174">
        <v>-1.7051558942513721E-2</v>
      </c>
      <c r="G6801" s="174">
        <v>6795</v>
      </c>
      <c r="H6801" s="174">
        <f t="shared" ca="1" si="110"/>
        <v>-3.1815101524353177E-2</v>
      </c>
    </row>
    <row r="6802" spans="2:8" x14ac:dyDescent="0.3">
      <c r="B6802" s="213">
        <v>35613</v>
      </c>
      <c r="C6802" s="213">
        <v>65.704314999999994</v>
      </c>
      <c r="D6802" s="174">
        <v>1.6096494063262211E-2</v>
      </c>
      <c r="E6802" s="174">
        <v>1.6096494063262211E-2</v>
      </c>
      <c r="G6802" s="174">
        <v>6796</v>
      </c>
      <c r="H6802" s="174">
        <f t="shared" ca="1" si="110"/>
        <v>2.8552391475606727E-2</v>
      </c>
    </row>
    <row r="6803" spans="2:8" x14ac:dyDescent="0.3">
      <c r="B6803" s="212">
        <v>35612</v>
      </c>
      <c r="C6803" s="212">
        <v>64.663460000000001</v>
      </c>
      <c r="D6803" s="174">
        <v>3.589713194032318E-3</v>
      </c>
      <c r="E6803" s="174">
        <v>3.589713194032318E-3</v>
      </c>
      <c r="G6803" s="174">
        <v>6797</v>
      </c>
      <c r="H6803" s="174">
        <f t="shared" ca="1" si="110"/>
        <v>2.171296774076345E-2</v>
      </c>
    </row>
    <row r="6804" spans="2:8" x14ac:dyDescent="0.3">
      <c r="B6804" s="213">
        <v>35611</v>
      </c>
      <c r="C6804" s="213">
        <v>64.432167000000007</v>
      </c>
      <c r="D6804" s="174">
        <v>6.4357550932910715E-3</v>
      </c>
      <c r="E6804" s="174">
        <v>6.4357550932910715E-3</v>
      </c>
      <c r="G6804" s="174">
        <v>6798</v>
      </c>
      <c r="H6804" s="174">
        <f t="shared" ca="1" si="110"/>
        <v>-2.2846116090451608E-2</v>
      </c>
    </row>
    <row r="6805" spans="2:8" x14ac:dyDescent="0.3">
      <c r="B6805" s="212">
        <v>35608</v>
      </c>
      <c r="C6805" s="212">
        <v>64.020149000000004</v>
      </c>
      <c r="D6805" s="174">
        <v>-1.4794317016906203E-2</v>
      </c>
      <c r="E6805" s="174">
        <v>-1.4794317016906203E-2</v>
      </c>
      <c r="G6805" s="174">
        <v>6799</v>
      </c>
      <c r="H6805" s="174">
        <f t="shared" ca="1" si="110"/>
        <v>4.3720441642435123E-3</v>
      </c>
    </row>
    <row r="6806" spans="2:8" x14ac:dyDescent="0.3">
      <c r="B6806" s="213">
        <v>35607</v>
      </c>
      <c r="C6806" s="213">
        <v>64.981505999999996</v>
      </c>
      <c r="D6806" s="174">
        <v>-1.0347869282502238E-2</v>
      </c>
      <c r="E6806" s="174">
        <v>-1.0347869282502238E-2</v>
      </c>
      <c r="G6806" s="174">
        <v>6800</v>
      </c>
      <c r="H6806" s="174">
        <f t="shared" ca="1" si="110"/>
        <v>-4.4888439451923487E-2</v>
      </c>
    </row>
    <row r="6807" spans="2:8" x14ac:dyDescent="0.3">
      <c r="B6807" s="212">
        <v>35606</v>
      </c>
      <c r="C6807" s="212">
        <v>65.660956999999996</v>
      </c>
      <c r="D6807" s="174">
        <v>-4.8203067533794976E-3</v>
      </c>
      <c r="E6807" s="174">
        <v>-4.8203067533794976E-3</v>
      </c>
      <c r="G6807" s="174">
        <v>6801</v>
      </c>
      <c r="H6807" s="174">
        <f t="shared" ca="1" si="110"/>
        <v>3.3191262178762504E-2</v>
      </c>
    </row>
    <row r="6808" spans="2:8" x14ac:dyDescent="0.3">
      <c r="B6808" s="213">
        <v>35605</v>
      </c>
      <c r="C6808" s="213">
        <v>65.978995999999995</v>
      </c>
      <c r="D6808" s="174">
        <v>-9.3335473053283349E-3</v>
      </c>
      <c r="E6808" s="174">
        <v>-9.3335473053283349E-3</v>
      </c>
      <c r="G6808" s="174">
        <v>6802</v>
      </c>
      <c r="H6808" s="174">
        <f t="shared" ca="1" si="110"/>
        <v>-1.5246736271268976E-2</v>
      </c>
    </row>
    <row r="6809" spans="2:8" x14ac:dyDescent="0.3">
      <c r="B6809" s="212">
        <v>35604</v>
      </c>
      <c r="C6809" s="212">
        <v>66.600616000000002</v>
      </c>
      <c r="D6809" s="174">
        <v>1.7334765817049246E-2</v>
      </c>
      <c r="E6809" s="174">
        <v>1.7334765817049246E-2</v>
      </c>
      <c r="G6809" s="174">
        <v>6803</v>
      </c>
      <c r="H6809" s="174">
        <f t="shared" ca="1" si="110"/>
        <v>1.249981269124188E-2</v>
      </c>
    </row>
    <row r="6810" spans="2:8" x14ac:dyDescent="0.3">
      <c r="B6810" s="213">
        <v>35601</v>
      </c>
      <c r="C6810" s="213">
        <v>65.465782000000004</v>
      </c>
      <c r="D6810" s="174">
        <v>3.2489606542649152E-2</v>
      </c>
      <c r="E6810" s="174">
        <v>3.2489606542649152E-2</v>
      </c>
      <c r="G6810" s="174">
        <v>6804</v>
      </c>
      <c r="H6810" s="174">
        <f t="shared" ca="1" si="110"/>
        <v>-5.9809993933643321E-2</v>
      </c>
    </row>
    <row r="6811" spans="2:8" x14ac:dyDescent="0.3">
      <c r="B6811" s="212">
        <v>35600</v>
      </c>
      <c r="C6811" s="212">
        <v>63.405754000000002</v>
      </c>
      <c r="D6811" s="174">
        <v>-1.4382246761428064E-2</v>
      </c>
      <c r="E6811" s="174">
        <v>-1.4382246761428064E-2</v>
      </c>
      <c r="G6811" s="174">
        <v>6805</v>
      </c>
      <c r="H6811" s="174">
        <f t="shared" ca="1" si="110"/>
        <v>9.0272303263707453E-3</v>
      </c>
    </row>
    <row r="6812" spans="2:8" x14ac:dyDescent="0.3">
      <c r="B6812" s="213">
        <v>35599</v>
      </c>
      <c r="C6812" s="213">
        <v>64.330978000000002</v>
      </c>
      <c r="D6812" s="174">
        <v>3.1405921016895343E-2</v>
      </c>
      <c r="E6812" s="174">
        <v>3.1405921016895343E-2</v>
      </c>
      <c r="G6812" s="174">
        <v>6806</v>
      </c>
      <c r="H6812" s="174">
        <f t="shared" ca="1" si="110"/>
        <v>3.3779833555289046E-2</v>
      </c>
    </row>
    <row r="6813" spans="2:8" x14ac:dyDescent="0.3">
      <c r="B6813" s="212">
        <v>35598</v>
      </c>
      <c r="C6813" s="212">
        <v>62.372123999999999</v>
      </c>
      <c r="D6813" s="174">
        <v>1.0658282015586194E-2</v>
      </c>
      <c r="E6813" s="174">
        <v>1.0658282015586194E-2</v>
      </c>
      <c r="G6813" s="174">
        <v>6807</v>
      </c>
      <c r="H6813" s="174">
        <f t="shared" ca="1" si="110"/>
        <v>2.3925243135118745E-2</v>
      </c>
    </row>
    <row r="6814" spans="2:8" x14ac:dyDescent="0.3">
      <c r="B6814" s="213">
        <v>35597</v>
      </c>
      <c r="C6814" s="213">
        <v>61.714354999999998</v>
      </c>
      <c r="D6814" s="174">
        <v>4.9435630725797276E-3</v>
      </c>
      <c r="E6814" s="174">
        <v>4.9435630725797276E-3</v>
      </c>
      <c r="G6814" s="174">
        <v>6808</v>
      </c>
      <c r="H6814" s="174">
        <f t="shared" ca="1" si="110"/>
        <v>5.296871495458115E-2</v>
      </c>
    </row>
    <row r="6815" spans="2:8" x14ac:dyDescent="0.3">
      <c r="B6815" s="212">
        <v>35594</v>
      </c>
      <c r="C6815" s="212">
        <v>61.410767</v>
      </c>
      <c r="D6815" s="174">
        <v>4.8888543875308672E-2</v>
      </c>
      <c r="E6815" s="174">
        <v>4.8888543875308672E-2</v>
      </c>
      <c r="G6815" s="174">
        <v>6809</v>
      </c>
      <c r="H6815" s="174">
        <f t="shared" ca="1" si="110"/>
        <v>-2.763939867714264E-2</v>
      </c>
    </row>
    <row r="6816" spans="2:8" x14ac:dyDescent="0.3">
      <c r="B6816" s="213">
        <v>35593</v>
      </c>
      <c r="C6816" s="213">
        <v>58.54842</v>
      </c>
      <c r="D6816" s="174">
        <v>6.7118802257364789E-3</v>
      </c>
      <c r="E6816" s="174">
        <v>6.7118802257364789E-3</v>
      </c>
      <c r="G6816" s="174">
        <v>6810</v>
      </c>
      <c r="H6816" s="174">
        <f t="shared" ca="1" si="110"/>
        <v>-2.0393691959453744E-2</v>
      </c>
    </row>
    <row r="6817" spans="2:8" x14ac:dyDescent="0.3">
      <c r="B6817" s="212">
        <v>35592</v>
      </c>
      <c r="C6817" s="212">
        <v>58.158070000000002</v>
      </c>
      <c r="D6817" s="174">
        <v>9.2821462909655605E-3</v>
      </c>
      <c r="E6817" s="174">
        <v>9.2821462909655605E-3</v>
      </c>
      <c r="G6817" s="174">
        <v>6811</v>
      </c>
      <c r="H6817" s="174">
        <f t="shared" ca="1" si="110"/>
        <v>2.6208861347024853E-2</v>
      </c>
    </row>
    <row r="6818" spans="2:8" x14ac:dyDescent="0.3">
      <c r="B6818" s="213">
        <v>35591</v>
      </c>
      <c r="C6818" s="213">
        <v>57.623202999999997</v>
      </c>
      <c r="D6818" s="174">
        <v>2.5150385424901993E-3</v>
      </c>
      <c r="E6818" s="174">
        <v>2.5150385424901993E-3</v>
      </c>
      <c r="G6818" s="174">
        <v>6812</v>
      </c>
      <c r="H6818" s="174">
        <f t="shared" ca="1" si="110"/>
        <v>4.7501388987144551E-4</v>
      </c>
    </row>
    <row r="6819" spans="2:8" x14ac:dyDescent="0.3">
      <c r="B6819" s="212">
        <v>35590</v>
      </c>
      <c r="C6819" s="212">
        <v>57.478642000000001</v>
      </c>
      <c r="D6819" s="174">
        <v>-1.4621997290455078E-2</v>
      </c>
      <c r="E6819" s="174">
        <v>-1.4621997290455078E-2</v>
      </c>
      <c r="G6819" s="174">
        <v>6813</v>
      </c>
      <c r="H6819" s="174">
        <f t="shared" ca="1" si="110"/>
        <v>1.5979687217806623E-2</v>
      </c>
    </row>
    <row r="6820" spans="2:8" x14ac:dyDescent="0.3">
      <c r="B6820" s="213">
        <v>35587</v>
      </c>
      <c r="C6820" s="213">
        <v>58.331566000000002</v>
      </c>
      <c r="D6820" s="174">
        <v>-4.9533525036142209E-4</v>
      </c>
      <c r="E6820" s="174">
        <v>-4.9533525036142209E-4</v>
      </c>
      <c r="G6820" s="174">
        <v>6814</v>
      </c>
      <c r="H6820" s="174">
        <f t="shared" ca="1" si="110"/>
        <v>2.5457710657758124E-2</v>
      </c>
    </row>
    <row r="6821" spans="2:8" x14ac:dyDescent="0.3">
      <c r="B6821" s="212">
        <v>35586</v>
      </c>
      <c r="C6821" s="212">
        <v>58.360474000000004</v>
      </c>
      <c r="D6821" s="174">
        <v>6.6074723267122541E-3</v>
      </c>
      <c r="E6821" s="174">
        <v>6.6074723267122541E-3</v>
      </c>
      <c r="G6821" s="174">
        <v>6815</v>
      </c>
      <c r="H6821" s="174">
        <f t="shared" ca="1" si="110"/>
        <v>-2.2676646896714402E-2</v>
      </c>
    </row>
    <row r="6822" spans="2:8" x14ac:dyDescent="0.3">
      <c r="B6822" s="213">
        <v>35585</v>
      </c>
      <c r="C6822" s="213">
        <v>57.97739</v>
      </c>
      <c r="D6822" s="174">
        <v>-2.8590065672377918E-3</v>
      </c>
      <c r="E6822" s="174">
        <v>-2.8590065672377918E-3</v>
      </c>
      <c r="G6822" s="174">
        <v>6816</v>
      </c>
      <c r="H6822" s="174">
        <f t="shared" ca="1" si="110"/>
        <v>1.0534388801089242E-2</v>
      </c>
    </row>
    <row r="6823" spans="2:8" x14ac:dyDescent="0.3">
      <c r="B6823" s="212">
        <v>35584</v>
      </c>
      <c r="C6823" s="212">
        <v>58.143622999999998</v>
      </c>
      <c r="D6823" s="174">
        <v>8.5254813999785743E-3</v>
      </c>
      <c r="E6823" s="174">
        <v>8.5254813999785743E-3</v>
      </c>
      <c r="G6823" s="174">
        <v>6817</v>
      </c>
      <c r="H6823" s="174">
        <f t="shared" ca="1" si="110"/>
        <v>-3.9251907005062661E-2</v>
      </c>
    </row>
    <row r="6824" spans="2:8" x14ac:dyDescent="0.3">
      <c r="B6824" s="213">
        <v>35583</v>
      </c>
      <c r="C6824" s="213">
        <v>57.652110999999998</v>
      </c>
      <c r="D6824" s="174">
        <v>8.2164798133071495E-3</v>
      </c>
      <c r="E6824" s="174">
        <v>8.2164798133071495E-3</v>
      </c>
      <c r="G6824" s="174">
        <v>6818</v>
      </c>
      <c r="H6824" s="174">
        <f t="shared" ca="1" si="110"/>
        <v>1.6784226662969033E-2</v>
      </c>
    </row>
    <row r="6825" spans="2:8" x14ac:dyDescent="0.3">
      <c r="B6825" s="212">
        <v>35580</v>
      </c>
      <c r="C6825" s="212">
        <v>57.182274</v>
      </c>
      <c r="D6825" s="174">
        <v>1.8993981623954806E-3</v>
      </c>
      <c r="E6825" s="174">
        <v>1.8993981623954806E-3</v>
      </c>
      <c r="G6825" s="174">
        <v>6819</v>
      </c>
      <c r="H6825" s="174">
        <f t="shared" ca="1" si="110"/>
        <v>-2.9215467745590078E-3</v>
      </c>
    </row>
    <row r="6826" spans="2:8" x14ac:dyDescent="0.3">
      <c r="B6826" s="213">
        <v>35579</v>
      </c>
      <c r="C6826" s="213">
        <v>57.073867999999997</v>
      </c>
      <c r="D6826" s="174">
        <v>-2.0221539214340103E-3</v>
      </c>
      <c r="E6826" s="174">
        <v>-2.0221539214340103E-3</v>
      </c>
      <c r="G6826" s="174">
        <v>6820</v>
      </c>
      <c r="H6826" s="174">
        <f t="shared" ca="1" si="110"/>
        <v>-3.4546091524739607E-2</v>
      </c>
    </row>
    <row r="6827" spans="2:8" x14ac:dyDescent="0.3">
      <c r="B6827" s="212">
        <v>35578</v>
      </c>
      <c r="C6827" s="212">
        <v>57.189514000000003</v>
      </c>
      <c r="D6827" s="174">
        <v>7.7697967080732171E-3</v>
      </c>
      <c r="E6827" s="174">
        <v>7.7697967080732171E-3</v>
      </c>
      <c r="G6827" s="174">
        <v>6821</v>
      </c>
      <c r="H6827" s="174">
        <f t="shared" ca="1" si="110"/>
        <v>-8.8831448486457586E-3</v>
      </c>
    </row>
    <row r="6828" spans="2:8" x14ac:dyDescent="0.3">
      <c r="B6828" s="213">
        <v>35577</v>
      </c>
      <c r="C6828" s="213">
        <v>56.748589000000003</v>
      </c>
      <c r="D6828" s="174">
        <v>-1.8011229316466173E-2</v>
      </c>
      <c r="E6828" s="174">
        <v>-1.8011229316466173E-2</v>
      </c>
      <c r="G6828" s="174">
        <v>6822</v>
      </c>
      <c r="H6828" s="174">
        <f t="shared" ca="1" si="110"/>
        <v>2.9623425253280072E-2</v>
      </c>
    </row>
    <row r="6829" spans="2:8" x14ac:dyDescent="0.3">
      <c r="B6829" s="212">
        <v>35576</v>
      </c>
      <c r="C6829" s="212">
        <v>57.789448</v>
      </c>
      <c r="D6829" s="174">
        <v>1.8082222014653641E-2</v>
      </c>
      <c r="E6829" s="174">
        <v>1.8082222014653641E-2</v>
      </c>
      <c r="G6829" s="174">
        <v>6823</v>
      </c>
      <c r="H6829" s="174">
        <f t="shared" ca="1" si="110"/>
        <v>2.4310475744087776E-2</v>
      </c>
    </row>
    <row r="6830" spans="2:8" x14ac:dyDescent="0.3">
      <c r="B6830" s="213">
        <v>35573</v>
      </c>
      <c r="C6830" s="213">
        <v>56.763046000000003</v>
      </c>
      <c r="D6830" s="174">
        <v>1.7860342919291004E-3</v>
      </c>
      <c r="E6830" s="174">
        <v>1.7860342919291004E-3</v>
      </c>
      <c r="G6830" s="174">
        <v>6824</v>
      </c>
      <c r="H6830" s="174">
        <f t="shared" ca="1" si="110"/>
        <v>-2.2391632259811108E-2</v>
      </c>
    </row>
    <row r="6831" spans="2:8" x14ac:dyDescent="0.3">
      <c r="B6831" s="212">
        <v>35572</v>
      </c>
      <c r="C6831" s="212">
        <v>56.661845999999997</v>
      </c>
      <c r="D6831" s="174">
        <v>-4.8240050127416733E-3</v>
      </c>
      <c r="E6831" s="174">
        <v>-4.8240050127416733E-3</v>
      </c>
      <c r="G6831" s="174">
        <v>6825</v>
      </c>
      <c r="H6831" s="174">
        <f t="shared" ca="1" si="110"/>
        <v>-3.7236848922203927E-2</v>
      </c>
    </row>
    <row r="6832" spans="2:8" x14ac:dyDescent="0.3">
      <c r="B6832" s="213">
        <v>35571</v>
      </c>
      <c r="C6832" s="213">
        <v>56.936508000000003</v>
      </c>
      <c r="D6832" s="174">
        <v>-1.5252161324595E-2</v>
      </c>
      <c r="E6832" s="174">
        <v>-1.5252161324595E-2</v>
      </c>
      <c r="G6832" s="174">
        <v>6826</v>
      </c>
      <c r="H6832" s="174">
        <f t="shared" ca="1" si="110"/>
        <v>-2.838903374833688E-2</v>
      </c>
    </row>
    <row r="6833" spans="2:8" x14ac:dyDescent="0.3">
      <c r="B6833" s="212">
        <v>35570</v>
      </c>
      <c r="C6833" s="212">
        <v>57.818362999999998</v>
      </c>
      <c r="D6833" s="174">
        <v>-5.5940786490033499E-3</v>
      </c>
      <c r="E6833" s="174">
        <v>-5.5940786490033499E-3</v>
      </c>
      <c r="G6833" s="174">
        <v>6827</v>
      </c>
      <c r="H6833" s="174">
        <f t="shared" ca="1" si="110"/>
        <v>8.3277442022329905E-3</v>
      </c>
    </row>
    <row r="6834" spans="2:8" x14ac:dyDescent="0.3">
      <c r="B6834" s="213">
        <v>35569</v>
      </c>
      <c r="C6834" s="213">
        <v>58.143622999999998</v>
      </c>
      <c r="D6834" s="174">
        <v>2.3539447496710268E-2</v>
      </c>
      <c r="E6834" s="174">
        <v>2.3539447496710268E-2</v>
      </c>
      <c r="G6834" s="174">
        <v>6828</v>
      </c>
      <c r="H6834" s="174">
        <f t="shared" ca="1" si="110"/>
        <v>6.9763553131617029E-2</v>
      </c>
    </row>
    <row r="6835" spans="2:8" x14ac:dyDescent="0.3">
      <c r="B6835" s="212">
        <v>35566</v>
      </c>
      <c r="C6835" s="212">
        <v>56.806431000000003</v>
      </c>
      <c r="D6835" s="174">
        <v>3.0418445101185333E-2</v>
      </c>
      <c r="E6835" s="174">
        <v>3.0418445101185333E-2</v>
      </c>
      <c r="G6835" s="174">
        <v>6829</v>
      </c>
      <c r="H6835" s="174">
        <f t="shared" ca="1" si="110"/>
        <v>5.3907255824583687E-2</v>
      </c>
    </row>
    <row r="6836" spans="2:8" x14ac:dyDescent="0.3">
      <c r="B6836" s="213">
        <v>35565</v>
      </c>
      <c r="C6836" s="213">
        <v>55.129477999999999</v>
      </c>
      <c r="D6836" s="174">
        <v>4.0811101960220404E-3</v>
      </c>
      <c r="E6836" s="174">
        <v>4.0811101960220404E-3</v>
      </c>
      <c r="G6836" s="174">
        <v>6830</v>
      </c>
      <c r="H6836" s="174">
        <f t="shared" ca="1" si="110"/>
        <v>3.6116248758626471E-2</v>
      </c>
    </row>
    <row r="6837" spans="2:8" x14ac:dyDescent="0.3">
      <c r="B6837" s="212">
        <v>35564</v>
      </c>
      <c r="C6837" s="212">
        <v>54.905403</v>
      </c>
      <c r="D6837" s="174">
        <v>3.0525052273353826E-2</v>
      </c>
      <c r="E6837" s="174">
        <v>3.0525052273353826E-2</v>
      </c>
      <c r="G6837" s="174">
        <v>6831</v>
      </c>
      <c r="H6837" s="174">
        <f t="shared" ca="1" si="110"/>
        <v>-2.8264960806310347E-2</v>
      </c>
    </row>
    <row r="6838" spans="2:8" x14ac:dyDescent="0.3">
      <c r="B6838" s="213">
        <v>35563</v>
      </c>
      <c r="C6838" s="213">
        <v>53.279057000000002</v>
      </c>
      <c r="D6838" s="174">
        <v>2.1621835344281134E-2</v>
      </c>
      <c r="E6838" s="174">
        <v>2.1621835344281134E-2</v>
      </c>
      <c r="G6838" s="174">
        <v>6832</v>
      </c>
      <c r="H6838" s="174">
        <f t="shared" ca="1" si="110"/>
        <v>2.039434162425317E-2</v>
      </c>
    </row>
    <row r="6839" spans="2:8" x14ac:dyDescent="0.3">
      <c r="B6839" s="212">
        <v>35562</v>
      </c>
      <c r="C6839" s="212">
        <v>52.151446999999997</v>
      </c>
      <c r="D6839" s="174">
        <v>-1.0152272316997279E-2</v>
      </c>
      <c r="E6839" s="174">
        <v>-1.0152272316997279E-2</v>
      </c>
      <c r="G6839" s="174">
        <v>6833</v>
      </c>
      <c r="H6839" s="174">
        <f t="shared" ca="1" si="110"/>
        <v>1.3295721174616623E-2</v>
      </c>
    </row>
    <row r="6840" spans="2:8" x14ac:dyDescent="0.3">
      <c r="B6840" s="213">
        <v>35559</v>
      </c>
      <c r="C6840" s="213">
        <v>52.686332999999998</v>
      </c>
      <c r="D6840" s="174">
        <v>-6.535111999984744E-3</v>
      </c>
      <c r="E6840" s="174">
        <v>-6.535111999984744E-3</v>
      </c>
      <c r="G6840" s="174">
        <v>6834</v>
      </c>
      <c r="H6840" s="174">
        <f t="shared" ca="1" si="110"/>
        <v>1.9438989673754028E-3</v>
      </c>
    </row>
    <row r="6841" spans="2:8" x14ac:dyDescent="0.3">
      <c r="B6841" s="212">
        <v>35558</v>
      </c>
      <c r="C6841" s="212">
        <v>53.032908999999997</v>
      </c>
      <c r="D6841" s="174">
        <v>2.4062478824312698E-3</v>
      </c>
      <c r="E6841" s="174">
        <v>2.4062478824312698E-3</v>
      </c>
      <c r="G6841" s="174">
        <v>6835</v>
      </c>
      <c r="H6841" s="174">
        <f t="shared" ca="1" si="110"/>
        <v>1.9040154185043973E-2</v>
      </c>
    </row>
    <row r="6842" spans="2:8" x14ac:dyDescent="0.3">
      <c r="B6842" s="213">
        <v>35557</v>
      </c>
      <c r="C6842" s="213">
        <v>52.905605000000001</v>
      </c>
      <c r="D6842" s="174">
        <v>-3.0652401872063783E-3</v>
      </c>
      <c r="E6842" s="174">
        <v>-3.0652401872063783E-3</v>
      </c>
      <c r="G6842" s="174">
        <v>6836</v>
      </c>
      <c r="H6842" s="174">
        <f t="shared" ca="1" si="110"/>
        <v>-1.3735261076187675E-3</v>
      </c>
    </row>
    <row r="6843" spans="2:8" x14ac:dyDescent="0.3">
      <c r="B6843" s="212">
        <v>35556</v>
      </c>
      <c r="C6843" s="212">
        <v>53.068272</v>
      </c>
      <c r="D6843" s="174">
        <v>-1.5871101954456086E-2</v>
      </c>
      <c r="E6843" s="174">
        <v>-1.5871101954456086E-2</v>
      </c>
      <c r="G6843" s="174">
        <v>6837</v>
      </c>
      <c r="H6843" s="174">
        <f t="shared" ca="1" si="110"/>
        <v>7.2629541218325266E-2</v>
      </c>
    </row>
    <row r="6844" spans="2:8" x14ac:dyDescent="0.3">
      <c r="B6844" s="213">
        <v>35555</v>
      </c>
      <c r="C6844" s="213">
        <v>53.924106999999999</v>
      </c>
      <c r="D6844" s="174">
        <v>-3.2978204052707051E-2</v>
      </c>
      <c r="E6844" s="174">
        <v>-3.2978204052707051E-2</v>
      </c>
      <c r="G6844" s="174">
        <v>6838</v>
      </c>
      <c r="H6844" s="174">
        <f t="shared" ca="1" si="110"/>
        <v>8.3838616916798842E-4</v>
      </c>
    </row>
    <row r="6845" spans="2:8" x14ac:dyDescent="0.3">
      <c r="B6845" s="212">
        <v>35552</v>
      </c>
      <c r="C6845" s="212">
        <v>55.763072999999999</v>
      </c>
      <c r="D6845" s="174">
        <v>-2.8346142856540482E-2</v>
      </c>
      <c r="E6845" s="174">
        <v>-2.8346142856540482E-2</v>
      </c>
      <c r="G6845" s="174">
        <v>6839</v>
      </c>
      <c r="H6845" s="174">
        <f t="shared" ca="1" si="110"/>
        <v>3.602502947779819E-2</v>
      </c>
    </row>
    <row r="6846" spans="2:8" x14ac:dyDescent="0.3">
      <c r="B6846" s="213">
        <v>35551</v>
      </c>
      <c r="C6846" s="213">
        <v>57.389854</v>
      </c>
      <c r="D6846" s="174">
        <v>0</v>
      </c>
      <c r="E6846" s="174">
        <v>0</v>
      </c>
      <c r="G6846" s="174">
        <v>6840</v>
      </c>
      <c r="H6846" s="174">
        <f t="shared" ca="1" si="110"/>
        <v>4.6794744255303205E-3</v>
      </c>
    </row>
    <row r="6847" spans="2:8" x14ac:dyDescent="0.3">
      <c r="B6847" s="212">
        <v>35550</v>
      </c>
      <c r="C6847" s="212">
        <v>57.389854</v>
      </c>
      <c r="D6847" s="174">
        <v>1.5011274984038153E-2</v>
      </c>
      <c r="E6847" s="174">
        <v>1.5011274984038153E-2</v>
      </c>
      <c r="G6847" s="174">
        <v>6841</v>
      </c>
      <c r="H6847" s="174">
        <f t="shared" ca="1" si="110"/>
        <v>-2.2728246084073183E-2</v>
      </c>
    </row>
    <row r="6848" spans="2:8" x14ac:dyDescent="0.3">
      <c r="B6848" s="213">
        <v>35549</v>
      </c>
      <c r="C6848" s="213">
        <v>56.5411</v>
      </c>
      <c r="D6848" s="174">
        <v>4.0193554260765357E-3</v>
      </c>
      <c r="E6848" s="174">
        <v>4.0193554260765357E-3</v>
      </c>
      <c r="G6848" s="174">
        <v>6842</v>
      </c>
      <c r="H6848" s="174">
        <f t="shared" ca="1" si="110"/>
        <v>-3.4179409966563512E-3</v>
      </c>
    </row>
    <row r="6849" spans="2:8" x14ac:dyDescent="0.3">
      <c r="B6849" s="212">
        <v>35548</v>
      </c>
      <c r="C6849" s="212">
        <v>56.314751000000001</v>
      </c>
      <c r="D6849" s="174">
        <v>-4.2523026292116978E-3</v>
      </c>
      <c r="E6849" s="174">
        <v>-4.2523026292116978E-3</v>
      </c>
      <c r="G6849" s="174">
        <v>6843</v>
      </c>
      <c r="H6849" s="174">
        <f t="shared" ca="1" si="110"/>
        <v>2.8988487423225818E-3</v>
      </c>
    </row>
    <row r="6850" spans="2:8" x14ac:dyDescent="0.3">
      <c r="B6850" s="213">
        <v>35545</v>
      </c>
      <c r="C6850" s="213">
        <v>56.555241000000002</v>
      </c>
      <c r="D6850" s="174">
        <v>5.0068163075314589E-4</v>
      </c>
      <c r="E6850" s="174">
        <v>5.0068163075314589E-4</v>
      </c>
      <c r="G6850" s="174">
        <v>6844</v>
      </c>
      <c r="H6850" s="174">
        <f t="shared" ca="1" si="110"/>
        <v>-9.7732976156072408E-3</v>
      </c>
    </row>
    <row r="6851" spans="2:8" x14ac:dyDescent="0.3">
      <c r="B6851" s="212">
        <v>35544</v>
      </c>
      <c r="C6851" s="212">
        <v>56.526938999999999</v>
      </c>
      <c r="D6851" s="174">
        <v>-1.9981421647562053E-3</v>
      </c>
      <c r="E6851" s="174">
        <v>-1.9981421647562053E-3</v>
      </c>
      <c r="G6851" s="174">
        <v>6845</v>
      </c>
      <c r="H6851" s="174">
        <f t="shared" ca="1" si="110"/>
        <v>-2.2876353485381442E-2</v>
      </c>
    </row>
    <row r="6852" spans="2:8" x14ac:dyDescent="0.3">
      <c r="B6852" s="213">
        <v>35543</v>
      </c>
      <c r="C6852" s="213">
        <v>56.640113999999997</v>
      </c>
      <c r="D6852" s="174">
        <v>1.7147192323829639E-2</v>
      </c>
      <c r="E6852" s="174">
        <v>1.7147192323829639E-2</v>
      </c>
      <c r="G6852" s="174">
        <v>6846</v>
      </c>
      <c r="H6852" s="174">
        <f t="shared" ca="1" si="110"/>
        <v>-2.5614320751591372E-2</v>
      </c>
    </row>
    <row r="6853" spans="2:8" x14ac:dyDescent="0.3">
      <c r="B6853" s="212">
        <v>35542</v>
      </c>
      <c r="C6853" s="212">
        <v>55.685268000000001</v>
      </c>
      <c r="D6853" s="174">
        <v>1.0524979400342848E-2</v>
      </c>
      <c r="E6853" s="174">
        <v>1.0524979400342848E-2</v>
      </c>
      <c r="G6853" s="174">
        <v>6847</v>
      </c>
      <c r="H6853" s="174">
        <f t="shared" ca="1" si="110"/>
        <v>-3.550303751280609E-2</v>
      </c>
    </row>
    <row r="6854" spans="2:8" x14ac:dyDescent="0.3">
      <c r="B6854" s="213">
        <v>35541</v>
      </c>
      <c r="C6854" s="213">
        <v>55.105286</v>
      </c>
      <c r="D6854" s="174">
        <v>1.7633133349746852E-2</v>
      </c>
      <c r="E6854" s="174">
        <v>1.7633133349746852E-2</v>
      </c>
      <c r="G6854" s="174">
        <v>6848</v>
      </c>
      <c r="H6854" s="174">
        <f t="shared" ca="1" si="110"/>
        <v>-9.6835245922553166E-3</v>
      </c>
    </row>
    <row r="6855" spans="2:8" x14ac:dyDescent="0.3">
      <c r="B6855" s="212">
        <v>35538</v>
      </c>
      <c r="C6855" s="212">
        <v>54.150444</v>
      </c>
      <c r="D6855" s="174">
        <v>0</v>
      </c>
      <c r="E6855" s="174">
        <v>0</v>
      </c>
      <c r="G6855" s="174">
        <v>6849</v>
      </c>
      <c r="H6855" s="174">
        <f t="shared" ca="1" si="110"/>
        <v>1.2250680317833497E-2</v>
      </c>
    </row>
    <row r="6856" spans="2:8" x14ac:dyDescent="0.3">
      <c r="B6856" s="213">
        <v>35537</v>
      </c>
      <c r="C6856" s="213">
        <v>54.150444</v>
      </c>
      <c r="D6856" s="174">
        <v>1.3234739322380409E-2</v>
      </c>
      <c r="E6856" s="174">
        <v>1.3234739322380409E-2</v>
      </c>
      <c r="G6856" s="174">
        <v>6850</v>
      </c>
      <c r="H6856" s="174">
        <f t="shared" ref="H6856:H6919" ca="1" si="111">_xlfn.NORM.INV(RAND(),N$9,N$10)</f>
        <v>-6.9627509889018755E-3</v>
      </c>
    </row>
    <row r="6857" spans="2:8" x14ac:dyDescent="0.3">
      <c r="B6857" s="212">
        <v>35536</v>
      </c>
      <c r="C6857" s="212">
        <v>53.443137999999998</v>
      </c>
      <c r="D6857" s="174">
        <v>0</v>
      </c>
      <c r="E6857" s="174">
        <v>0</v>
      </c>
      <c r="G6857" s="174">
        <v>6851</v>
      </c>
      <c r="H6857" s="174">
        <f t="shared" ca="1" si="111"/>
        <v>-7.048077247840805E-3</v>
      </c>
    </row>
    <row r="6858" spans="2:8" x14ac:dyDescent="0.3">
      <c r="B6858" s="213">
        <v>35535</v>
      </c>
      <c r="C6858" s="213">
        <v>53.443137999999998</v>
      </c>
      <c r="D6858" s="174">
        <v>2.1219398659009332E-3</v>
      </c>
      <c r="E6858" s="174">
        <v>2.1219398659009332E-3</v>
      </c>
      <c r="G6858" s="174">
        <v>6852</v>
      </c>
      <c r="H6858" s="174">
        <f t="shared" ca="1" si="111"/>
        <v>9.2501176550932353E-3</v>
      </c>
    </row>
    <row r="6859" spans="2:8" x14ac:dyDescent="0.3">
      <c r="B6859" s="212">
        <v>35534</v>
      </c>
      <c r="C6859" s="212">
        <v>53.329974999999997</v>
      </c>
      <c r="D6859" s="174">
        <v>0</v>
      </c>
      <c r="E6859" s="174">
        <v>0</v>
      </c>
      <c r="G6859" s="174">
        <v>6853</v>
      </c>
      <c r="H6859" s="174">
        <f t="shared" ca="1" si="111"/>
        <v>6.3564186857400326E-2</v>
      </c>
    </row>
    <row r="6860" spans="2:8" x14ac:dyDescent="0.3">
      <c r="B6860" s="213">
        <v>35531</v>
      </c>
      <c r="C6860" s="213">
        <v>53.329974999999997</v>
      </c>
      <c r="D6860" s="174">
        <v>1.4122205034726431E-2</v>
      </c>
      <c r="E6860" s="174">
        <v>1.4122205034726431E-2</v>
      </c>
      <c r="G6860" s="174">
        <v>6854</v>
      </c>
      <c r="H6860" s="174">
        <f t="shared" ca="1" si="111"/>
        <v>-4.8550097044399816E-3</v>
      </c>
    </row>
    <row r="6861" spans="2:8" x14ac:dyDescent="0.3">
      <c r="B6861" s="212">
        <v>35530</v>
      </c>
      <c r="C6861" s="212">
        <v>52.587325999999997</v>
      </c>
      <c r="D6861" s="174">
        <v>-3.2152893680555523E-2</v>
      </c>
      <c r="E6861" s="174">
        <v>-3.2152893680555523E-2</v>
      </c>
      <c r="G6861" s="174">
        <v>6855</v>
      </c>
      <c r="H6861" s="174">
        <f t="shared" ca="1" si="111"/>
        <v>-7.7271101034425544E-4</v>
      </c>
    </row>
    <row r="6862" spans="2:8" x14ac:dyDescent="0.3">
      <c r="B6862" s="213">
        <v>35529</v>
      </c>
      <c r="C6862" s="213">
        <v>54.334332000000003</v>
      </c>
      <c r="D6862" s="174">
        <v>5.5944977234471553E-2</v>
      </c>
      <c r="E6862" s="174">
        <v>5.5944977234471553E-2</v>
      </c>
      <c r="G6862" s="174">
        <v>6856</v>
      </c>
      <c r="H6862" s="174">
        <f t="shared" ca="1" si="111"/>
        <v>1.1606880829450831E-2</v>
      </c>
    </row>
    <row r="6863" spans="2:8" x14ac:dyDescent="0.3">
      <c r="B6863" s="212">
        <v>35528</v>
      </c>
      <c r="C6863" s="212">
        <v>51.455646999999999</v>
      </c>
      <c r="D6863" s="174">
        <v>0</v>
      </c>
      <c r="E6863" s="174">
        <v>0</v>
      </c>
      <c r="G6863" s="174">
        <v>6857</v>
      </c>
      <c r="H6863" s="174">
        <f t="shared" ca="1" si="111"/>
        <v>-4.1254659940236256E-2</v>
      </c>
    </row>
    <row r="6864" spans="2:8" x14ac:dyDescent="0.3">
      <c r="B6864" s="213">
        <v>35527</v>
      </c>
      <c r="C6864" s="213">
        <v>51.455646999999999</v>
      </c>
      <c r="D6864" s="174">
        <v>-2.468082578746237E-3</v>
      </c>
      <c r="E6864" s="174">
        <v>-2.468082578746237E-3</v>
      </c>
      <c r="G6864" s="174">
        <v>6858</v>
      </c>
      <c r="H6864" s="174">
        <f t="shared" ca="1" si="111"/>
        <v>-2.3593950923317255E-2</v>
      </c>
    </row>
    <row r="6865" spans="2:8" x14ac:dyDescent="0.3">
      <c r="B6865" s="212">
        <v>35524</v>
      </c>
      <c r="C6865" s="212">
        <v>51.582957999999998</v>
      </c>
      <c r="D6865" s="174">
        <v>-7.3500188136603924E-3</v>
      </c>
      <c r="E6865" s="174">
        <v>-7.3500188136603924E-3</v>
      </c>
      <c r="G6865" s="174">
        <v>6859</v>
      </c>
      <c r="H6865" s="174">
        <f t="shared" ca="1" si="111"/>
        <v>3.4789102025487013E-3</v>
      </c>
    </row>
    <row r="6866" spans="2:8" x14ac:dyDescent="0.3">
      <c r="B6866" s="213">
        <v>35523</v>
      </c>
      <c r="C6866" s="213">
        <v>51.964900999999998</v>
      </c>
      <c r="D6866" s="174">
        <v>4.2374397900869594E-3</v>
      </c>
      <c r="E6866" s="174">
        <v>4.2374397900869594E-3</v>
      </c>
      <c r="G6866" s="174">
        <v>6860</v>
      </c>
      <c r="H6866" s="174">
        <f t="shared" ca="1" si="111"/>
        <v>-4.1491023982384329E-2</v>
      </c>
    </row>
    <row r="6867" spans="2:8" x14ac:dyDescent="0.3">
      <c r="B6867" s="212">
        <v>35522</v>
      </c>
      <c r="C6867" s="212">
        <v>51.745632000000001</v>
      </c>
      <c r="D6867" s="174">
        <v>2.6086876859121436E-2</v>
      </c>
      <c r="E6867" s="174">
        <v>2.6086876859121436E-2</v>
      </c>
      <c r="G6867" s="174">
        <v>6861</v>
      </c>
      <c r="H6867" s="174">
        <f t="shared" ca="1" si="111"/>
        <v>1.0833043303679469E-2</v>
      </c>
    </row>
    <row r="6868" spans="2:8" x14ac:dyDescent="0.3">
      <c r="B6868" s="213">
        <v>35521</v>
      </c>
      <c r="C6868" s="213">
        <v>50.430069000000003</v>
      </c>
      <c r="D6868" s="174">
        <v>2.2808745795826844E-2</v>
      </c>
      <c r="E6868" s="174">
        <v>2.2808745795826844E-2</v>
      </c>
      <c r="G6868" s="174">
        <v>6862</v>
      </c>
      <c r="H6868" s="174">
        <f t="shared" ca="1" si="111"/>
        <v>1.4294363621921701E-2</v>
      </c>
    </row>
    <row r="6869" spans="2:8" x14ac:dyDescent="0.3">
      <c r="B6869" s="212">
        <v>35520</v>
      </c>
      <c r="C6869" s="212">
        <v>49.305472999999999</v>
      </c>
      <c r="D6869" s="174">
        <v>-9.923749874948587E-2</v>
      </c>
      <c r="E6869" s="174">
        <v>-9.923749874948587E-2</v>
      </c>
      <c r="G6869" s="174">
        <v>6863</v>
      </c>
      <c r="H6869" s="174">
        <f t="shared" ca="1" si="111"/>
        <v>1.940288251763729E-2</v>
      </c>
    </row>
    <row r="6870" spans="2:8" x14ac:dyDescent="0.3">
      <c r="B6870" s="213">
        <v>35517</v>
      </c>
      <c r="C6870" s="213">
        <v>54.737484000000002</v>
      </c>
      <c r="D6870" s="174">
        <v>0</v>
      </c>
      <c r="E6870" s="174">
        <v>0</v>
      </c>
      <c r="G6870" s="174">
        <v>6864</v>
      </c>
      <c r="H6870" s="174">
        <f t="shared" ca="1" si="111"/>
        <v>-1.8075570860066441E-2</v>
      </c>
    </row>
    <row r="6871" spans="2:8" x14ac:dyDescent="0.3">
      <c r="B6871" s="212">
        <v>35516</v>
      </c>
      <c r="C6871" s="212">
        <v>54.737484000000002</v>
      </c>
      <c r="D6871" s="174">
        <v>-8.8373078327597301E-3</v>
      </c>
      <c r="E6871" s="174">
        <v>-8.8373078327597301E-3</v>
      </c>
      <c r="G6871" s="174">
        <v>6865</v>
      </c>
      <c r="H6871" s="174">
        <f t="shared" ca="1" si="111"/>
        <v>4.3051612327986849E-2</v>
      </c>
    </row>
    <row r="6872" spans="2:8" x14ac:dyDescent="0.3">
      <c r="B6872" s="213">
        <v>35515</v>
      </c>
      <c r="C6872" s="213">
        <v>55.225529000000002</v>
      </c>
      <c r="D6872" s="174">
        <v>-4.0816841041922897E-3</v>
      </c>
      <c r="E6872" s="174">
        <v>-4.0816841041922897E-3</v>
      </c>
      <c r="G6872" s="174">
        <v>6866</v>
      </c>
      <c r="H6872" s="174">
        <f t="shared" ca="1" si="111"/>
        <v>1.3498144214645905E-2</v>
      </c>
    </row>
    <row r="6873" spans="2:8" x14ac:dyDescent="0.3">
      <c r="B6873" s="212">
        <v>35514</v>
      </c>
      <c r="C6873" s="212">
        <v>55.451866000000003</v>
      </c>
      <c r="D6873" s="174">
        <v>2.2297616310785758E-2</v>
      </c>
      <c r="E6873" s="174">
        <v>2.2297616310785758E-2</v>
      </c>
      <c r="G6873" s="174">
        <v>6867</v>
      </c>
      <c r="H6873" s="174">
        <f t="shared" ca="1" si="111"/>
        <v>-1.2770567101704749E-2</v>
      </c>
    </row>
    <row r="6874" spans="2:8" x14ac:dyDescent="0.3">
      <c r="B6874" s="213">
        <v>35513</v>
      </c>
      <c r="C6874" s="213">
        <v>54.24239</v>
      </c>
      <c r="D6874" s="174">
        <v>0</v>
      </c>
      <c r="E6874" s="174">
        <v>0</v>
      </c>
      <c r="G6874" s="174">
        <v>6868</v>
      </c>
      <c r="H6874" s="174">
        <f t="shared" ca="1" si="111"/>
        <v>-3.3327697471607319E-2</v>
      </c>
    </row>
    <row r="6875" spans="2:8" x14ac:dyDescent="0.3">
      <c r="B6875" s="212">
        <v>35510</v>
      </c>
      <c r="C6875" s="212">
        <v>54.24239</v>
      </c>
      <c r="D6875" s="174">
        <v>6.9591287469541498E-3</v>
      </c>
      <c r="E6875" s="174">
        <v>6.9591287469541498E-3</v>
      </c>
      <c r="G6875" s="174">
        <v>6869</v>
      </c>
      <c r="H6875" s="174">
        <f t="shared" ca="1" si="111"/>
        <v>3.5623758735998295E-2</v>
      </c>
    </row>
    <row r="6876" spans="2:8" x14ac:dyDescent="0.3">
      <c r="B6876" s="213">
        <v>35509</v>
      </c>
      <c r="C6876" s="213">
        <v>53.867519000000001</v>
      </c>
      <c r="D6876" s="174">
        <v>1.8181703053958085E-2</v>
      </c>
      <c r="E6876" s="174">
        <v>1.8181703053958085E-2</v>
      </c>
      <c r="G6876" s="174">
        <v>6870</v>
      </c>
      <c r="H6876" s="174">
        <f t="shared" ca="1" si="111"/>
        <v>5.7895783608670433E-2</v>
      </c>
    </row>
    <row r="6877" spans="2:8" x14ac:dyDescent="0.3">
      <c r="B6877" s="212">
        <v>35508</v>
      </c>
      <c r="C6877" s="212">
        <v>52.905605000000001</v>
      </c>
      <c r="D6877" s="174">
        <v>-1.2801728089426373E-2</v>
      </c>
      <c r="E6877" s="174">
        <v>-1.2801728089426373E-2</v>
      </c>
      <c r="G6877" s="174">
        <v>6871</v>
      </c>
      <c r="H6877" s="174">
        <f t="shared" ca="1" si="111"/>
        <v>1.5975200351763745E-2</v>
      </c>
    </row>
    <row r="6878" spans="2:8" x14ac:dyDescent="0.3">
      <c r="B6878" s="213">
        <v>35507</v>
      </c>
      <c r="C6878" s="213">
        <v>53.591670999999998</v>
      </c>
      <c r="D6878" s="174">
        <v>-2.4462563257097676E-2</v>
      </c>
      <c r="E6878" s="174">
        <v>-2.4462563257097676E-2</v>
      </c>
      <c r="G6878" s="174">
        <v>6872</v>
      </c>
      <c r="H6878" s="174">
        <f t="shared" ca="1" si="111"/>
        <v>3.1353003049944421E-2</v>
      </c>
    </row>
    <row r="6879" spans="2:8" x14ac:dyDescent="0.3">
      <c r="B6879" s="212">
        <v>35506</v>
      </c>
      <c r="C6879" s="212">
        <v>54.935535000000002</v>
      </c>
      <c r="D6879" s="174">
        <v>-4.3584696525218181E-3</v>
      </c>
      <c r="E6879" s="174">
        <v>-4.3584696525218181E-3</v>
      </c>
      <c r="G6879" s="174">
        <v>6873</v>
      </c>
      <c r="H6879" s="174">
        <f t="shared" ca="1" si="111"/>
        <v>7.1670125125710268E-3</v>
      </c>
    </row>
    <row r="6880" spans="2:8" x14ac:dyDescent="0.3">
      <c r="B6880" s="213">
        <v>35503</v>
      </c>
      <c r="C6880" s="213">
        <v>55.176017999999999</v>
      </c>
      <c r="D6880" s="174">
        <v>-2.9397330067336639E-3</v>
      </c>
      <c r="E6880" s="174">
        <v>-2.9397330067336639E-3</v>
      </c>
      <c r="G6880" s="174">
        <v>6874</v>
      </c>
      <c r="H6880" s="174">
        <f t="shared" ca="1" si="111"/>
        <v>-4.9804861958391962E-2</v>
      </c>
    </row>
    <row r="6881" spans="2:8" x14ac:dyDescent="0.3">
      <c r="B6881" s="212">
        <v>35502</v>
      </c>
      <c r="C6881" s="212">
        <v>55.338698999999998</v>
      </c>
      <c r="D6881" s="174">
        <v>1.1244853955651037E-2</v>
      </c>
      <c r="E6881" s="174">
        <v>1.1244853955651037E-2</v>
      </c>
      <c r="G6881" s="174">
        <v>6875</v>
      </c>
      <c r="H6881" s="174">
        <f t="shared" ca="1" si="111"/>
        <v>-3.8954690690248123E-2</v>
      </c>
    </row>
    <row r="6882" spans="2:8" x14ac:dyDescent="0.3">
      <c r="B6882" s="213">
        <v>35501</v>
      </c>
      <c r="C6882" s="213">
        <v>54.723343</v>
      </c>
      <c r="D6882" s="174">
        <v>1.8026412562556555E-2</v>
      </c>
      <c r="E6882" s="174">
        <v>1.8026412562556555E-2</v>
      </c>
      <c r="G6882" s="174">
        <v>6876</v>
      </c>
      <c r="H6882" s="174">
        <f t="shared" ca="1" si="111"/>
        <v>-2.0709879571730219E-2</v>
      </c>
    </row>
    <row r="6883" spans="2:8" x14ac:dyDescent="0.3">
      <c r="B6883" s="212">
        <v>35500</v>
      </c>
      <c r="C6883" s="212">
        <v>53.754345000000001</v>
      </c>
      <c r="D6883" s="174">
        <v>-3.6144596676063179E-2</v>
      </c>
      <c r="E6883" s="174">
        <v>-3.6144596676063179E-2</v>
      </c>
      <c r="G6883" s="174">
        <v>6877</v>
      </c>
      <c r="H6883" s="174">
        <f t="shared" ca="1" si="111"/>
        <v>2.01957689331571E-2</v>
      </c>
    </row>
    <row r="6884" spans="2:8" x14ac:dyDescent="0.3">
      <c r="B6884" s="213">
        <v>35499</v>
      </c>
      <c r="C6884" s="213">
        <v>55.770133999999999</v>
      </c>
      <c r="D6884" s="174">
        <v>-3.3701138220048145E-2</v>
      </c>
      <c r="E6884" s="174">
        <v>-3.3701138220048145E-2</v>
      </c>
      <c r="G6884" s="174">
        <v>6878</v>
      </c>
      <c r="H6884" s="174">
        <f t="shared" ca="1" si="111"/>
        <v>-2.5454678208369049E-2</v>
      </c>
    </row>
    <row r="6885" spans="2:8" x14ac:dyDescent="0.3">
      <c r="B6885" s="212">
        <v>35496</v>
      </c>
      <c r="C6885" s="212">
        <v>57.715201999999998</v>
      </c>
      <c r="D6885" s="174">
        <v>0</v>
      </c>
      <c r="E6885" s="174">
        <v>0</v>
      </c>
      <c r="G6885" s="174">
        <v>6879</v>
      </c>
      <c r="H6885" s="174">
        <f t="shared" ca="1" si="111"/>
        <v>-4.335096330270123E-3</v>
      </c>
    </row>
    <row r="6886" spans="2:8" x14ac:dyDescent="0.3">
      <c r="B6886" s="213">
        <v>35495</v>
      </c>
      <c r="C6886" s="213">
        <v>57.715201999999998</v>
      </c>
      <c r="D6886" s="174">
        <v>1.5556997763248608E-2</v>
      </c>
      <c r="E6886" s="174">
        <v>1.5556997763248608E-2</v>
      </c>
      <c r="G6886" s="174">
        <v>6880</v>
      </c>
      <c r="H6886" s="174">
        <f t="shared" ca="1" si="111"/>
        <v>-2.6293932841741516E-2</v>
      </c>
    </row>
    <row r="6887" spans="2:8" x14ac:dyDescent="0.3">
      <c r="B6887" s="212">
        <v>35494</v>
      </c>
      <c r="C6887" s="212">
        <v>56.831080999999998</v>
      </c>
      <c r="D6887" s="174">
        <v>3.2909247607991771E-2</v>
      </c>
      <c r="E6887" s="174">
        <v>3.2909247607991771E-2</v>
      </c>
      <c r="G6887" s="174">
        <v>6881</v>
      </c>
      <c r="H6887" s="174">
        <f t="shared" ca="1" si="111"/>
        <v>-1.0835350983791393E-2</v>
      </c>
    </row>
    <row r="6888" spans="2:8" x14ac:dyDescent="0.3">
      <c r="B6888" s="213">
        <v>35493</v>
      </c>
      <c r="C6888" s="213">
        <v>55.020401</v>
      </c>
      <c r="D6888" s="174">
        <v>-1.7966984203792548E-3</v>
      </c>
      <c r="E6888" s="174">
        <v>-1.7966984203792548E-3</v>
      </c>
      <c r="G6888" s="174">
        <v>6882</v>
      </c>
      <c r="H6888" s="174">
        <f t="shared" ca="1" si="111"/>
        <v>3.8062251388773394E-2</v>
      </c>
    </row>
    <row r="6889" spans="2:8" x14ac:dyDescent="0.3">
      <c r="B6889" s="212">
        <v>35492</v>
      </c>
      <c r="C6889" s="212">
        <v>55.119433999999998</v>
      </c>
      <c r="D6889" s="174">
        <v>7.1055924305881715E-2</v>
      </c>
      <c r="E6889" s="174">
        <v>7.1055924305881715E-2</v>
      </c>
      <c r="G6889" s="174">
        <v>6883</v>
      </c>
      <c r="H6889" s="174">
        <f t="shared" ca="1" si="111"/>
        <v>-3.6243312984085341E-2</v>
      </c>
    </row>
    <row r="6890" spans="2:8" x14ac:dyDescent="0.3">
      <c r="B6890" s="213">
        <v>35489</v>
      </c>
      <c r="C6890" s="213">
        <v>51.462704000000002</v>
      </c>
      <c r="D6890" s="174">
        <v>4.0915140039318572E-2</v>
      </c>
      <c r="E6890" s="174">
        <v>4.0915140039318572E-2</v>
      </c>
      <c r="G6890" s="174">
        <v>6884</v>
      </c>
      <c r="H6890" s="174">
        <f t="shared" ca="1" si="111"/>
        <v>1.7523975779754022E-2</v>
      </c>
    </row>
    <row r="6891" spans="2:8" x14ac:dyDescent="0.3">
      <c r="B6891" s="212">
        <v>35488</v>
      </c>
      <c r="C6891" s="212">
        <v>49.439864999999998</v>
      </c>
      <c r="D6891" s="174">
        <v>3.6169780403083635E-2</v>
      </c>
      <c r="E6891" s="174">
        <v>3.6169780403083635E-2</v>
      </c>
      <c r="G6891" s="174">
        <v>6885</v>
      </c>
      <c r="H6891" s="174">
        <f t="shared" ca="1" si="111"/>
        <v>3.1243251313793137E-2</v>
      </c>
    </row>
    <row r="6892" spans="2:8" x14ac:dyDescent="0.3">
      <c r="B6892" s="213">
        <v>35487</v>
      </c>
      <c r="C6892" s="213">
        <v>47.714058000000001</v>
      </c>
      <c r="D6892" s="174">
        <v>-4.2804577558034863E-3</v>
      </c>
      <c r="E6892" s="174">
        <v>-4.2804577558034863E-3</v>
      </c>
      <c r="G6892" s="174">
        <v>6886</v>
      </c>
      <c r="H6892" s="174">
        <f t="shared" ca="1" si="111"/>
        <v>3.3430151288372602E-2</v>
      </c>
    </row>
    <row r="6893" spans="2:8" x14ac:dyDescent="0.3">
      <c r="B6893" s="212">
        <v>35486</v>
      </c>
      <c r="C6893" s="212">
        <v>47.919173999999998</v>
      </c>
      <c r="D6893" s="174">
        <v>7.434901018340408E-3</v>
      </c>
      <c r="E6893" s="174">
        <v>7.434901018340408E-3</v>
      </c>
      <c r="G6893" s="174">
        <v>6887</v>
      </c>
      <c r="H6893" s="174">
        <f t="shared" ca="1" si="111"/>
        <v>7.2636444070431863E-2</v>
      </c>
    </row>
    <row r="6894" spans="2:8" x14ac:dyDescent="0.3">
      <c r="B6894" s="213">
        <v>35485</v>
      </c>
      <c r="C6894" s="213">
        <v>47.565528999999998</v>
      </c>
      <c r="D6894" s="174">
        <v>-2.1391467718920254E-2</v>
      </c>
      <c r="E6894" s="174">
        <v>-2.1391467718920254E-2</v>
      </c>
      <c r="G6894" s="174">
        <v>6888</v>
      </c>
      <c r="H6894" s="174">
        <f t="shared" ca="1" si="111"/>
        <v>-2.6514650403730959E-2</v>
      </c>
    </row>
    <row r="6895" spans="2:8" x14ac:dyDescent="0.3">
      <c r="B6895" s="212">
        <v>35482</v>
      </c>
      <c r="C6895" s="212">
        <v>48.605266999999998</v>
      </c>
      <c r="D6895" s="174">
        <v>2.0417583894225253E-3</v>
      </c>
      <c r="E6895" s="174">
        <v>2.0417583894225253E-3</v>
      </c>
      <c r="G6895" s="174">
        <v>6889</v>
      </c>
      <c r="H6895" s="174">
        <f t="shared" ca="1" si="111"/>
        <v>-1.270462455529554E-2</v>
      </c>
    </row>
    <row r="6896" spans="2:8" x14ac:dyDescent="0.3">
      <c r="B6896" s="213">
        <v>35481</v>
      </c>
      <c r="C6896" s="213">
        <v>48.506228999999998</v>
      </c>
      <c r="D6896" s="174">
        <v>-7.0944736161975145E-3</v>
      </c>
      <c r="E6896" s="174">
        <v>-7.0944736161975145E-3</v>
      </c>
      <c r="G6896" s="174">
        <v>6890</v>
      </c>
      <c r="H6896" s="174">
        <f t="shared" ca="1" si="111"/>
        <v>-1.4310463368732014E-2</v>
      </c>
    </row>
    <row r="6897" spans="2:8" x14ac:dyDescent="0.3">
      <c r="B6897" s="212">
        <v>35480</v>
      </c>
      <c r="C6897" s="212">
        <v>48.852814000000002</v>
      </c>
      <c r="D6897" s="174">
        <v>1.3351048911419871E-2</v>
      </c>
      <c r="E6897" s="174">
        <v>1.3351048911419871E-2</v>
      </c>
      <c r="G6897" s="174">
        <v>6891</v>
      </c>
      <c r="H6897" s="174">
        <f t="shared" ca="1" si="111"/>
        <v>-2.2589536470404358E-2</v>
      </c>
    </row>
    <row r="6898" spans="2:8" x14ac:dyDescent="0.3">
      <c r="B6898" s="213">
        <v>35479</v>
      </c>
      <c r="C6898" s="213">
        <v>48.209170999999998</v>
      </c>
      <c r="D6898" s="174">
        <v>-1.7159315281998155E-2</v>
      </c>
      <c r="E6898" s="174">
        <v>-1.7159315281998155E-2</v>
      </c>
      <c r="G6898" s="174">
        <v>6892</v>
      </c>
      <c r="H6898" s="174">
        <f t="shared" ca="1" si="111"/>
        <v>-2.2718826497779242E-2</v>
      </c>
    </row>
    <row r="6899" spans="2:8" x14ac:dyDescent="0.3">
      <c r="B6899" s="212">
        <v>35478</v>
      </c>
      <c r="C6899" s="212">
        <v>49.050849999999997</v>
      </c>
      <c r="D6899" s="174">
        <v>1.2852388831361753E-2</v>
      </c>
      <c r="E6899" s="174">
        <v>1.2852388831361753E-2</v>
      </c>
      <c r="G6899" s="174">
        <v>6893</v>
      </c>
      <c r="H6899" s="174">
        <f t="shared" ca="1" si="111"/>
        <v>-1.729126779076989E-2</v>
      </c>
    </row>
    <row r="6900" spans="2:8" x14ac:dyDescent="0.3">
      <c r="B6900" s="213">
        <v>35475</v>
      </c>
      <c r="C6900" s="213">
        <v>48.428429000000001</v>
      </c>
      <c r="D6900" s="174">
        <v>2.5153419725755865E-2</v>
      </c>
      <c r="E6900" s="174">
        <v>2.5153419725755865E-2</v>
      </c>
      <c r="G6900" s="174">
        <v>6894</v>
      </c>
      <c r="H6900" s="174">
        <f t="shared" ca="1" si="111"/>
        <v>9.5635699230593697E-4</v>
      </c>
    </row>
    <row r="6901" spans="2:8" x14ac:dyDescent="0.3">
      <c r="B6901" s="212">
        <v>35474</v>
      </c>
      <c r="C6901" s="212">
        <v>47.240177000000003</v>
      </c>
      <c r="D6901" s="174">
        <v>2.5517648176872623E-3</v>
      </c>
      <c r="E6901" s="174">
        <v>2.5517648176872623E-3</v>
      </c>
      <c r="G6901" s="174">
        <v>6895</v>
      </c>
      <c r="H6901" s="174">
        <f t="shared" ca="1" si="111"/>
        <v>-5.4755661166738566E-3</v>
      </c>
    </row>
    <row r="6902" spans="2:8" x14ac:dyDescent="0.3">
      <c r="B6902" s="213">
        <v>35473</v>
      </c>
      <c r="C6902" s="213">
        <v>47.119937999999998</v>
      </c>
      <c r="D6902" s="174">
        <v>4.5235383177307242E-3</v>
      </c>
      <c r="E6902" s="174">
        <v>4.5235383177307242E-3</v>
      </c>
      <c r="G6902" s="174">
        <v>6896</v>
      </c>
      <c r="H6902" s="174">
        <f t="shared" ca="1" si="111"/>
        <v>-2.3221863496175568E-2</v>
      </c>
    </row>
    <row r="6903" spans="2:8" x14ac:dyDescent="0.3">
      <c r="B6903" s="212">
        <v>35472</v>
      </c>
      <c r="C6903" s="212">
        <v>46.907749000000003</v>
      </c>
      <c r="D6903" s="174">
        <v>4.0313702345202769E-2</v>
      </c>
      <c r="E6903" s="174">
        <v>4.0313702345202769E-2</v>
      </c>
      <c r="G6903" s="174">
        <v>6897</v>
      </c>
      <c r="H6903" s="174">
        <f t="shared" ca="1" si="111"/>
        <v>-1.4638843956625716E-2</v>
      </c>
    </row>
    <row r="6904" spans="2:8" x14ac:dyDescent="0.3">
      <c r="B6904" s="213">
        <v>35471</v>
      </c>
      <c r="C6904" s="213">
        <v>45.090004</v>
      </c>
      <c r="D6904" s="174">
        <v>-3.1272265341553696E-3</v>
      </c>
      <c r="E6904" s="174">
        <v>-3.1272265341553696E-3</v>
      </c>
      <c r="G6904" s="174">
        <v>6898</v>
      </c>
      <c r="H6904" s="174">
        <f t="shared" ca="1" si="111"/>
        <v>-1.8421051405180843E-3</v>
      </c>
    </row>
    <row r="6905" spans="2:8" x14ac:dyDescent="0.3">
      <c r="B6905" s="212">
        <v>35468</v>
      </c>
      <c r="C6905" s="212">
        <v>45.231453000000002</v>
      </c>
      <c r="D6905" s="174">
        <v>6.9280793278005967E-3</v>
      </c>
      <c r="E6905" s="174">
        <v>6.9280793278005967E-3</v>
      </c>
      <c r="G6905" s="174">
        <v>6899</v>
      </c>
      <c r="H6905" s="174">
        <f t="shared" ca="1" si="111"/>
        <v>3.728619469490406E-3</v>
      </c>
    </row>
    <row r="6906" spans="2:8" x14ac:dyDescent="0.3">
      <c r="B6906" s="213">
        <v>35467</v>
      </c>
      <c r="C6906" s="213">
        <v>44.920242000000002</v>
      </c>
      <c r="D6906" s="174">
        <v>1.502298228324437E-2</v>
      </c>
      <c r="E6906" s="174">
        <v>1.502298228324437E-2</v>
      </c>
      <c r="G6906" s="174">
        <v>6900</v>
      </c>
      <c r="H6906" s="174">
        <f t="shared" ca="1" si="111"/>
        <v>-7.5741531683689318E-3</v>
      </c>
    </row>
    <row r="6907" spans="2:8" x14ac:dyDescent="0.3">
      <c r="B6907" s="212">
        <v>35466</v>
      </c>
      <c r="C6907" s="212">
        <v>44.255394000000003</v>
      </c>
      <c r="D6907" s="174">
        <v>1.7232811659556486E-2</v>
      </c>
      <c r="E6907" s="174">
        <v>1.7232811659556486E-2</v>
      </c>
      <c r="G6907" s="174">
        <v>6901</v>
      </c>
      <c r="H6907" s="174">
        <f t="shared" ca="1" si="111"/>
        <v>-2.7251172291992871E-2</v>
      </c>
    </row>
    <row r="6908" spans="2:8" x14ac:dyDescent="0.3">
      <c r="B6908" s="213">
        <v>35465</v>
      </c>
      <c r="C6908" s="213">
        <v>43.505668999999997</v>
      </c>
      <c r="D6908" s="174">
        <v>-6.4974569850135069E-4</v>
      </c>
      <c r="E6908" s="174">
        <v>-6.4974569850135069E-4</v>
      </c>
      <c r="G6908" s="174">
        <v>6902</v>
      </c>
      <c r="H6908" s="174">
        <f t="shared" ca="1" si="111"/>
        <v>2.1610840382702085E-2</v>
      </c>
    </row>
    <row r="6909" spans="2:8" x14ac:dyDescent="0.3">
      <c r="B6909" s="212">
        <v>35464</v>
      </c>
      <c r="C6909" s="212">
        <v>43.533954999999999</v>
      </c>
      <c r="D6909" s="174">
        <v>-4.1127636298768221E-2</v>
      </c>
      <c r="E6909" s="174">
        <v>-4.1127636298768221E-2</v>
      </c>
      <c r="G6909" s="174">
        <v>6903</v>
      </c>
      <c r="H6909" s="174">
        <f t="shared" ca="1" si="111"/>
        <v>-5.6665364561181007E-2</v>
      </c>
    </row>
    <row r="6910" spans="2:8" x14ac:dyDescent="0.3">
      <c r="B6910" s="213">
        <v>35461</v>
      </c>
      <c r="C6910" s="213">
        <v>45.401198999999998</v>
      </c>
      <c r="D6910" s="174">
        <v>-4.0795131103257824E-2</v>
      </c>
      <c r="E6910" s="174">
        <v>-4.0795131103257824E-2</v>
      </c>
      <c r="G6910" s="174">
        <v>6904</v>
      </c>
      <c r="H6910" s="174">
        <f t="shared" ca="1" si="111"/>
        <v>5.2626214962499763E-3</v>
      </c>
    </row>
    <row r="6911" spans="2:8" x14ac:dyDescent="0.3">
      <c r="B6911" s="212">
        <v>35460</v>
      </c>
      <c r="C6911" s="212">
        <v>47.332118999999999</v>
      </c>
      <c r="D6911" s="174">
        <v>-3.5317890917375291E-2</v>
      </c>
      <c r="E6911" s="174">
        <v>-3.5317890917375291E-2</v>
      </c>
      <c r="G6911" s="174">
        <v>6905</v>
      </c>
      <c r="H6911" s="174">
        <f t="shared" ca="1" si="111"/>
        <v>-7.9998350883496716E-3</v>
      </c>
    </row>
    <row r="6912" spans="2:8" x14ac:dyDescent="0.3">
      <c r="B6912" s="213">
        <v>35459</v>
      </c>
      <c r="C6912" s="213">
        <v>49.064990999999999</v>
      </c>
      <c r="D6912" s="174">
        <v>-1.7282846357988258E-2</v>
      </c>
      <c r="E6912" s="174">
        <v>-1.7282846357988258E-2</v>
      </c>
      <c r="G6912" s="174">
        <v>6906</v>
      </c>
      <c r="H6912" s="174">
        <f t="shared" ca="1" si="111"/>
        <v>1.4233373279419353E-2</v>
      </c>
    </row>
    <row r="6913" spans="2:8" x14ac:dyDescent="0.3">
      <c r="B6913" s="212">
        <v>35458</v>
      </c>
      <c r="C6913" s="212">
        <v>49.927886999999998</v>
      </c>
      <c r="D6913" s="174">
        <v>-2.4023280475336437E-3</v>
      </c>
      <c r="E6913" s="174">
        <v>-2.4023280475336437E-3</v>
      </c>
      <c r="G6913" s="174">
        <v>6907</v>
      </c>
      <c r="H6913" s="174">
        <f t="shared" ca="1" si="111"/>
        <v>-3.5030506436875018E-2</v>
      </c>
    </row>
    <row r="6914" spans="2:8" x14ac:dyDescent="0.3">
      <c r="B6914" s="213">
        <v>35457</v>
      </c>
      <c r="C6914" s="213">
        <v>50.048119</v>
      </c>
      <c r="D6914" s="174">
        <v>5.6434554100421384E-2</v>
      </c>
      <c r="E6914" s="174">
        <v>5.6434554100421384E-2</v>
      </c>
      <c r="G6914" s="174">
        <v>6908</v>
      </c>
      <c r="H6914" s="174">
        <f t="shared" ca="1" si="111"/>
        <v>-1.7782367775553587E-2</v>
      </c>
    </row>
    <row r="6915" spans="2:8" x14ac:dyDescent="0.3">
      <c r="B6915" s="212">
        <v>35454</v>
      </c>
      <c r="C6915" s="212">
        <v>47.374557000000003</v>
      </c>
      <c r="D6915" s="174">
        <v>3.1449815644051245E-3</v>
      </c>
      <c r="E6915" s="174">
        <v>3.1449815644051245E-3</v>
      </c>
      <c r="G6915" s="174">
        <v>6909</v>
      </c>
      <c r="H6915" s="174">
        <f t="shared" ca="1" si="111"/>
        <v>-1.8474880940967681E-2</v>
      </c>
    </row>
    <row r="6916" spans="2:8" x14ac:dyDescent="0.3">
      <c r="B6916" s="213">
        <v>35453</v>
      </c>
      <c r="C6916" s="213">
        <v>47.226031999999996</v>
      </c>
      <c r="D6916" s="174">
        <v>0</v>
      </c>
      <c r="E6916" s="174">
        <v>0</v>
      </c>
      <c r="G6916" s="174">
        <v>6910</v>
      </c>
      <c r="H6916" s="174">
        <f t="shared" ca="1" si="111"/>
        <v>-2.6945294117223715E-2</v>
      </c>
    </row>
    <row r="6917" spans="2:8" x14ac:dyDescent="0.3">
      <c r="B6917" s="212">
        <v>35452</v>
      </c>
      <c r="C6917" s="212">
        <v>47.226031999999996</v>
      </c>
      <c r="D6917" s="174">
        <v>-3.1351216645678914E-3</v>
      </c>
      <c r="E6917" s="174">
        <v>-3.1351216645678914E-3</v>
      </c>
      <c r="G6917" s="174">
        <v>6911</v>
      </c>
      <c r="H6917" s="174">
        <f t="shared" ca="1" si="111"/>
        <v>-2.1880951187782723E-2</v>
      </c>
    </row>
    <row r="6918" spans="2:8" x14ac:dyDescent="0.3">
      <c r="B6918" s="213">
        <v>35451</v>
      </c>
      <c r="C6918" s="213">
        <v>47.374557000000003</v>
      </c>
      <c r="D6918" s="174">
        <v>4.4805709586694499E-4</v>
      </c>
      <c r="E6918" s="174">
        <v>4.4805709586694499E-4</v>
      </c>
      <c r="G6918" s="174">
        <v>6912</v>
      </c>
      <c r="H6918" s="174">
        <f t="shared" ca="1" si="111"/>
        <v>-5.1919916590598191E-4</v>
      </c>
    </row>
    <row r="6919" spans="2:8" x14ac:dyDescent="0.3">
      <c r="B6919" s="212">
        <v>35450</v>
      </c>
      <c r="C6919" s="212">
        <v>47.353340000000003</v>
      </c>
      <c r="D6919" s="174">
        <v>-3.1254536518575536E-2</v>
      </c>
      <c r="E6919" s="174">
        <v>-3.1254536518575536E-2</v>
      </c>
      <c r="G6919" s="174">
        <v>6913</v>
      </c>
      <c r="H6919" s="174">
        <f t="shared" ca="1" si="111"/>
        <v>2.2208393237857778E-2</v>
      </c>
    </row>
    <row r="6920" spans="2:8" x14ac:dyDescent="0.3">
      <c r="B6920" s="213">
        <v>35447</v>
      </c>
      <c r="C6920" s="213">
        <v>48.881095999999999</v>
      </c>
      <c r="D6920" s="174">
        <v>-2.2627739970102013E-2</v>
      </c>
      <c r="E6920" s="174">
        <v>-2.2627739970102013E-2</v>
      </c>
      <c r="G6920" s="174">
        <v>6914</v>
      </c>
      <c r="H6920" s="174">
        <f t="shared" ref="H6920:H6983" ca="1" si="112">_xlfn.NORM.INV(RAND(),N$9,N$10)</f>
        <v>1.8083124943284689E-2</v>
      </c>
    </row>
    <row r="6921" spans="2:8" x14ac:dyDescent="0.3">
      <c r="B6921" s="212">
        <v>35446</v>
      </c>
      <c r="C6921" s="212">
        <v>50.012771999999998</v>
      </c>
      <c r="D6921" s="174">
        <v>-4.6263733107780224E-2</v>
      </c>
      <c r="E6921" s="174">
        <v>-4.6263733107780224E-2</v>
      </c>
      <c r="G6921" s="174">
        <v>6915</v>
      </c>
      <c r="H6921" s="174">
        <f t="shared" ca="1" si="112"/>
        <v>1.9353796190003287E-2</v>
      </c>
    </row>
    <row r="6922" spans="2:8" x14ac:dyDescent="0.3">
      <c r="B6922" s="213">
        <v>35445</v>
      </c>
      <c r="C6922" s="213">
        <v>52.438786</v>
      </c>
      <c r="D6922" s="174">
        <v>6.9841410904588605E-2</v>
      </c>
      <c r="E6922" s="174">
        <v>6.9841410904588605E-2</v>
      </c>
      <c r="G6922" s="174">
        <v>6916</v>
      </c>
      <c r="H6922" s="174">
        <f t="shared" ca="1" si="112"/>
        <v>-3.6509491724329581E-2</v>
      </c>
    </row>
    <row r="6923" spans="2:8" x14ac:dyDescent="0.3">
      <c r="B6923" s="212">
        <v>35444</v>
      </c>
      <c r="C6923" s="212">
        <v>49.015476</v>
      </c>
      <c r="D6923" s="174">
        <v>-1.8413848683320508E-2</v>
      </c>
      <c r="E6923" s="174">
        <v>-1.8413848683320508E-2</v>
      </c>
      <c r="G6923" s="174">
        <v>6917</v>
      </c>
      <c r="H6923" s="174">
        <f t="shared" ca="1" si="112"/>
        <v>-3.0762419974380169E-2</v>
      </c>
    </row>
    <row r="6924" spans="2:8" x14ac:dyDescent="0.3">
      <c r="B6924" s="213">
        <v>35443</v>
      </c>
      <c r="C6924" s="213">
        <v>49.934970999999997</v>
      </c>
      <c r="D6924" s="174">
        <v>-1.2725361606475387E-2</v>
      </c>
      <c r="E6924" s="174">
        <v>-1.2725361606475387E-2</v>
      </c>
      <c r="G6924" s="174">
        <v>6918</v>
      </c>
      <c r="H6924" s="174">
        <f t="shared" ca="1" si="112"/>
        <v>3.5897832857194278E-2</v>
      </c>
    </row>
    <row r="6925" spans="2:8" x14ac:dyDescent="0.3">
      <c r="B6925" s="212">
        <v>35440</v>
      </c>
      <c r="C6925" s="212">
        <v>50.578601999999997</v>
      </c>
      <c r="D6925" s="174">
        <v>2.5821251121553937E-2</v>
      </c>
      <c r="E6925" s="174">
        <v>2.5821251121553937E-2</v>
      </c>
      <c r="G6925" s="174">
        <v>6919</v>
      </c>
      <c r="H6925" s="174">
        <f t="shared" ca="1" si="112"/>
        <v>-3.0319419118777117E-2</v>
      </c>
    </row>
    <row r="6926" spans="2:8" x14ac:dyDescent="0.3">
      <c r="B6926" s="213">
        <v>35439</v>
      </c>
      <c r="C6926" s="213">
        <v>49.305472999999999</v>
      </c>
      <c r="D6926" s="174">
        <v>-3.1461703044693042E-3</v>
      </c>
      <c r="E6926" s="174">
        <v>-3.1461703044693042E-3</v>
      </c>
      <c r="G6926" s="174">
        <v>6920</v>
      </c>
      <c r="H6926" s="174">
        <f t="shared" ca="1" si="112"/>
        <v>-7.2453125708692306E-3</v>
      </c>
    </row>
    <row r="6927" spans="2:8" x14ac:dyDescent="0.3">
      <c r="B6927" s="212">
        <v>35438</v>
      </c>
      <c r="C6927" s="212">
        <v>49.461086000000002</v>
      </c>
      <c r="D6927" s="174">
        <v>1.6572271666048081E-2</v>
      </c>
      <c r="E6927" s="174">
        <v>1.6572271666048081E-2</v>
      </c>
      <c r="G6927" s="174">
        <v>6921</v>
      </c>
      <c r="H6927" s="174">
        <f t="shared" ca="1" si="112"/>
        <v>9.3099637091025554E-3</v>
      </c>
    </row>
    <row r="6928" spans="2:8" x14ac:dyDescent="0.3">
      <c r="B6928" s="213">
        <v>35437</v>
      </c>
      <c r="C6928" s="213">
        <v>48.654766000000002</v>
      </c>
      <c r="D6928" s="174">
        <v>-2.7015444561791106E-2</v>
      </c>
      <c r="E6928" s="174">
        <v>-2.7015444561791106E-2</v>
      </c>
      <c r="G6928" s="174">
        <v>6922</v>
      </c>
      <c r="H6928" s="174">
        <f t="shared" ca="1" si="112"/>
        <v>3.420863624182105E-2</v>
      </c>
    </row>
    <row r="6929" spans="2:8" x14ac:dyDescent="0.3">
      <c r="B6929" s="212">
        <v>35436</v>
      </c>
      <c r="C6929" s="212">
        <v>50.005692000000003</v>
      </c>
      <c r="D6929" s="174">
        <v>-1.4084720308942721E-2</v>
      </c>
      <c r="E6929" s="174">
        <v>-1.4084720308942721E-2</v>
      </c>
      <c r="G6929" s="174">
        <v>6923</v>
      </c>
      <c r="H6929" s="174">
        <f t="shared" ca="1" si="112"/>
        <v>2.5872054777667675E-2</v>
      </c>
    </row>
    <row r="6930" spans="2:8" x14ac:dyDescent="0.3">
      <c r="B6930" s="213">
        <v>35433</v>
      </c>
      <c r="C6930" s="213">
        <v>50.72007</v>
      </c>
      <c r="D6930" s="174">
        <v>5.0455117349007426E-3</v>
      </c>
      <c r="E6930" s="174">
        <v>5.0455117349007426E-3</v>
      </c>
      <c r="G6930" s="174">
        <v>6924</v>
      </c>
      <c r="H6930" s="174">
        <f t="shared" ca="1" si="112"/>
        <v>-3.3711771840551276E-2</v>
      </c>
    </row>
    <row r="6931" spans="2:8" x14ac:dyDescent="0.3">
      <c r="B6931" s="212">
        <v>35432</v>
      </c>
      <c r="C6931" s="212">
        <v>50.465446</v>
      </c>
      <c r="D6931" s="174">
        <v>-1.0127387133256551E-2</v>
      </c>
      <c r="E6931" s="174">
        <v>-1.0127387133256551E-2</v>
      </c>
      <c r="G6931" s="174">
        <v>6925</v>
      </c>
      <c r="H6931" s="174">
        <f t="shared" ca="1" si="112"/>
        <v>1.3446510275408991E-2</v>
      </c>
    </row>
    <row r="6932" spans="2:8" x14ac:dyDescent="0.3">
      <c r="B6932" s="213">
        <v>35431</v>
      </c>
      <c r="C6932" s="213">
        <v>50.981757999999999</v>
      </c>
      <c r="D6932" s="174">
        <v>6.8326445331086144E-2</v>
      </c>
      <c r="E6932" s="174">
        <v>6.8326445331086144E-2</v>
      </c>
      <c r="G6932" s="174">
        <v>6926</v>
      </c>
      <c r="H6932" s="174">
        <f t="shared" ca="1" si="112"/>
        <v>1.154488766913595E-2</v>
      </c>
    </row>
    <row r="6933" spans="2:8" x14ac:dyDescent="0.3">
      <c r="B6933" s="212">
        <v>35430</v>
      </c>
      <c r="C6933" s="212">
        <v>47.721142</v>
      </c>
      <c r="D6933" s="174">
        <v>-3.2410708061735891E-2</v>
      </c>
      <c r="E6933" s="174">
        <v>-3.2410708061735891E-2</v>
      </c>
      <c r="G6933" s="174">
        <v>6927</v>
      </c>
      <c r="H6933" s="174">
        <f t="shared" ca="1" si="112"/>
        <v>-1.9141332773490446E-2</v>
      </c>
    </row>
    <row r="6934" spans="2:8" x14ac:dyDescent="0.3">
      <c r="B6934" s="213">
        <v>35429</v>
      </c>
      <c r="C6934" s="213">
        <v>49.319626</v>
      </c>
      <c r="D6934" s="174">
        <v>0</v>
      </c>
      <c r="E6934" s="174">
        <v>0</v>
      </c>
      <c r="G6934" s="174">
        <v>6928</v>
      </c>
      <c r="H6934" s="174">
        <f t="shared" ca="1" si="112"/>
        <v>3.6439220792206843E-2</v>
      </c>
    </row>
    <row r="6935" spans="2:8" x14ac:dyDescent="0.3">
      <c r="B6935" s="212">
        <v>35426</v>
      </c>
      <c r="C6935" s="212">
        <v>49.319626</v>
      </c>
      <c r="D6935" s="174">
        <v>0</v>
      </c>
      <c r="E6935" s="174">
        <v>0</v>
      </c>
      <c r="G6935" s="174">
        <v>6929</v>
      </c>
      <c r="H6935" s="174">
        <f t="shared" ca="1" si="112"/>
        <v>1.756715069862344E-2</v>
      </c>
    </row>
    <row r="6936" spans="2:8" x14ac:dyDescent="0.3">
      <c r="B6936" s="213">
        <v>35425</v>
      </c>
      <c r="C6936" s="213">
        <v>49.319626</v>
      </c>
      <c r="D6936" s="174">
        <v>3.5184209299546722E-2</v>
      </c>
      <c r="E6936" s="174">
        <v>3.5184209299546722E-2</v>
      </c>
      <c r="G6936" s="174">
        <v>6930</v>
      </c>
      <c r="H6936" s="174">
        <f t="shared" ca="1" si="112"/>
        <v>4.8325825985699795E-2</v>
      </c>
    </row>
    <row r="6937" spans="2:8" x14ac:dyDescent="0.3">
      <c r="B6937" s="212">
        <v>35424</v>
      </c>
      <c r="C6937" s="212">
        <v>47.643332999999998</v>
      </c>
      <c r="D6937" s="174">
        <v>0</v>
      </c>
      <c r="E6937" s="174">
        <v>0</v>
      </c>
      <c r="G6937" s="174">
        <v>6931</v>
      </c>
      <c r="H6937" s="174">
        <f t="shared" ca="1" si="112"/>
        <v>-1.8796960530420483E-2</v>
      </c>
    </row>
    <row r="6938" spans="2:8" x14ac:dyDescent="0.3">
      <c r="B6938" s="213">
        <v>35423</v>
      </c>
      <c r="C6938" s="213">
        <v>47.643332999999998</v>
      </c>
      <c r="D6938" s="174">
        <v>-7.3680060045450925E-3</v>
      </c>
      <c r="E6938" s="174">
        <v>-7.3680060045450925E-3</v>
      </c>
      <c r="G6938" s="174">
        <v>6932</v>
      </c>
      <c r="H6938" s="174">
        <f t="shared" ca="1" si="112"/>
        <v>-1.1658072466638421E-2</v>
      </c>
    </row>
    <row r="6939" spans="2:8" x14ac:dyDescent="0.3">
      <c r="B6939" s="212">
        <v>35422</v>
      </c>
      <c r="C6939" s="212">
        <v>47.996974999999999</v>
      </c>
      <c r="D6939" s="174">
        <v>-1.193954862801018E-2</v>
      </c>
      <c r="E6939" s="174">
        <v>-1.193954862801018E-2</v>
      </c>
      <c r="G6939" s="174">
        <v>6933</v>
      </c>
      <c r="H6939" s="174">
        <f t="shared" ca="1" si="112"/>
        <v>1.6331432747739127E-2</v>
      </c>
    </row>
    <row r="6940" spans="2:8" x14ac:dyDescent="0.3">
      <c r="B6940" s="213">
        <v>35419</v>
      </c>
      <c r="C6940" s="213">
        <v>48.576962000000002</v>
      </c>
      <c r="D6940" s="174">
        <v>1.4925456083227919E-2</v>
      </c>
      <c r="E6940" s="174">
        <v>1.4925456083227919E-2</v>
      </c>
      <c r="G6940" s="174">
        <v>6934</v>
      </c>
      <c r="H6940" s="174">
        <f t="shared" ca="1" si="112"/>
        <v>-8.0944141660314432E-3</v>
      </c>
    </row>
    <row r="6941" spans="2:8" x14ac:dyDescent="0.3">
      <c r="B6941" s="212">
        <v>35418</v>
      </c>
      <c r="C6941" s="212">
        <v>47.862591000000002</v>
      </c>
      <c r="D6941" s="174">
        <v>-1.0817323639785189E-2</v>
      </c>
      <c r="E6941" s="174">
        <v>-1.0817323639785189E-2</v>
      </c>
      <c r="G6941" s="174">
        <v>6935</v>
      </c>
      <c r="H6941" s="174">
        <f t="shared" ca="1" si="112"/>
        <v>2.244005225193204E-2</v>
      </c>
    </row>
    <row r="6942" spans="2:8" x14ac:dyDescent="0.3">
      <c r="B6942" s="213">
        <v>35417</v>
      </c>
      <c r="C6942" s="213">
        <v>48.385998000000001</v>
      </c>
      <c r="D6942" s="174">
        <v>-1.5541809301817939E-2</v>
      </c>
      <c r="E6942" s="174">
        <v>-1.5541809301817939E-2</v>
      </c>
      <c r="G6942" s="174">
        <v>6936</v>
      </c>
      <c r="H6942" s="174">
        <f t="shared" ca="1" si="112"/>
        <v>6.426625938583958E-3</v>
      </c>
    </row>
    <row r="6943" spans="2:8" x14ac:dyDescent="0.3">
      <c r="B6943" s="212">
        <v>35416</v>
      </c>
      <c r="C6943" s="212">
        <v>49.149875999999999</v>
      </c>
      <c r="D6943" s="174">
        <v>3.2694279909811885E-2</v>
      </c>
      <c r="E6943" s="174">
        <v>3.2694279909811885E-2</v>
      </c>
      <c r="G6943" s="174">
        <v>6937</v>
      </c>
      <c r="H6943" s="174">
        <f t="shared" ca="1" si="112"/>
        <v>1.4122417283039439E-2</v>
      </c>
    </row>
    <row r="6944" spans="2:8" x14ac:dyDescent="0.3">
      <c r="B6944" s="213">
        <v>35415</v>
      </c>
      <c r="C6944" s="213">
        <v>47.593829999999997</v>
      </c>
      <c r="D6944" s="174">
        <v>6.9623564380774272E-2</v>
      </c>
      <c r="E6944" s="174">
        <v>6.9623564380774272E-2</v>
      </c>
      <c r="G6944" s="174">
        <v>6938</v>
      </c>
      <c r="H6944" s="174">
        <f t="shared" ca="1" si="112"/>
        <v>3.3346666467317029E-2</v>
      </c>
    </row>
    <row r="6945" spans="2:8" x14ac:dyDescent="0.3">
      <c r="B6945" s="212">
        <v>35412</v>
      </c>
      <c r="C6945" s="212">
        <v>44.495868999999999</v>
      </c>
      <c r="D6945" s="174">
        <v>-1.1004716456289029E-2</v>
      </c>
      <c r="E6945" s="174">
        <v>-1.1004716456289029E-2</v>
      </c>
      <c r="G6945" s="174">
        <v>6939</v>
      </c>
      <c r="H6945" s="174">
        <f t="shared" ca="1" si="112"/>
        <v>8.6683902226568535E-2</v>
      </c>
    </row>
    <row r="6946" spans="2:8" x14ac:dyDescent="0.3">
      <c r="B6946" s="213">
        <v>35411</v>
      </c>
      <c r="C6946" s="213">
        <v>44.990982000000002</v>
      </c>
      <c r="D6946" s="174">
        <v>-2.6178727129741623E-2</v>
      </c>
      <c r="E6946" s="174">
        <v>-2.6178727129741623E-2</v>
      </c>
      <c r="G6946" s="174">
        <v>6940</v>
      </c>
      <c r="H6946" s="174">
        <f t="shared" ca="1" si="112"/>
        <v>1.9490085244739712E-2</v>
      </c>
    </row>
    <row r="6947" spans="2:8" x14ac:dyDescent="0.3">
      <c r="B6947" s="212">
        <v>35410</v>
      </c>
      <c r="C6947" s="212">
        <v>46.200451000000001</v>
      </c>
      <c r="D6947" s="174">
        <v>6.7843577512876077E-2</v>
      </c>
      <c r="E6947" s="174">
        <v>6.7843577512876077E-2</v>
      </c>
      <c r="G6947" s="174">
        <v>6941</v>
      </c>
      <c r="H6947" s="174">
        <f t="shared" ca="1" si="112"/>
        <v>7.6868737935657447E-3</v>
      </c>
    </row>
    <row r="6948" spans="2:8" x14ac:dyDescent="0.3">
      <c r="B6948" s="213">
        <v>35409</v>
      </c>
      <c r="C6948" s="213">
        <v>43.265186</v>
      </c>
      <c r="D6948" s="174">
        <v>3.9389321876219215E-3</v>
      </c>
      <c r="E6948" s="174">
        <v>3.9389321876219215E-3</v>
      </c>
      <c r="G6948" s="174">
        <v>6942</v>
      </c>
      <c r="H6948" s="174">
        <f t="shared" ca="1" si="112"/>
        <v>-2.6319399298163567E-2</v>
      </c>
    </row>
    <row r="6949" spans="2:8" x14ac:dyDescent="0.3">
      <c r="B6949" s="212">
        <v>35408</v>
      </c>
      <c r="C6949" s="212">
        <v>43.095435999999999</v>
      </c>
      <c r="D6949" s="174">
        <v>-2.1990145836258534E-2</v>
      </c>
      <c r="E6949" s="174">
        <v>-2.1990145836258534E-2</v>
      </c>
      <c r="G6949" s="174">
        <v>6943</v>
      </c>
      <c r="H6949" s="174">
        <f t="shared" ca="1" si="112"/>
        <v>1.2391919346182336E-2</v>
      </c>
    </row>
    <row r="6950" spans="2:8" x14ac:dyDescent="0.3">
      <c r="B6950" s="213">
        <v>35405</v>
      </c>
      <c r="C6950" s="213">
        <v>44.064419000000001</v>
      </c>
      <c r="D6950" s="174">
        <v>1.0051711478574804E-2</v>
      </c>
      <c r="E6950" s="174">
        <v>1.0051711478574804E-2</v>
      </c>
      <c r="G6950" s="174">
        <v>6944</v>
      </c>
      <c r="H6950" s="174">
        <f t="shared" ca="1" si="112"/>
        <v>-9.8231044608696506E-3</v>
      </c>
    </row>
    <row r="6951" spans="2:8" x14ac:dyDescent="0.3">
      <c r="B6951" s="212">
        <v>35404</v>
      </c>
      <c r="C6951" s="212">
        <v>43.625903999999998</v>
      </c>
      <c r="D6951" s="174">
        <v>4.2068179059839166E-2</v>
      </c>
      <c r="E6951" s="174">
        <v>4.2068179059839166E-2</v>
      </c>
      <c r="G6951" s="174">
        <v>6945</v>
      </c>
      <c r="H6951" s="174">
        <f t="shared" ca="1" si="112"/>
        <v>3.8236951526645684E-2</v>
      </c>
    </row>
    <row r="6952" spans="2:8" x14ac:dyDescent="0.3">
      <c r="B6952" s="213">
        <v>35403</v>
      </c>
      <c r="C6952" s="213">
        <v>41.864730999999999</v>
      </c>
      <c r="D6952" s="174">
        <v>1.1621971608676557E-2</v>
      </c>
      <c r="E6952" s="174">
        <v>1.1621971608676557E-2</v>
      </c>
      <c r="G6952" s="174">
        <v>6946</v>
      </c>
      <c r="H6952" s="174">
        <f t="shared" ca="1" si="112"/>
        <v>3.3169461421211445E-2</v>
      </c>
    </row>
    <row r="6953" spans="2:8" x14ac:dyDescent="0.3">
      <c r="B6953" s="212">
        <v>35402</v>
      </c>
      <c r="C6953" s="212">
        <v>41.383769999999998</v>
      </c>
      <c r="D6953" s="174">
        <v>-1.4485692936097021E-2</v>
      </c>
      <c r="E6953" s="174">
        <v>-1.4485692936097021E-2</v>
      </c>
      <c r="G6953" s="174">
        <v>6947</v>
      </c>
      <c r="H6953" s="174">
        <f t="shared" ca="1" si="112"/>
        <v>1.4359721991101205E-2</v>
      </c>
    </row>
    <row r="6954" spans="2:8" x14ac:dyDescent="0.3">
      <c r="B6954" s="213">
        <v>35401</v>
      </c>
      <c r="C6954" s="213">
        <v>41.992054000000003</v>
      </c>
      <c r="D6954" s="174">
        <v>-6.6362587156814618E-2</v>
      </c>
      <c r="E6954" s="174">
        <v>-6.6362587156814618E-2</v>
      </c>
      <c r="G6954" s="174">
        <v>6948</v>
      </c>
      <c r="H6954" s="174">
        <f t="shared" ca="1" si="112"/>
        <v>3.6622471031535077E-2</v>
      </c>
    </row>
    <row r="6955" spans="2:8" x14ac:dyDescent="0.3">
      <c r="B6955" s="212">
        <v>35398</v>
      </c>
      <c r="C6955" s="212">
        <v>44.976832999999999</v>
      </c>
      <c r="D6955" s="174">
        <v>2.2063908414436161E-3</v>
      </c>
      <c r="E6955" s="174">
        <v>2.2063908414436161E-3</v>
      </c>
      <c r="G6955" s="174">
        <v>6949</v>
      </c>
      <c r="H6955" s="174">
        <f t="shared" ca="1" si="112"/>
        <v>3.0115615042867489E-2</v>
      </c>
    </row>
    <row r="6956" spans="2:8" x14ac:dyDescent="0.3">
      <c r="B6956" s="213">
        <v>35397</v>
      </c>
      <c r="C6956" s="213">
        <v>44.877814999999998</v>
      </c>
      <c r="D6956" s="174">
        <v>-9.5223350014617368E-3</v>
      </c>
      <c r="E6956" s="174">
        <v>-9.5223350014617368E-3</v>
      </c>
      <c r="G6956" s="174">
        <v>6950</v>
      </c>
      <c r="H6956" s="174">
        <f t="shared" ca="1" si="112"/>
        <v>3.4053330664329307E-2</v>
      </c>
    </row>
    <row r="6957" spans="2:8" x14ac:dyDescent="0.3">
      <c r="B6957" s="212">
        <v>35396</v>
      </c>
      <c r="C6957" s="212">
        <v>45.309265000000003</v>
      </c>
      <c r="D6957" s="174">
        <v>-6.753995268187557E-2</v>
      </c>
      <c r="E6957" s="174">
        <v>-6.753995268187557E-2</v>
      </c>
      <c r="G6957" s="174">
        <v>6951</v>
      </c>
      <c r="H6957" s="174">
        <f t="shared" ca="1" si="112"/>
        <v>2.7780126656055521E-2</v>
      </c>
    </row>
    <row r="6958" spans="2:8" x14ac:dyDescent="0.3">
      <c r="B6958" s="213">
        <v>35395</v>
      </c>
      <c r="C6958" s="213">
        <v>48.591106000000003</v>
      </c>
      <c r="D6958" s="174">
        <v>-2.4840415826357341E-2</v>
      </c>
      <c r="E6958" s="174">
        <v>-2.4840415826357341E-2</v>
      </c>
      <c r="G6958" s="174">
        <v>6952</v>
      </c>
      <c r="H6958" s="174">
        <f t="shared" ca="1" si="112"/>
        <v>1.6093540943837529E-2</v>
      </c>
    </row>
    <row r="6959" spans="2:8" x14ac:dyDescent="0.3">
      <c r="B6959" s="212">
        <v>35394</v>
      </c>
      <c r="C6959" s="212">
        <v>49.828876000000001</v>
      </c>
      <c r="D6959" s="174">
        <v>1.9912587310990451E-3</v>
      </c>
      <c r="E6959" s="174">
        <v>1.9912587310990451E-3</v>
      </c>
      <c r="G6959" s="174">
        <v>6953</v>
      </c>
      <c r="H6959" s="174">
        <f t="shared" ca="1" si="112"/>
        <v>-3.787593384677166E-2</v>
      </c>
    </row>
    <row r="6960" spans="2:8" x14ac:dyDescent="0.3">
      <c r="B6960" s="213">
        <v>35391</v>
      </c>
      <c r="C6960" s="213">
        <v>49.729850999999996</v>
      </c>
      <c r="D6960" s="174">
        <v>-6.9234940834103129E-2</v>
      </c>
      <c r="E6960" s="174">
        <v>-6.9234940834103129E-2</v>
      </c>
      <c r="G6960" s="174">
        <v>6954</v>
      </c>
      <c r="H6960" s="174">
        <f t="shared" ca="1" si="112"/>
        <v>2.0993986606996334E-2</v>
      </c>
    </row>
    <row r="6961" spans="2:8" x14ac:dyDescent="0.3">
      <c r="B6961" s="212">
        <v>35390</v>
      </c>
      <c r="C6961" s="212">
        <v>53.429004999999997</v>
      </c>
      <c r="D6961" s="174">
        <v>-2.5792864936711537E-2</v>
      </c>
      <c r="E6961" s="174">
        <v>-2.5792864936711537E-2</v>
      </c>
      <c r="G6961" s="174">
        <v>6955</v>
      </c>
      <c r="H6961" s="174">
        <f t="shared" ca="1" si="112"/>
        <v>-2.0700321974864103E-2</v>
      </c>
    </row>
    <row r="6962" spans="2:8" x14ac:dyDescent="0.3">
      <c r="B6962" s="213">
        <v>35389</v>
      </c>
      <c r="C6962" s="213">
        <v>54.843578000000001</v>
      </c>
      <c r="D6962" s="174">
        <v>-3.4972113235009497E-2</v>
      </c>
      <c r="E6962" s="174">
        <v>-3.4972113235009497E-2</v>
      </c>
      <c r="G6962" s="174">
        <v>6956</v>
      </c>
      <c r="H6962" s="174">
        <f t="shared" ca="1" si="112"/>
        <v>-5.841315649040316E-3</v>
      </c>
    </row>
    <row r="6963" spans="2:8" x14ac:dyDescent="0.3">
      <c r="B6963" s="212">
        <v>35388</v>
      </c>
      <c r="C6963" s="212">
        <v>56.831080999999998</v>
      </c>
      <c r="D6963" s="174">
        <v>-1.5197878038727469E-2</v>
      </c>
      <c r="E6963" s="174">
        <v>-1.5197878038727469E-2</v>
      </c>
      <c r="G6963" s="174">
        <v>6957</v>
      </c>
      <c r="H6963" s="174">
        <f t="shared" ca="1" si="112"/>
        <v>3.472351075329496E-2</v>
      </c>
    </row>
    <row r="6964" spans="2:8" x14ac:dyDescent="0.3">
      <c r="B6964" s="213">
        <v>35387</v>
      </c>
      <c r="C6964" s="213">
        <v>57.708122000000003</v>
      </c>
      <c r="D6964" s="174">
        <v>-4.5142804839773416E-3</v>
      </c>
      <c r="E6964" s="174">
        <v>-4.5142804839773416E-3</v>
      </c>
      <c r="G6964" s="174">
        <v>6958</v>
      </c>
      <c r="H6964" s="174">
        <f t="shared" ca="1" si="112"/>
        <v>5.4172969472185556E-2</v>
      </c>
    </row>
    <row r="6965" spans="2:8" x14ac:dyDescent="0.3">
      <c r="B6965" s="212">
        <v>35384</v>
      </c>
      <c r="C6965" s="212">
        <v>57.969814</v>
      </c>
      <c r="D6965" s="174">
        <v>8.1178353538129185E-3</v>
      </c>
      <c r="E6965" s="174">
        <v>8.1178353538129185E-3</v>
      </c>
      <c r="G6965" s="174">
        <v>6959</v>
      </c>
      <c r="H6965" s="174">
        <f t="shared" ca="1" si="112"/>
        <v>2.2395787663049713E-2</v>
      </c>
    </row>
    <row r="6966" spans="2:8" x14ac:dyDescent="0.3">
      <c r="B6966" s="213">
        <v>35383</v>
      </c>
      <c r="C6966" s="213">
        <v>57.503014</v>
      </c>
      <c r="D6966" s="174">
        <v>-2.8905731903504941E-2</v>
      </c>
      <c r="E6966" s="174">
        <v>-2.8905731903504941E-2</v>
      </c>
      <c r="G6966" s="174">
        <v>6960</v>
      </c>
      <c r="H6966" s="174">
        <f t="shared" ca="1" si="112"/>
        <v>-1.6475807454164302E-2</v>
      </c>
    </row>
    <row r="6967" spans="2:8" x14ac:dyDescent="0.3">
      <c r="B6967" s="212">
        <v>35382</v>
      </c>
      <c r="C6967" s="212">
        <v>59.214657000000003</v>
      </c>
      <c r="D6967" s="174">
        <v>-3.9264684049163017E-3</v>
      </c>
      <c r="E6967" s="174">
        <v>-3.9264684049163017E-3</v>
      </c>
      <c r="G6967" s="174">
        <v>6961</v>
      </c>
      <c r="H6967" s="174">
        <f t="shared" ca="1" si="112"/>
        <v>-7.1663340071021746E-3</v>
      </c>
    </row>
    <row r="6968" spans="2:8" x14ac:dyDescent="0.3">
      <c r="B6968" s="213">
        <v>35381</v>
      </c>
      <c r="C6968" s="213">
        <v>59.448078000000002</v>
      </c>
      <c r="D6968" s="174">
        <v>0</v>
      </c>
      <c r="E6968" s="174">
        <v>0</v>
      </c>
      <c r="G6968" s="174">
        <v>6962</v>
      </c>
      <c r="H6968" s="174">
        <f t="shared" ca="1" si="112"/>
        <v>5.0338506331864805E-2</v>
      </c>
    </row>
    <row r="6969" spans="2:8" x14ac:dyDescent="0.3">
      <c r="B6969" s="212">
        <v>35380</v>
      </c>
      <c r="C6969" s="212">
        <v>59.448078000000002</v>
      </c>
      <c r="D6969" s="174">
        <v>3.8680561522750442E-2</v>
      </c>
      <c r="E6969" s="174">
        <v>3.8680561522750442E-2</v>
      </c>
      <c r="G6969" s="174">
        <v>6963</v>
      </c>
      <c r="H6969" s="174">
        <f t="shared" ca="1" si="112"/>
        <v>6.9643815403623672E-3</v>
      </c>
    </row>
    <row r="6970" spans="2:8" x14ac:dyDescent="0.3">
      <c r="B6970" s="213">
        <v>35377</v>
      </c>
      <c r="C6970" s="213">
        <v>57.234226</v>
      </c>
      <c r="D6970" s="174">
        <v>9.1029421632942125E-3</v>
      </c>
      <c r="E6970" s="174">
        <v>9.1029421632942125E-3</v>
      </c>
      <c r="G6970" s="174">
        <v>6964</v>
      </c>
      <c r="H6970" s="174">
        <f t="shared" ca="1" si="112"/>
        <v>2.2787523072255105E-2</v>
      </c>
    </row>
    <row r="6971" spans="2:8" x14ac:dyDescent="0.3">
      <c r="B6971" s="212">
        <v>35376</v>
      </c>
      <c r="C6971" s="212">
        <v>56.717925999999999</v>
      </c>
      <c r="D6971" s="174">
        <v>1.6349835674843227E-2</v>
      </c>
      <c r="E6971" s="174">
        <v>1.6349835674843227E-2</v>
      </c>
      <c r="G6971" s="174">
        <v>6965</v>
      </c>
      <c r="H6971" s="174">
        <f t="shared" ca="1" si="112"/>
        <v>-1.9979095296826434E-2</v>
      </c>
    </row>
    <row r="6972" spans="2:8" x14ac:dyDescent="0.3">
      <c r="B6972" s="213">
        <v>35375</v>
      </c>
      <c r="C6972" s="213">
        <v>55.805515</v>
      </c>
      <c r="D6972" s="174">
        <v>2.7961410898957669E-3</v>
      </c>
      <c r="E6972" s="174">
        <v>2.7961410898957669E-3</v>
      </c>
      <c r="G6972" s="174">
        <v>6966</v>
      </c>
      <c r="H6972" s="174">
        <f t="shared" ca="1" si="112"/>
        <v>-2.1265368150157952E-2</v>
      </c>
    </row>
    <row r="6973" spans="2:8" x14ac:dyDescent="0.3">
      <c r="B6973" s="212">
        <v>35374</v>
      </c>
      <c r="C6973" s="212">
        <v>55.649909999999998</v>
      </c>
      <c r="D6973" s="174">
        <v>-3.57841942578664E-2</v>
      </c>
      <c r="E6973" s="174">
        <v>-3.57841942578664E-2</v>
      </c>
      <c r="G6973" s="174">
        <v>6967</v>
      </c>
      <c r="H6973" s="174">
        <f t="shared" ca="1" si="112"/>
        <v>-2.9651425123449385E-2</v>
      </c>
    </row>
    <row r="6974" spans="2:8" x14ac:dyDescent="0.3">
      <c r="B6974" s="213">
        <v>35373</v>
      </c>
      <c r="C6974" s="213">
        <v>57.715201999999998</v>
      </c>
      <c r="D6974" s="174">
        <v>-1.6037551483099766E-2</v>
      </c>
      <c r="E6974" s="174">
        <v>-1.6037551483099766E-2</v>
      </c>
      <c r="G6974" s="174">
        <v>6968</v>
      </c>
      <c r="H6974" s="174">
        <f t="shared" ca="1" si="112"/>
        <v>-1.9611221468658162E-2</v>
      </c>
    </row>
    <row r="6975" spans="2:8" x14ac:dyDescent="0.3">
      <c r="B6975" s="212">
        <v>35370</v>
      </c>
      <c r="C6975" s="212">
        <v>58.655898999999998</v>
      </c>
      <c r="D6975" s="174">
        <v>-1.2068940447095217E-4</v>
      </c>
      <c r="E6975" s="174">
        <v>-1.2068940447095217E-4</v>
      </c>
      <c r="G6975" s="174">
        <v>6969</v>
      </c>
      <c r="H6975" s="174">
        <f t="shared" ca="1" si="112"/>
        <v>2.7931654357376853E-3</v>
      </c>
    </row>
    <row r="6976" spans="2:8" x14ac:dyDescent="0.3">
      <c r="B6976" s="213">
        <v>35369</v>
      </c>
      <c r="C6976" s="213">
        <v>58.662979</v>
      </c>
      <c r="D6976" s="174">
        <v>-4.5608008789149853E-3</v>
      </c>
      <c r="E6976" s="174">
        <v>-4.5608008789149853E-3</v>
      </c>
      <c r="G6976" s="174">
        <v>6970</v>
      </c>
      <c r="H6976" s="174">
        <f t="shared" ca="1" si="112"/>
        <v>3.1934559914929696E-2</v>
      </c>
    </row>
    <row r="6977" spans="2:8" x14ac:dyDescent="0.3">
      <c r="B6977" s="212">
        <v>35368</v>
      </c>
      <c r="C6977" s="212">
        <v>58.931755000000003</v>
      </c>
      <c r="D6977" s="174">
        <v>0</v>
      </c>
      <c r="E6977" s="174">
        <v>0</v>
      </c>
      <c r="G6977" s="174">
        <v>6971</v>
      </c>
      <c r="H6977" s="174">
        <f t="shared" ca="1" si="112"/>
        <v>4.2642762862061543E-3</v>
      </c>
    </row>
    <row r="6978" spans="2:8" x14ac:dyDescent="0.3">
      <c r="B6978" s="213">
        <v>35367</v>
      </c>
      <c r="C6978" s="213">
        <v>58.931755000000003</v>
      </c>
      <c r="D6978" s="174">
        <v>-3.4194779821732378E-2</v>
      </c>
      <c r="E6978" s="174">
        <v>-3.4194779821732378E-2</v>
      </c>
      <c r="G6978" s="174">
        <v>6972</v>
      </c>
      <c r="H6978" s="174">
        <f t="shared" ca="1" si="112"/>
        <v>3.1554774493969304E-2</v>
      </c>
    </row>
    <row r="6979" spans="2:8" x14ac:dyDescent="0.3">
      <c r="B6979" s="212">
        <v>35366</v>
      </c>
      <c r="C6979" s="212">
        <v>61.018261000000003</v>
      </c>
      <c r="D6979" s="174">
        <v>1.9741193316875879E-3</v>
      </c>
      <c r="E6979" s="174">
        <v>1.9741193316875879E-3</v>
      </c>
      <c r="G6979" s="174">
        <v>6973</v>
      </c>
      <c r="H6979" s="174">
        <f t="shared" ca="1" si="112"/>
        <v>-6.0520758451766583E-3</v>
      </c>
    </row>
    <row r="6980" spans="2:8" x14ac:dyDescent="0.3">
      <c r="B6980" s="213">
        <v>35363</v>
      </c>
      <c r="C6980" s="213">
        <v>60.898040999999999</v>
      </c>
      <c r="D6980" s="174">
        <v>8.3149083658142081E-3</v>
      </c>
      <c r="E6980" s="174">
        <v>8.3149083658142081E-3</v>
      </c>
      <c r="G6980" s="174">
        <v>6974</v>
      </c>
      <c r="H6980" s="174">
        <f t="shared" ca="1" si="112"/>
        <v>4.2520812041955805E-2</v>
      </c>
    </row>
    <row r="6981" spans="2:8" x14ac:dyDescent="0.3">
      <c r="B6981" s="212">
        <v>35362</v>
      </c>
      <c r="C6981" s="212">
        <v>60.395854999999997</v>
      </c>
      <c r="D6981" s="174">
        <v>-3.7533402990525218E-2</v>
      </c>
      <c r="E6981" s="174">
        <v>-3.7533402990525218E-2</v>
      </c>
      <c r="G6981" s="174">
        <v>6975</v>
      </c>
      <c r="H6981" s="174">
        <f t="shared" ca="1" si="112"/>
        <v>-9.8972350473192153E-2</v>
      </c>
    </row>
    <row r="6982" spans="2:8" x14ac:dyDescent="0.3">
      <c r="B6982" s="213">
        <v>35361</v>
      </c>
      <c r="C6982" s="213">
        <v>62.751117999999998</v>
      </c>
      <c r="D6982" s="174">
        <v>2.4125419002637455E-2</v>
      </c>
      <c r="E6982" s="174">
        <v>2.4125419002637455E-2</v>
      </c>
      <c r="G6982" s="174">
        <v>6976</v>
      </c>
      <c r="H6982" s="174">
        <f t="shared" ca="1" si="112"/>
        <v>-3.0868079601403902E-2</v>
      </c>
    </row>
    <row r="6983" spans="2:8" x14ac:dyDescent="0.3">
      <c r="B6983" s="212">
        <v>35360</v>
      </c>
      <c r="C6983" s="212">
        <v>61.272883999999998</v>
      </c>
      <c r="D6983" s="174">
        <v>3.3154312266082064E-2</v>
      </c>
      <c r="E6983" s="174">
        <v>3.3154312266082064E-2</v>
      </c>
      <c r="G6983" s="174">
        <v>6977</v>
      </c>
      <c r="H6983" s="174">
        <f t="shared" ca="1" si="112"/>
        <v>-1.5281132469963897E-2</v>
      </c>
    </row>
    <row r="6984" spans="2:8" x14ac:dyDescent="0.3">
      <c r="B6984" s="213">
        <v>35359</v>
      </c>
      <c r="C6984" s="213">
        <v>59.306614000000003</v>
      </c>
      <c r="D6984" s="174">
        <v>0</v>
      </c>
      <c r="E6984" s="174">
        <v>0</v>
      </c>
      <c r="G6984" s="174">
        <v>6978</v>
      </c>
      <c r="H6984" s="174">
        <f t="shared" ref="H6984:H7047" ca="1" si="113">_xlfn.NORM.INV(RAND(),N$9,N$10)</f>
        <v>4.303112518077086E-3</v>
      </c>
    </row>
    <row r="6985" spans="2:8" x14ac:dyDescent="0.3">
      <c r="B6985" s="212">
        <v>35356</v>
      </c>
      <c r="C6985" s="212">
        <v>59.306614000000003</v>
      </c>
      <c r="D6985" s="174">
        <v>8.3571431416180821E-4</v>
      </c>
      <c r="E6985" s="174">
        <v>8.3571431416180821E-4</v>
      </c>
      <c r="G6985" s="174">
        <v>6979</v>
      </c>
      <c r="H6985" s="174">
        <f t="shared" ca="1" si="113"/>
        <v>-2.0280167439120558E-3</v>
      </c>
    </row>
    <row r="6986" spans="2:8" x14ac:dyDescent="0.3">
      <c r="B6986" s="213">
        <v>35355</v>
      </c>
      <c r="C6986" s="213">
        <v>59.257092</v>
      </c>
      <c r="D6986" s="174">
        <v>-3.093858087231908E-3</v>
      </c>
      <c r="E6986" s="174">
        <v>-3.093858087231908E-3</v>
      </c>
      <c r="G6986" s="174">
        <v>6980</v>
      </c>
      <c r="H6986" s="174">
        <f t="shared" ca="1" si="113"/>
        <v>3.3340444468415824E-2</v>
      </c>
    </row>
    <row r="6987" spans="2:8" x14ac:dyDescent="0.3">
      <c r="B6987" s="212">
        <v>35354</v>
      </c>
      <c r="C6987" s="212">
        <v>59.440994000000003</v>
      </c>
      <c r="D6987" s="174">
        <v>-1.3962204363432908E-2</v>
      </c>
      <c r="E6987" s="174">
        <v>-1.3962204363432908E-2</v>
      </c>
      <c r="G6987" s="174">
        <v>6981</v>
      </c>
      <c r="H6987" s="174">
        <f t="shared" ca="1" si="113"/>
        <v>7.5349974411437664E-3</v>
      </c>
    </row>
    <row r="6988" spans="2:8" x14ac:dyDescent="0.3">
      <c r="B6988" s="213">
        <v>35353</v>
      </c>
      <c r="C6988" s="213">
        <v>60.282673000000003</v>
      </c>
      <c r="D6988" s="174">
        <v>1.4159907891176906E-2</v>
      </c>
      <c r="E6988" s="174">
        <v>1.4159907891176906E-2</v>
      </c>
      <c r="G6988" s="174">
        <v>6982</v>
      </c>
      <c r="H6988" s="174">
        <f t="shared" ca="1" si="113"/>
        <v>1.0676137104176815E-2</v>
      </c>
    </row>
    <row r="6989" spans="2:8" x14ac:dyDescent="0.3">
      <c r="B6989" s="212">
        <v>35352</v>
      </c>
      <c r="C6989" s="212">
        <v>59.440994000000003</v>
      </c>
      <c r="D6989" s="174">
        <v>-6.2670167031449193E-3</v>
      </c>
      <c r="E6989" s="174">
        <v>-6.2670167031449193E-3</v>
      </c>
      <c r="G6989" s="174">
        <v>6983</v>
      </c>
      <c r="H6989" s="174">
        <f t="shared" ca="1" si="113"/>
        <v>7.5531831391679382E-3</v>
      </c>
    </row>
    <row r="6990" spans="2:8" x14ac:dyDescent="0.3">
      <c r="B6990" s="213">
        <v>35349</v>
      </c>
      <c r="C6990" s="213">
        <v>59.815860999999998</v>
      </c>
      <c r="D6990" s="174">
        <v>2.8456552484099808E-2</v>
      </c>
      <c r="E6990" s="174">
        <v>2.8456552484099808E-2</v>
      </c>
      <c r="G6990" s="174">
        <v>6984</v>
      </c>
      <c r="H6990" s="174">
        <f t="shared" ca="1" si="113"/>
        <v>1.4370498643825764E-2</v>
      </c>
    </row>
    <row r="6991" spans="2:8" x14ac:dyDescent="0.3">
      <c r="B6991" s="212">
        <v>35348</v>
      </c>
      <c r="C6991" s="212">
        <v>58.160805000000003</v>
      </c>
      <c r="D6991" s="174">
        <v>3.3559621588067724E-2</v>
      </c>
      <c r="E6991" s="174">
        <v>3.3559621588067724E-2</v>
      </c>
      <c r="G6991" s="174">
        <v>6985</v>
      </c>
      <c r="H6991" s="174">
        <f t="shared" ca="1" si="113"/>
        <v>1.4287435891808427E-3</v>
      </c>
    </row>
    <row r="6992" spans="2:8" x14ac:dyDescent="0.3">
      <c r="B6992" s="213">
        <v>35347</v>
      </c>
      <c r="C6992" s="213">
        <v>56.272326999999997</v>
      </c>
      <c r="D6992" s="174">
        <v>-1.1308393226468741E-2</v>
      </c>
      <c r="E6992" s="174">
        <v>-1.1308393226468741E-2</v>
      </c>
      <c r="G6992" s="174">
        <v>6986</v>
      </c>
      <c r="H6992" s="174">
        <f t="shared" ca="1" si="113"/>
        <v>3.5615502627511987E-2</v>
      </c>
    </row>
    <row r="6993" spans="2:8" x14ac:dyDescent="0.3">
      <c r="B6993" s="212">
        <v>35346</v>
      </c>
      <c r="C6993" s="212">
        <v>56.915954999999997</v>
      </c>
      <c r="D6993" s="174">
        <v>1.8091876872175849E-2</v>
      </c>
      <c r="E6993" s="174">
        <v>1.8091876872175849E-2</v>
      </c>
      <c r="G6993" s="174">
        <v>6987</v>
      </c>
      <c r="H6993" s="174">
        <f t="shared" ca="1" si="113"/>
        <v>-3.433985719473396E-2</v>
      </c>
    </row>
    <row r="6994" spans="2:8" x14ac:dyDescent="0.3">
      <c r="B6994" s="213">
        <v>35345</v>
      </c>
      <c r="C6994" s="213">
        <v>55.904536999999998</v>
      </c>
      <c r="D6994" s="174">
        <v>-2.3232409921993213E-2</v>
      </c>
      <c r="E6994" s="174">
        <v>-2.3232409921993213E-2</v>
      </c>
      <c r="G6994" s="174">
        <v>6988</v>
      </c>
      <c r="H6994" s="174">
        <f t="shared" ca="1" si="113"/>
        <v>1.5491196080706399E-2</v>
      </c>
    </row>
    <row r="6995" spans="2:8" x14ac:dyDescent="0.3">
      <c r="B6995" s="212">
        <v>35342</v>
      </c>
      <c r="C6995" s="212">
        <v>57.234226</v>
      </c>
      <c r="D6995" s="174">
        <v>-6.9992058874336655E-2</v>
      </c>
      <c r="E6995" s="174">
        <v>-6.9992058874336655E-2</v>
      </c>
      <c r="G6995" s="174">
        <v>6989</v>
      </c>
      <c r="H6995" s="174">
        <f t="shared" ca="1" si="113"/>
        <v>2.3409452397518269E-2</v>
      </c>
    </row>
    <row r="6996" spans="2:8" x14ac:dyDescent="0.3">
      <c r="B6996" s="213">
        <v>35341</v>
      </c>
      <c r="C6996" s="213">
        <v>61.541652999999997</v>
      </c>
      <c r="D6996" s="174">
        <v>-7.5284380458931115E-3</v>
      </c>
      <c r="E6996" s="174">
        <v>-7.5284380458931115E-3</v>
      </c>
      <c r="G6996" s="174">
        <v>6990</v>
      </c>
      <c r="H6996" s="174">
        <f t="shared" ca="1" si="113"/>
        <v>7.5207147392365569E-3</v>
      </c>
    </row>
    <row r="6997" spans="2:8" x14ac:dyDescent="0.3">
      <c r="B6997" s="212">
        <v>35340</v>
      </c>
      <c r="C6997" s="212">
        <v>62.008479999999999</v>
      </c>
      <c r="D6997" s="174">
        <v>0</v>
      </c>
      <c r="E6997" s="174">
        <v>0</v>
      </c>
      <c r="G6997" s="174">
        <v>6991</v>
      </c>
      <c r="H6997" s="174">
        <f t="shared" ca="1" si="113"/>
        <v>3.8944585240390323E-2</v>
      </c>
    </row>
    <row r="6998" spans="2:8" x14ac:dyDescent="0.3">
      <c r="B6998" s="213">
        <v>35339</v>
      </c>
      <c r="C6998" s="213">
        <v>62.008479999999999</v>
      </c>
      <c r="D6998" s="174">
        <v>-2.1212074431882649E-2</v>
      </c>
      <c r="E6998" s="174">
        <v>-2.1212074431882649E-2</v>
      </c>
      <c r="G6998" s="174">
        <v>6992</v>
      </c>
      <c r="H6998" s="174">
        <f t="shared" ca="1" si="113"/>
        <v>-2.0299822814722618E-2</v>
      </c>
    </row>
    <row r="6999" spans="2:8" x14ac:dyDescent="0.3">
      <c r="B6999" s="212">
        <v>35338</v>
      </c>
      <c r="C6999" s="212">
        <v>63.352314</v>
      </c>
      <c r="D6999" s="174">
        <v>-5.6619636273915501E-3</v>
      </c>
      <c r="E6999" s="174">
        <v>-5.6619636273915501E-3</v>
      </c>
      <c r="G6999" s="174">
        <v>6993</v>
      </c>
      <c r="H6999" s="174">
        <f t="shared" ca="1" si="113"/>
        <v>-1.5747409810067961E-2</v>
      </c>
    </row>
    <row r="7000" spans="2:8" x14ac:dyDescent="0.3">
      <c r="B7000" s="213">
        <v>35335</v>
      </c>
      <c r="C7000" s="213">
        <v>63.713054999999997</v>
      </c>
      <c r="D7000" s="174">
        <v>-1.6486362163360156E-2</v>
      </c>
      <c r="E7000" s="174">
        <v>-1.6486362163360156E-2</v>
      </c>
      <c r="G7000" s="174">
        <v>6994</v>
      </c>
      <c r="H7000" s="174">
        <f t="shared" ca="1" si="113"/>
        <v>5.2937583097197816E-2</v>
      </c>
    </row>
    <row r="7001" spans="2:8" x14ac:dyDescent="0.3">
      <c r="B7001" s="212">
        <v>35334</v>
      </c>
      <c r="C7001" s="212">
        <v>64.781058999999999</v>
      </c>
      <c r="D7001" s="174">
        <v>-5.9692275322566083E-3</v>
      </c>
      <c r="E7001" s="174">
        <v>-5.9692275322566083E-3</v>
      </c>
      <c r="G7001" s="174">
        <v>6995</v>
      </c>
      <c r="H7001" s="174">
        <f t="shared" ca="1" si="113"/>
        <v>-4.6854909656351841E-2</v>
      </c>
    </row>
    <row r="7002" spans="2:8" x14ac:dyDescent="0.3">
      <c r="B7002" s="213">
        <v>35333</v>
      </c>
      <c r="C7002" s="213">
        <v>65.170074</v>
      </c>
      <c r="D7002" s="174">
        <v>8.758574689680259E-3</v>
      </c>
      <c r="E7002" s="174">
        <v>8.758574689680259E-3</v>
      </c>
      <c r="G7002" s="174">
        <v>6996</v>
      </c>
      <c r="H7002" s="174">
        <f t="shared" ca="1" si="113"/>
        <v>-8.3517193951821984E-4</v>
      </c>
    </row>
    <row r="7003" spans="2:8" x14ac:dyDescent="0.3">
      <c r="B7003" s="212">
        <v>35332</v>
      </c>
      <c r="C7003" s="212">
        <v>64.604232999999994</v>
      </c>
      <c r="D7003" s="174">
        <v>-6.4180572762460447E-3</v>
      </c>
      <c r="E7003" s="174">
        <v>-6.4180572762460447E-3</v>
      </c>
      <c r="G7003" s="174">
        <v>6997</v>
      </c>
      <c r="H7003" s="174">
        <f t="shared" ca="1" si="113"/>
        <v>-3.754073081822782E-2</v>
      </c>
    </row>
    <row r="7004" spans="2:8" x14ac:dyDescent="0.3">
      <c r="B7004" s="213">
        <v>35331</v>
      </c>
      <c r="C7004" s="213">
        <v>65.021545000000003</v>
      </c>
      <c r="D7004" s="174">
        <v>2.7271463834580888E-3</v>
      </c>
      <c r="E7004" s="174">
        <v>2.7271463834580888E-3</v>
      </c>
      <c r="G7004" s="174">
        <v>6998</v>
      </c>
      <c r="H7004" s="174">
        <f t="shared" ca="1" si="113"/>
        <v>-7.6141541699619949E-4</v>
      </c>
    </row>
    <row r="7005" spans="2:8" x14ac:dyDescent="0.3">
      <c r="B7005" s="212">
        <v>35328</v>
      </c>
      <c r="C7005" s="212">
        <v>64.844703999999993</v>
      </c>
      <c r="D7005" s="174">
        <v>-6.9327422163280219E-3</v>
      </c>
      <c r="E7005" s="174">
        <v>-6.9327422163280219E-3</v>
      </c>
      <c r="G7005" s="174">
        <v>6999</v>
      </c>
      <c r="H7005" s="174">
        <f t="shared" ca="1" si="113"/>
        <v>-5.4383952739859773E-4</v>
      </c>
    </row>
    <row r="7006" spans="2:8" x14ac:dyDescent="0.3">
      <c r="B7006" s="213">
        <v>35327</v>
      </c>
      <c r="C7006" s="213">
        <v>65.297393999999997</v>
      </c>
      <c r="D7006" s="174">
        <v>-4.2224478275332246E-2</v>
      </c>
      <c r="E7006" s="174">
        <v>-4.2224478275332246E-2</v>
      </c>
      <c r="G7006" s="174">
        <v>7000</v>
      </c>
      <c r="H7006" s="174">
        <f t="shared" ca="1" si="113"/>
        <v>-3.1887983892283033E-3</v>
      </c>
    </row>
    <row r="7007" spans="2:8" x14ac:dyDescent="0.3">
      <c r="B7007" s="212">
        <v>35326</v>
      </c>
      <c r="C7007" s="212">
        <v>68.176094000000006</v>
      </c>
      <c r="D7007" s="174">
        <v>6.2383067666770674E-2</v>
      </c>
      <c r="E7007" s="174">
        <v>6.2383067666770674E-2</v>
      </c>
      <c r="G7007" s="174">
        <v>7001</v>
      </c>
      <c r="H7007" s="174">
        <f t="shared" ca="1" si="113"/>
        <v>4.9885130187091439E-2</v>
      </c>
    </row>
    <row r="7008" spans="2:8" x14ac:dyDescent="0.3">
      <c r="B7008" s="213">
        <v>35325</v>
      </c>
      <c r="C7008" s="213">
        <v>64.172798</v>
      </c>
      <c r="D7008" s="174">
        <v>1.182101346618758E-2</v>
      </c>
      <c r="E7008" s="174">
        <v>1.182101346618758E-2</v>
      </c>
      <c r="G7008" s="174">
        <v>7002</v>
      </c>
      <c r="H7008" s="174">
        <f t="shared" ca="1" si="113"/>
        <v>5.1745594192796431E-2</v>
      </c>
    </row>
    <row r="7009" spans="2:8" x14ac:dyDescent="0.3">
      <c r="B7009" s="212">
        <v>35324</v>
      </c>
      <c r="C7009" s="212">
        <v>63.423073000000002</v>
      </c>
      <c r="D7009" s="174">
        <v>-1.7422705340803316E-2</v>
      </c>
      <c r="E7009" s="174">
        <v>-1.7422705340803316E-2</v>
      </c>
      <c r="G7009" s="174">
        <v>7003</v>
      </c>
      <c r="H7009" s="174">
        <f t="shared" ca="1" si="113"/>
        <v>-1.4469010721663225E-2</v>
      </c>
    </row>
    <row r="7010" spans="2:8" x14ac:dyDescent="0.3">
      <c r="B7010" s="213">
        <v>35321</v>
      </c>
      <c r="C7010" s="213">
        <v>64.547668000000002</v>
      </c>
      <c r="D7010" s="174">
        <v>-7.5040326314325849E-3</v>
      </c>
      <c r="E7010" s="174">
        <v>-7.5040326314325849E-3</v>
      </c>
      <c r="G7010" s="174">
        <v>7004</v>
      </c>
      <c r="H7010" s="174">
        <f t="shared" ca="1" si="113"/>
        <v>-3.3970735236208455E-3</v>
      </c>
    </row>
    <row r="7011" spans="2:8" x14ac:dyDescent="0.3">
      <c r="B7011" s="212">
        <v>35320</v>
      </c>
      <c r="C7011" s="212">
        <v>65.035697999999996</v>
      </c>
      <c r="D7011" s="174">
        <v>-1.2670503984891007E-2</v>
      </c>
      <c r="E7011" s="174">
        <v>-1.2670503984891007E-2</v>
      </c>
      <c r="G7011" s="174">
        <v>7005</v>
      </c>
      <c r="H7011" s="174">
        <f t="shared" ca="1" si="113"/>
        <v>1.7659401455445488E-3</v>
      </c>
    </row>
    <row r="7012" spans="2:8" x14ac:dyDescent="0.3">
      <c r="B7012" s="213">
        <v>35319</v>
      </c>
      <c r="C7012" s="213">
        <v>65.870307999999994</v>
      </c>
      <c r="D7012" s="174">
        <v>-1.3766760477915727E-2</v>
      </c>
      <c r="E7012" s="174">
        <v>-1.3766760477915727E-2</v>
      </c>
      <c r="G7012" s="174">
        <v>7006</v>
      </c>
      <c r="H7012" s="174">
        <f t="shared" ca="1" si="113"/>
        <v>5.0175474678444923E-2</v>
      </c>
    </row>
    <row r="7013" spans="2:8" x14ac:dyDescent="0.3">
      <c r="B7013" s="212">
        <v>35318</v>
      </c>
      <c r="C7013" s="212">
        <v>66.789787000000004</v>
      </c>
      <c r="D7013" s="174">
        <v>-2.5389636720015069E-2</v>
      </c>
      <c r="E7013" s="174">
        <v>-2.5389636720015069E-2</v>
      </c>
      <c r="G7013" s="174">
        <v>7007</v>
      </c>
      <c r="H7013" s="174">
        <f t="shared" ca="1" si="113"/>
        <v>2.2078544910310088E-4</v>
      </c>
    </row>
    <row r="7014" spans="2:8" x14ac:dyDescent="0.3">
      <c r="B7014" s="213">
        <v>35317</v>
      </c>
      <c r="C7014" s="213">
        <v>68.529731999999996</v>
      </c>
      <c r="D7014" s="174">
        <v>-4.2210090759369566E-2</v>
      </c>
      <c r="E7014" s="174">
        <v>-4.2210090759369566E-2</v>
      </c>
      <c r="G7014" s="174">
        <v>7008</v>
      </c>
      <c r="H7014" s="174">
        <f t="shared" ca="1" si="113"/>
        <v>5.0462937738720619E-2</v>
      </c>
    </row>
    <row r="7015" spans="2:8" x14ac:dyDescent="0.3">
      <c r="B7015" s="212">
        <v>35314</v>
      </c>
      <c r="C7015" s="212">
        <v>71.549858</v>
      </c>
      <c r="D7015" s="174">
        <v>-8.0411903706797509E-3</v>
      </c>
      <c r="E7015" s="174">
        <v>-8.0411903706797509E-3</v>
      </c>
      <c r="G7015" s="174">
        <v>7009</v>
      </c>
      <c r="H7015" s="174">
        <f t="shared" ca="1" si="113"/>
        <v>-1.7215610948472633E-2</v>
      </c>
    </row>
    <row r="7016" spans="2:8" x14ac:dyDescent="0.3">
      <c r="B7016" s="213">
        <v>35313</v>
      </c>
      <c r="C7016" s="213">
        <v>72.129868000000002</v>
      </c>
      <c r="D7016" s="174">
        <v>1.0403490867101245E-2</v>
      </c>
      <c r="E7016" s="174">
        <v>1.0403490867101245E-2</v>
      </c>
      <c r="G7016" s="174">
        <v>7010</v>
      </c>
      <c r="H7016" s="174">
        <f t="shared" ca="1" si="113"/>
        <v>1.8497557853217356E-2</v>
      </c>
    </row>
    <row r="7017" spans="2:8" x14ac:dyDescent="0.3">
      <c r="B7017" s="212">
        <v>35312</v>
      </c>
      <c r="C7017" s="212">
        <v>71.387191999999999</v>
      </c>
      <c r="D7017" s="174">
        <v>1.3455208280761589E-2</v>
      </c>
      <c r="E7017" s="174">
        <v>1.3455208280761589E-2</v>
      </c>
      <c r="G7017" s="174">
        <v>7011</v>
      </c>
      <c r="H7017" s="174">
        <f t="shared" ca="1" si="113"/>
        <v>9.6912911288790596E-3</v>
      </c>
    </row>
    <row r="7018" spans="2:8" x14ac:dyDescent="0.3">
      <c r="B7018" s="213">
        <v>35311</v>
      </c>
      <c r="C7018" s="213">
        <v>70.439414999999997</v>
      </c>
      <c r="D7018" s="174">
        <v>-3.8613684159452578E-2</v>
      </c>
      <c r="E7018" s="174">
        <v>-3.8613684159452578E-2</v>
      </c>
      <c r="G7018" s="174">
        <v>7012</v>
      </c>
      <c r="H7018" s="174">
        <f t="shared" ca="1" si="113"/>
        <v>-6.9637459958222603E-4</v>
      </c>
    </row>
    <row r="7019" spans="2:8" x14ac:dyDescent="0.3">
      <c r="B7019" s="212">
        <v>35310</v>
      </c>
      <c r="C7019" s="212">
        <v>73.268585000000002</v>
      </c>
      <c r="D7019" s="174">
        <v>1.7083713283741923E-2</v>
      </c>
      <c r="E7019" s="174">
        <v>1.7083713283741923E-2</v>
      </c>
      <c r="G7019" s="174">
        <v>7013</v>
      </c>
      <c r="H7019" s="174">
        <f t="shared" ca="1" si="113"/>
        <v>-2.804361992684706E-2</v>
      </c>
    </row>
    <row r="7020" spans="2:8" x14ac:dyDescent="0.3">
      <c r="B7020" s="213">
        <v>35307</v>
      </c>
      <c r="C7020" s="213">
        <v>72.037909999999997</v>
      </c>
      <c r="D7020" s="174">
        <v>2.1462146377418549E-2</v>
      </c>
      <c r="E7020" s="174">
        <v>2.1462146377418549E-2</v>
      </c>
      <c r="G7020" s="174">
        <v>7014</v>
      </c>
      <c r="H7020" s="174">
        <f t="shared" ca="1" si="113"/>
        <v>-3.8883014842531383E-3</v>
      </c>
    </row>
    <row r="7021" spans="2:8" x14ac:dyDescent="0.3">
      <c r="B7021" s="212">
        <v>35306</v>
      </c>
      <c r="C7021" s="212">
        <v>70.524306999999993</v>
      </c>
      <c r="D7021" s="174">
        <v>-6.7733302364732647E-3</v>
      </c>
      <c r="E7021" s="174">
        <v>-6.7733302364732647E-3</v>
      </c>
      <c r="G7021" s="174">
        <v>7015</v>
      </c>
      <c r="H7021" s="174">
        <f t="shared" ca="1" si="113"/>
        <v>4.7476403367338778E-3</v>
      </c>
    </row>
    <row r="7022" spans="2:8" x14ac:dyDescent="0.3">
      <c r="B7022" s="213">
        <v>35305</v>
      </c>
      <c r="C7022" s="213">
        <v>71.005249000000006</v>
      </c>
      <c r="D7022" s="174">
        <v>2.8969007239930248E-3</v>
      </c>
      <c r="E7022" s="174">
        <v>2.8969007239930248E-3</v>
      </c>
      <c r="G7022" s="174">
        <v>7016</v>
      </c>
      <c r="H7022" s="174">
        <f t="shared" ca="1" si="113"/>
        <v>2.7668555086357923E-3</v>
      </c>
    </row>
    <row r="7023" spans="2:8" x14ac:dyDescent="0.3">
      <c r="B7023" s="212">
        <v>35304</v>
      </c>
      <c r="C7023" s="212">
        <v>70.800147999999993</v>
      </c>
      <c r="D7023" s="174">
        <v>1.1213563716247743E-2</v>
      </c>
      <c r="E7023" s="174">
        <v>1.1213563716247743E-2</v>
      </c>
      <c r="G7023" s="174">
        <v>7017</v>
      </c>
      <c r="H7023" s="174">
        <f t="shared" ca="1" si="113"/>
        <v>2.3331091624967451E-2</v>
      </c>
    </row>
    <row r="7024" spans="2:8" x14ac:dyDescent="0.3">
      <c r="B7024" s="213">
        <v>35303</v>
      </c>
      <c r="C7024" s="213">
        <v>70.015029999999996</v>
      </c>
      <c r="D7024" s="174">
        <v>2.0242412336941842E-3</v>
      </c>
      <c r="E7024" s="174">
        <v>2.0242412336941842E-3</v>
      </c>
      <c r="G7024" s="174">
        <v>7018</v>
      </c>
      <c r="H7024" s="174">
        <f t="shared" ca="1" si="113"/>
        <v>5.32058445032201E-2</v>
      </c>
    </row>
    <row r="7025" spans="2:8" x14ac:dyDescent="0.3">
      <c r="B7025" s="212">
        <v>35300</v>
      </c>
      <c r="C7025" s="212">
        <v>69.873588999999996</v>
      </c>
      <c r="D7025" s="174">
        <v>7.7528515222176726E-3</v>
      </c>
      <c r="E7025" s="174">
        <v>7.7528515222176726E-3</v>
      </c>
      <c r="G7025" s="174">
        <v>7019</v>
      </c>
      <c r="H7025" s="174">
        <f t="shared" ca="1" si="113"/>
        <v>-3.5408686407339203E-3</v>
      </c>
    </row>
    <row r="7026" spans="2:8" x14ac:dyDescent="0.3">
      <c r="B7026" s="213">
        <v>35299</v>
      </c>
      <c r="C7026" s="213">
        <v>69.336037000000005</v>
      </c>
      <c r="D7026" s="174">
        <v>2.0189353493450687E-2</v>
      </c>
      <c r="E7026" s="174">
        <v>2.0189353493450687E-2</v>
      </c>
      <c r="G7026" s="174">
        <v>7020</v>
      </c>
      <c r="H7026" s="174">
        <f t="shared" ca="1" si="113"/>
        <v>-1.614946701986578E-2</v>
      </c>
    </row>
    <row r="7027" spans="2:8" x14ac:dyDescent="0.3">
      <c r="B7027" s="212">
        <v>35298</v>
      </c>
      <c r="C7027" s="212">
        <v>67.963890000000006</v>
      </c>
      <c r="D7027" s="174">
        <v>3.9597463245924072E-2</v>
      </c>
      <c r="E7027" s="174">
        <v>3.9597463245924072E-2</v>
      </c>
      <c r="G7027" s="174">
        <v>7021</v>
      </c>
      <c r="H7027" s="174">
        <f t="shared" ca="1" si="113"/>
        <v>1.4260950687595411E-3</v>
      </c>
    </row>
    <row r="7028" spans="2:8" x14ac:dyDescent="0.3">
      <c r="B7028" s="213">
        <v>35297</v>
      </c>
      <c r="C7028" s="213">
        <v>65.375197999999997</v>
      </c>
      <c r="D7028" s="174">
        <v>1.7279428812751661E-2</v>
      </c>
      <c r="E7028" s="174">
        <v>1.7279428812751661E-2</v>
      </c>
      <c r="G7028" s="174">
        <v>7022</v>
      </c>
      <c r="H7028" s="174">
        <f t="shared" ca="1" si="113"/>
        <v>1.3999287942936683E-2</v>
      </c>
    </row>
    <row r="7029" spans="2:8" x14ac:dyDescent="0.3">
      <c r="B7029" s="212">
        <v>35296</v>
      </c>
      <c r="C7029" s="212">
        <v>64.264740000000003</v>
      </c>
      <c r="D7029" s="174">
        <v>-3.2581067294785139E-2</v>
      </c>
      <c r="E7029" s="174">
        <v>-3.2581067294785139E-2</v>
      </c>
      <c r="G7029" s="174">
        <v>7023</v>
      </c>
      <c r="H7029" s="174">
        <f t="shared" ca="1" si="113"/>
        <v>-3.3255496973587179E-2</v>
      </c>
    </row>
    <row r="7030" spans="2:8" x14ac:dyDescent="0.3">
      <c r="B7030" s="213">
        <v>35293</v>
      </c>
      <c r="C7030" s="213">
        <v>66.429069999999996</v>
      </c>
      <c r="D7030" s="174">
        <v>-4.2023594064858817E-2</v>
      </c>
      <c r="E7030" s="174">
        <v>-4.2023594064858817E-2</v>
      </c>
      <c r="G7030" s="174">
        <v>7024</v>
      </c>
      <c r="H7030" s="174">
        <f t="shared" ca="1" si="113"/>
        <v>-3.0918629409003185E-2</v>
      </c>
    </row>
    <row r="7031" spans="2:8" x14ac:dyDescent="0.3">
      <c r="B7031" s="212">
        <v>35292</v>
      </c>
      <c r="C7031" s="212">
        <v>69.343117000000007</v>
      </c>
      <c r="D7031" s="174">
        <v>0</v>
      </c>
      <c r="E7031" s="174">
        <v>0</v>
      </c>
      <c r="G7031" s="174">
        <v>7025</v>
      </c>
      <c r="H7031" s="174">
        <f t="shared" ca="1" si="113"/>
        <v>2.100862125223197E-2</v>
      </c>
    </row>
    <row r="7032" spans="2:8" x14ac:dyDescent="0.3">
      <c r="B7032" s="213">
        <v>35291</v>
      </c>
      <c r="C7032" s="213">
        <v>69.343117000000007</v>
      </c>
      <c r="D7032" s="174">
        <v>-7.2903330802088218E-3</v>
      </c>
      <c r="E7032" s="174">
        <v>-7.2903330802088218E-3</v>
      </c>
      <c r="G7032" s="174">
        <v>7026</v>
      </c>
      <c r="H7032" s="174">
        <f t="shared" ca="1" si="113"/>
        <v>-5.5002372935914486E-2</v>
      </c>
    </row>
    <row r="7033" spans="2:8" x14ac:dyDescent="0.3">
      <c r="B7033" s="212">
        <v>35290</v>
      </c>
      <c r="C7033" s="212">
        <v>69.852363999999994</v>
      </c>
      <c r="D7033" s="174">
        <v>-1.3485291471688997E-2</v>
      </c>
      <c r="E7033" s="174">
        <v>-1.3485291471688997E-2</v>
      </c>
      <c r="G7033" s="174">
        <v>7027</v>
      </c>
      <c r="H7033" s="174">
        <f t="shared" ca="1" si="113"/>
        <v>-3.3859994126267494E-2</v>
      </c>
    </row>
    <row r="7034" spans="2:8" x14ac:dyDescent="0.3">
      <c r="B7034" s="213">
        <v>35289</v>
      </c>
      <c r="C7034" s="213">
        <v>70.807220000000001</v>
      </c>
      <c r="D7034" s="174">
        <v>7.9980909852788871E-4</v>
      </c>
      <c r="E7034" s="174">
        <v>7.9980909852788871E-4</v>
      </c>
      <c r="G7034" s="174">
        <v>7028</v>
      </c>
      <c r="H7034" s="174">
        <f t="shared" ca="1" si="113"/>
        <v>1.7478408056085859E-2</v>
      </c>
    </row>
    <row r="7035" spans="2:8" x14ac:dyDescent="0.3">
      <c r="B7035" s="212">
        <v>35286</v>
      </c>
      <c r="C7035" s="212">
        <v>70.750632999999993</v>
      </c>
      <c r="D7035" s="174">
        <v>1.3009861615495826E-3</v>
      </c>
      <c r="E7035" s="174">
        <v>1.3009861615495826E-3</v>
      </c>
      <c r="G7035" s="174">
        <v>7029</v>
      </c>
      <c r="H7035" s="174">
        <f t="shared" ca="1" si="113"/>
        <v>1.4526202056299118E-2</v>
      </c>
    </row>
    <row r="7036" spans="2:8" x14ac:dyDescent="0.3">
      <c r="B7036" s="213">
        <v>35285</v>
      </c>
      <c r="C7036" s="213">
        <v>70.658707000000007</v>
      </c>
      <c r="D7036" s="174">
        <v>-1.4989236594510338E-3</v>
      </c>
      <c r="E7036" s="174">
        <v>-1.4989236594510338E-3</v>
      </c>
      <c r="G7036" s="174">
        <v>7030</v>
      </c>
      <c r="H7036" s="174">
        <f t="shared" ca="1" si="113"/>
        <v>3.5031237076554353E-2</v>
      </c>
    </row>
    <row r="7037" spans="2:8" x14ac:dyDescent="0.3">
      <c r="B7037" s="212">
        <v>35284</v>
      </c>
      <c r="C7037" s="212">
        <v>70.764778000000007</v>
      </c>
      <c r="D7037" s="174">
        <v>-4.6756830359830602E-3</v>
      </c>
      <c r="E7037" s="174">
        <v>-4.6756830359830602E-3</v>
      </c>
      <c r="G7037" s="174">
        <v>7031</v>
      </c>
      <c r="H7037" s="174">
        <f t="shared" ca="1" si="113"/>
        <v>-3.4532903158499585E-2</v>
      </c>
    </row>
    <row r="7038" spans="2:8" x14ac:dyDescent="0.3">
      <c r="B7038" s="213">
        <v>35283</v>
      </c>
      <c r="C7038" s="213">
        <v>71.097206</v>
      </c>
      <c r="D7038" s="174">
        <v>1.0962592515954968E-2</v>
      </c>
      <c r="E7038" s="174">
        <v>1.0962592515954968E-2</v>
      </c>
      <c r="G7038" s="174">
        <v>7032</v>
      </c>
      <c r="H7038" s="174">
        <f t="shared" ca="1" si="113"/>
        <v>3.3346707348297119E-3</v>
      </c>
    </row>
    <row r="7039" spans="2:8" x14ac:dyDescent="0.3">
      <c r="B7039" s="212">
        <v>35282</v>
      </c>
      <c r="C7039" s="212">
        <v>70.326248000000007</v>
      </c>
      <c r="D7039" s="174">
        <v>6.7840796340122786E-3</v>
      </c>
      <c r="E7039" s="174">
        <v>6.7840796340122786E-3</v>
      </c>
      <c r="G7039" s="174">
        <v>7033</v>
      </c>
      <c r="H7039" s="174">
        <f t="shared" ca="1" si="113"/>
        <v>2.804758868918196E-2</v>
      </c>
    </row>
    <row r="7040" spans="2:8" x14ac:dyDescent="0.3">
      <c r="B7040" s="213">
        <v>35279</v>
      </c>
      <c r="C7040" s="213">
        <v>69.852363999999994</v>
      </c>
      <c r="D7040" s="174">
        <v>1.0082278667135988E-4</v>
      </c>
      <c r="E7040" s="174">
        <v>1.0082278667135988E-4</v>
      </c>
      <c r="G7040" s="174">
        <v>7034</v>
      </c>
      <c r="H7040" s="174">
        <f t="shared" ca="1" si="113"/>
        <v>3.2702942810542257E-2</v>
      </c>
    </row>
    <row r="7041" spans="2:8" x14ac:dyDescent="0.3">
      <c r="B7041" s="212">
        <v>35278</v>
      </c>
      <c r="C7041" s="212">
        <v>69.845321999999996</v>
      </c>
      <c r="D7041" s="174">
        <v>-3.7148499304736064E-2</v>
      </c>
      <c r="E7041" s="174">
        <v>-3.7148499304736064E-2</v>
      </c>
      <c r="G7041" s="174">
        <v>7035</v>
      </c>
      <c r="H7041" s="174">
        <f t="shared" ca="1" si="113"/>
        <v>-4.9610289911604009E-2</v>
      </c>
    </row>
    <row r="7042" spans="2:8" x14ac:dyDescent="0.3">
      <c r="B7042" s="213">
        <v>35277</v>
      </c>
      <c r="C7042" s="213">
        <v>72.540076999999997</v>
      </c>
      <c r="D7042" s="174">
        <v>2.1005296737337014E-2</v>
      </c>
      <c r="E7042" s="174">
        <v>2.1005296737337014E-2</v>
      </c>
      <c r="G7042" s="174">
        <v>7036</v>
      </c>
      <c r="H7042" s="174">
        <f t="shared" ca="1" si="113"/>
        <v>1.1136093413086358E-2</v>
      </c>
    </row>
    <row r="7043" spans="2:8" x14ac:dyDescent="0.3">
      <c r="B7043" s="212">
        <v>35276</v>
      </c>
      <c r="C7043" s="212">
        <v>71.047698999999994</v>
      </c>
      <c r="D7043" s="174">
        <v>-1.7891771513283437E-2</v>
      </c>
      <c r="E7043" s="174">
        <v>-1.7891771513283437E-2</v>
      </c>
      <c r="G7043" s="174">
        <v>7037</v>
      </c>
      <c r="H7043" s="174">
        <f t="shared" ca="1" si="113"/>
        <v>1.3757718861142286E-2</v>
      </c>
    </row>
    <row r="7044" spans="2:8" x14ac:dyDescent="0.3">
      <c r="B7044" s="213">
        <v>35275</v>
      </c>
      <c r="C7044" s="213">
        <v>72.342026000000004</v>
      </c>
      <c r="D7044" s="174">
        <v>-1.9555604406238214E-2</v>
      </c>
      <c r="E7044" s="174">
        <v>-1.9555604406238214E-2</v>
      </c>
      <c r="G7044" s="174">
        <v>7038</v>
      </c>
      <c r="H7044" s="174">
        <f t="shared" ca="1" si="113"/>
        <v>4.251406654969047E-2</v>
      </c>
    </row>
    <row r="7045" spans="2:8" x14ac:dyDescent="0.3">
      <c r="B7045" s="212">
        <v>35272</v>
      </c>
      <c r="C7045" s="212">
        <v>73.784935000000004</v>
      </c>
      <c r="D7045" s="174">
        <v>-1.1488997588242908E-3</v>
      </c>
      <c r="E7045" s="174">
        <v>-1.1488997588242908E-3</v>
      </c>
      <c r="G7045" s="174">
        <v>7039</v>
      </c>
      <c r="H7045" s="174">
        <f t="shared" ca="1" si="113"/>
        <v>1.9342842468602659E-2</v>
      </c>
    </row>
    <row r="7046" spans="2:8" x14ac:dyDescent="0.3">
      <c r="B7046" s="213">
        <v>35271</v>
      </c>
      <c r="C7046" s="213">
        <v>73.869804000000002</v>
      </c>
      <c r="D7046" s="174">
        <v>-6.3741395855822858E-3</v>
      </c>
      <c r="E7046" s="174">
        <v>-6.3741395855822858E-3</v>
      </c>
      <c r="G7046" s="174">
        <v>7040</v>
      </c>
      <c r="H7046" s="174">
        <f t="shared" ca="1" si="113"/>
        <v>4.291563179870303E-2</v>
      </c>
    </row>
    <row r="7047" spans="2:8" x14ac:dyDescent="0.3">
      <c r="B7047" s="212">
        <v>35270</v>
      </c>
      <c r="C7047" s="212">
        <v>74.343681000000004</v>
      </c>
      <c r="D7047" s="174">
        <v>-1.1101544813291451E-2</v>
      </c>
      <c r="E7047" s="174">
        <v>-1.1101544813291451E-2</v>
      </c>
      <c r="G7047" s="174">
        <v>7041</v>
      </c>
      <c r="H7047" s="174">
        <f t="shared" ca="1" si="113"/>
        <v>-6.8792969442089735E-2</v>
      </c>
    </row>
    <row r="7048" spans="2:8" x14ac:dyDescent="0.3">
      <c r="B7048" s="213">
        <v>35269</v>
      </c>
      <c r="C7048" s="213">
        <v>75.178275999999997</v>
      </c>
      <c r="D7048" s="174">
        <v>-4.5699706596070991E-2</v>
      </c>
      <c r="E7048" s="174">
        <v>-4.5699706596070991E-2</v>
      </c>
      <c r="G7048" s="174">
        <v>7042</v>
      </c>
      <c r="H7048" s="174">
        <f t="shared" ref="H7048:H7111" ca="1" si="114">_xlfn.NORM.INV(RAND(),N$9,N$10)</f>
        <v>-1.7046976437760362E-3</v>
      </c>
    </row>
    <row r="7049" spans="2:8" x14ac:dyDescent="0.3">
      <c r="B7049" s="212">
        <v>35268</v>
      </c>
      <c r="C7049" s="212">
        <v>78.778426999999994</v>
      </c>
      <c r="D7049" s="174">
        <v>2.6949916275576864E-4</v>
      </c>
      <c r="E7049" s="174">
        <v>2.6949916275576864E-4</v>
      </c>
      <c r="G7049" s="174">
        <v>7043</v>
      </c>
      <c r="H7049" s="174">
        <f t="shared" ca="1" si="114"/>
        <v>5.6951671801127157E-3</v>
      </c>
    </row>
    <row r="7050" spans="2:8" x14ac:dyDescent="0.3">
      <c r="B7050" s="213">
        <v>35265</v>
      </c>
      <c r="C7050" s="213">
        <v>78.757202000000007</v>
      </c>
      <c r="D7050" s="174">
        <v>8.9880754352752545E-4</v>
      </c>
      <c r="E7050" s="174">
        <v>8.9880754352752545E-4</v>
      </c>
      <c r="G7050" s="174">
        <v>7044</v>
      </c>
      <c r="H7050" s="174">
        <f t="shared" ca="1" si="114"/>
        <v>3.716855881035994E-3</v>
      </c>
    </row>
    <row r="7051" spans="2:8" x14ac:dyDescent="0.3">
      <c r="B7051" s="212">
        <v>35264</v>
      </c>
      <c r="C7051" s="212">
        <v>78.686477999999994</v>
      </c>
      <c r="D7051" s="174">
        <v>1.524013452140366E-2</v>
      </c>
      <c r="E7051" s="174">
        <v>1.524013452140366E-2</v>
      </c>
      <c r="G7051" s="174">
        <v>7045</v>
      </c>
      <c r="H7051" s="174">
        <f t="shared" ca="1" si="114"/>
        <v>-2.0910758285537789E-2</v>
      </c>
    </row>
    <row r="7052" spans="2:8" x14ac:dyDescent="0.3">
      <c r="B7052" s="213">
        <v>35263</v>
      </c>
      <c r="C7052" s="213">
        <v>77.505286999999996</v>
      </c>
      <c r="D7052" s="174">
        <v>3.7689428663611184E-2</v>
      </c>
      <c r="E7052" s="174">
        <v>3.7689428663611184E-2</v>
      </c>
      <c r="G7052" s="174">
        <v>7046</v>
      </c>
      <c r="H7052" s="174">
        <f t="shared" ca="1" si="114"/>
        <v>4.431943097075142E-3</v>
      </c>
    </row>
    <row r="7053" spans="2:8" x14ac:dyDescent="0.3">
      <c r="B7053" s="212">
        <v>35262</v>
      </c>
      <c r="C7053" s="212">
        <v>74.690253999999996</v>
      </c>
      <c r="D7053" s="174">
        <v>-7.7054880967045471E-3</v>
      </c>
      <c r="E7053" s="174">
        <v>-7.7054880967045471E-3</v>
      </c>
      <c r="G7053" s="174">
        <v>7047</v>
      </c>
      <c r="H7053" s="174">
        <f t="shared" ca="1" si="114"/>
        <v>-7.8775293599568155E-2</v>
      </c>
    </row>
    <row r="7054" spans="2:8" x14ac:dyDescent="0.3">
      <c r="B7054" s="213">
        <v>35261</v>
      </c>
      <c r="C7054" s="213">
        <v>75.270247999999995</v>
      </c>
      <c r="D7054" s="174">
        <v>-2.4368319093841014E-3</v>
      </c>
      <c r="E7054" s="174">
        <v>-2.4368319093841014E-3</v>
      </c>
      <c r="G7054" s="174">
        <v>7048</v>
      </c>
      <c r="H7054" s="174">
        <f t="shared" ca="1" si="114"/>
        <v>-4.3021316370630516E-2</v>
      </c>
    </row>
    <row r="7055" spans="2:8" x14ac:dyDescent="0.3">
      <c r="B7055" s="212">
        <v>35258</v>
      </c>
      <c r="C7055" s="212">
        <v>75.454116999999997</v>
      </c>
      <c r="D7055" s="174">
        <v>2.442784564759258E-3</v>
      </c>
      <c r="E7055" s="174">
        <v>2.442784564759258E-3</v>
      </c>
      <c r="G7055" s="174">
        <v>7049</v>
      </c>
      <c r="H7055" s="174">
        <f t="shared" ca="1" si="114"/>
        <v>-1.4377372047164711E-2</v>
      </c>
    </row>
    <row r="7056" spans="2:8" x14ac:dyDescent="0.3">
      <c r="B7056" s="213">
        <v>35257</v>
      </c>
      <c r="C7056" s="213">
        <v>75.270247999999995</v>
      </c>
      <c r="D7056" s="174">
        <v>4.9105613188676466E-3</v>
      </c>
      <c r="E7056" s="174">
        <v>4.9105613188676466E-3</v>
      </c>
      <c r="G7056" s="174">
        <v>7050</v>
      </c>
      <c r="H7056" s="174">
        <f t="shared" ca="1" si="114"/>
        <v>9.3674351882348326E-3</v>
      </c>
    </row>
    <row r="7057" spans="2:8" x14ac:dyDescent="0.3">
      <c r="B7057" s="212">
        <v>35256</v>
      </c>
      <c r="C7057" s="212">
        <v>74.902434999999997</v>
      </c>
      <c r="D7057" s="174">
        <v>-7.1255579617213495E-3</v>
      </c>
      <c r="E7057" s="174">
        <v>-7.1255579617213495E-3</v>
      </c>
      <c r="G7057" s="174">
        <v>7051</v>
      </c>
      <c r="H7057" s="174">
        <f t="shared" ca="1" si="114"/>
        <v>1.7854467850467643E-2</v>
      </c>
    </row>
    <row r="7058" spans="2:8" x14ac:dyDescent="0.3">
      <c r="B7058" s="213">
        <v>35255</v>
      </c>
      <c r="C7058" s="213">
        <v>75.439987000000002</v>
      </c>
      <c r="D7058" s="174">
        <v>4.0476409507981988E-3</v>
      </c>
      <c r="E7058" s="174">
        <v>4.0476409507981988E-3</v>
      </c>
      <c r="G7058" s="174">
        <v>7052</v>
      </c>
      <c r="H7058" s="174">
        <f t="shared" ca="1" si="114"/>
        <v>5.7323634351695636E-2</v>
      </c>
    </row>
    <row r="7059" spans="2:8" x14ac:dyDescent="0.3">
      <c r="B7059" s="212">
        <v>35254</v>
      </c>
      <c r="C7059" s="212">
        <v>75.135863999999998</v>
      </c>
      <c r="D7059" s="174">
        <v>1.0078826648066759E-2</v>
      </c>
      <c r="E7059" s="174">
        <v>1.0078826648066759E-2</v>
      </c>
      <c r="G7059" s="174">
        <v>7053</v>
      </c>
      <c r="H7059" s="174">
        <f t="shared" ca="1" si="114"/>
        <v>1.8430631680243791E-2</v>
      </c>
    </row>
    <row r="7060" spans="2:8" x14ac:dyDescent="0.3">
      <c r="B7060" s="213">
        <v>35251</v>
      </c>
      <c r="C7060" s="213">
        <v>74.386139</v>
      </c>
      <c r="D7060" s="174">
        <v>7.8583429604675761E-3</v>
      </c>
      <c r="E7060" s="174">
        <v>7.8583429604675761E-3</v>
      </c>
      <c r="G7060" s="174">
        <v>7054</v>
      </c>
      <c r="H7060" s="174">
        <f t="shared" ca="1" si="114"/>
        <v>-4.9019560064664817E-3</v>
      </c>
    </row>
    <row r="7061" spans="2:8" x14ac:dyDescent="0.3">
      <c r="B7061" s="212">
        <v>35250</v>
      </c>
      <c r="C7061" s="212">
        <v>73.806145000000001</v>
      </c>
      <c r="D7061" s="174">
        <v>1.7651572096651549E-2</v>
      </c>
      <c r="E7061" s="174">
        <v>1.7651572096651549E-2</v>
      </c>
      <c r="G7061" s="174">
        <v>7055</v>
      </c>
      <c r="H7061" s="174">
        <f t="shared" ca="1" si="114"/>
        <v>1.4334339204920795E-2</v>
      </c>
    </row>
    <row r="7062" spans="2:8" x14ac:dyDescent="0.3">
      <c r="B7062" s="213">
        <v>35249</v>
      </c>
      <c r="C7062" s="213">
        <v>72.525948</v>
      </c>
      <c r="D7062" s="174">
        <v>-1.3089426931484375E-2</v>
      </c>
      <c r="E7062" s="174">
        <v>-1.3089426931484375E-2</v>
      </c>
      <c r="G7062" s="174">
        <v>7056</v>
      </c>
      <c r="H7062" s="174">
        <f t="shared" ca="1" si="114"/>
        <v>-5.0549862672616457E-2</v>
      </c>
    </row>
    <row r="7063" spans="2:8" x14ac:dyDescent="0.3">
      <c r="B7063" s="212">
        <v>35248</v>
      </c>
      <c r="C7063" s="212">
        <v>73.487862000000007</v>
      </c>
      <c r="D7063" s="174">
        <v>1.7032080912328121E-2</v>
      </c>
      <c r="E7063" s="174">
        <v>1.7032080912328121E-2</v>
      </c>
      <c r="G7063" s="174">
        <v>7057</v>
      </c>
      <c r="H7063" s="174">
        <f t="shared" ca="1" si="114"/>
        <v>3.5692160477036827E-2</v>
      </c>
    </row>
    <row r="7064" spans="2:8" x14ac:dyDescent="0.3">
      <c r="B7064" s="213">
        <v>35247</v>
      </c>
      <c r="C7064" s="213">
        <v>72.257171999999997</v>
      </c>
      <c r="D7064" s="174">
        <v>-8.3478258005442573E-3</v>
      </c>
      <c r="E7064" s="174">
        <v>-8.3478258005442573E-3</v>
      </c>
      <c r="G7064" s="174">
        <v>7058</v>
      </c>
      <c r="H7064" s="174">
        <f t="shared" ca="1" si="114"/>
        <v>2.2763128774349196E-2</v>
      </c>
    </row>
    <row r="7065" spans="2:8" x14ac:dyDescent="0.3">
      <c r="B7065" s="212">
        <v>35244</v>
      </c>
      <c r="C7065" s="212">
        <v>72.865440000000007</v>
      </c>
      <c r="D7065" s="174">
        <v>3.7020976716841637E-3</v>
      </c>
      <c r="E7065" s="174">
        <v>3.7020976716841637E-3</v>
      </c>
      <c r="G7065" s="174">
        <v>7059</v>
      </c>
      <c r="H7065" s="174">
        <f t="shared" ca="1" si="114"/>
        <v>3.8520134265438925E-2</v>
      </c>
    </row>
    <row r="7066" spans="2:8" x14ac:dyDescent="0.3">
      <c r="B7066" s="213">
        <v>35243</v>
      </c>
      <c r="C7066" s="213">
        <v>72.596680000000006</v>
      </c>
      <c r="D7066" s="174">
        <v>9.2429753198502388E-3</v>
      </c>
      <c r="E7066" s="174">
        <v>9.2429753198502388E-3</v>
      </c>
      <c r="G7066" s="174">
        <v>7060</v>
      </c>
      <c r="H7066" s="174">
        <f t="shared" ca="1" si="114"/>
        <v>3.5468153312297759E-2</v>
      </c>
    </row>
    <row r="7067" spans="2:8" x14ac:dyDescent="0.3">
      <c r="B7067" s="212">
        <v>35242</v>
      </c>
      <c r="C7067" s="212">
        <v>71.931815999999998</v>
      </c>
      <c r="D7067" s="174">
        <v>-6.1565479317849227E-3</v>
      </c>
      <c r="E7067" s="174">
        <v>-6.1565479317849227E-3</v>
      </c>
      <c r="G7067" s="174">
        <v>7061</v>
      </c>
      <c r="H7067" s="174">
        <f t="shared" ca="1" si="114"/>
        <v>-9.6153062032584922E-3</v>
      </c>
    </row>
    <row r="7068" spans="2:8" x14ac:dyDescent="0.3">
      <c r="B7068" s="213">
        <v>35241</v>
      </c>
      <c r="C7068" s="213">
        <v>72.377410999999995</v>
      </c>
      <c r="D7068" s="174">
        <v>-1.3020966431857857E-2</v>
      </c>
      <c r="E7068" s="174">
        <v>-1.3020966431857857E-2</v>
      </c>
      <c r="G7068" s="174">
        <v>7062</v>
      </c>
      <c r="H7068" s="174">
        <f t="shared" ca="1" si="114"/>
        <v>1.996244872199588E-2</v>
      </c>
    </row>
    <row r="7069" spans="2:8" x14ac:dyDescent="0.3">
      <c r="B7069" s="212">
        <v>35240</v>
      </c>
      <c r="C7069" s="212">
        <v>73.332267999999999</v>
      </c>
      <c r="D7069" s="174">
        <v>-4.2256975340770964E-3</v>
      </c>
      <c r="E7069" s="174">
        <v>-4.2256975340770964E-3</v>
      </c>
      <c r="G7069" s="174">
        <v>7063</v>
      </c>
      <c r="H7069" s="174">
        <f t="shared" ca="1" si="114"/>
        <v>-2.6987735034540938E-2</v>
      </c>
    </row>
    <row r="7070" spans="2:8" x14ac:dyDescent="0.3">
      <c r="B7070" s="213">
        <v>35237</v>
      </c>
      <c r="C7070" s="213">
        <v>73.643462999999997</v>
      </c>
      <c r="D7070" s="174">
        <v>-1.2987132914051335E-2</v>
      </c>
      <c r="E7070" s="174">
        <v>-1.2987132914051335E-2</v>
      </c>
      <c r="G7070" s="174">
        <v>7064</v>
      </c>
      <c r="H7070" s="174">
        <f t="shared" ca="1" si="114"/>
        <v>1.4588978449713259E-2</v>
      </c>
    </row>
    <row r="7071" spans="2:8" x14ac:dyDescent="0.3">
      <c r="B7071" s="212">
        <v>35236</v>
      </c>
      <c r="C7071" s="212">
        <v>74.612465</v>
      </c>
      <c r="D7071" s="174">
        <v>1.3289145691470069E-3</v>
      </c>
      <c r="E7071" s="174">
        <v>1.3289145691470069E-3</v>
      </c>
      <c r="G7071" s="174">
        <v>7065</v>
      </c>
      <c r="H7071" s="174">
        <f t="shared" ca="1" si="114"/>
        <v>-7.0833758703441191E-3</v>
      </c>
    </row>
    <row r="7072" spans="2:8" x14ac:dyDescent="0.3">
      <c r="B7072" s="213">
        <v>35235</v>
      </c>
      <c r="C7072" s="213">
        <v>74.513442999999995</v>
      </c>
      <c r="D7072" s="174">
        <v>-1.9999812978677433E-2</v>
      </c>
      <c r="E7072" s="174">
        <v>-1.9999812978677433E-2</v>
      </c>
      <c r="G7072" s="174">
        <v>7066</v>
      </c>
      <c r="H7072" s="174">
        <f t="shared" ca="1" si="114"/>
        <v>-1.7633928381128691E-2</v>
      </c>
    </row>
    <row r="7073" spans="2:8" x14ac:dyDescent="0.3">
      <c r="B7073" s="212">
        <v>35234</v>
      </c>
      <c r="C7073" s="212">
        <v>76.034110999999996</v>
      </c>
      <c r="D7073" s="174">
        <v>1.376834439167288E-2</v>
      </c>
      <c r="E7073" s="174">
        <v>1.376834439167288E-2</v>
      </c>
      <c r="G7073" s="174">
        <v>7067</v>
      </c>
      <c r="H7073" s="174">
        <f t="shared" ca="1" si="114"/>
        <v>1.4337710859704835E-3</v>
      </c>
    </row>
    <row r="7074" spans="2:8" x14ac:dyDescent="0.3">
      <c r="B7074" s="213">
        <v>35233</v>
      </c>
      <c r="C7074" s="213">
        <v>75.001464999999996</v>
      </c>
      <c r="D7074" s="174">
        <v>-1.2754982801408911E-2</v>
      </c>
      <c r="E7074" s="174">
        <v>-1.2754982801408911E-2</v>
      </c>
      <c r="G7074" s="174">
        <v>7068</v>
      </c>
      <c r="H7074" s="174">
        <f t="shared" ca="1" si="114"/>
        <v>-8.896829143198259E-3</v>
      </c>
    </row>
    <row r="7075" spans="2:8" x14ac:dyDescent="0.3">
      <c r="B7075" s="212">
        <v>35230</v>
      </c>
      <c r="C7075" s="212">
        <v>75.970466999999999</v>
      </c>
      <c r="D7075" s="174">
        <v>9.3027327344531157E-3</v>
      </c>
      <c r="E7075" s="174">
        <v>9.3027327344531157E-3</v>
      </c>
      <c r="G7075" s="174">
        <v>7069</v>
      </c>
      <c r="H7075" s="174">
        <f t="shared" ca="1" si="114"/>
        <v>-4.5197159999054454E-3</v>
      </c>
    </row>
    <row r="7076" spans="2:8" x14ac:dyDescent="0.3">
      <c r="B7076" s="213">
        <v>35229</v>
      </c>
      <c r="C7076" s="213">
        <v>75.270247999999995</v>
      </c>
      <c r="D7076" s="174">
        <v>2.2482894353590032E-2</v>
      </c>
      <c r="E7076" s="174">
        <v>2.2482894353590032E-2</v>
      </c>
      <c r="G7076" s="174">
        <v>7070</v>
      </c>
      <c r="H7076" s="174">
        <f t="shared" ca="1" si="114"/>
        <v>-5.1141040271973142E-3</v>
      </c>
    </row>
    <row r="7077" spans="2:8" x14ac:dyDescent="0.3">
      <c r="B7077" s="212">
        <v>35228</v>
      </c>
      <c r="C7077" s="212">
        <v>73.615166000000002</v>
      </c>
      <c r="D7077" s="174">
        <v>-1.8483625619846147E-2</v>
      </c>
      <c r="E7077" s="174">
        <v>-1.8483625619846147E-2</v>
      </c>
      <c r="G7077" s="174">
        <v>7071</v>
      </c>
      <c r="H7077" s="174">
        <f t="shared" ca="1" si="114"/>
        <v>-4.3158169689344585E-2</v>
      </c>
    </row>
    <row r="7078" spans="2:8" x14ac:dyDescent="0.3">
      <c r="B7078" s="213">
        <v>35227</v>
      </c>
      <c r="C7078" s="213">
        <v>75.001464999999996</v>
      </c>
      <c r="D7078" s="174">
        <v>1.717031323012325E-2</v>
      </c>
      <c r="E7078" s="174">
        <v>1.717031323012325E-2</v>
      </c>
      <c r="G7078" s="174">
        <v>7072</v>
      </c>
      <c r="H7078" s="174">
        <f t="shared" ca="1" si="114"/>
        <v>4.0020153911190072E-3</v>
      </c>
    </row>
    <row r="7079" spans="2:8" x14ac:dyDescent="0.3">
      <c r="B7079" s="212">
        <v>35226</v>
      </c>
      <c r="C7079" s="212">
        <v>73.735405</v>
      </c>
      <c r="D7079" s="174">
        <v>2.0220525539845956E-2</v>
      </c>
      <c r="E7079" s="174">
        <v>2.0220525539845956E-2</v>
      </c>
      <c r="G7079" s="174">
        <v>7073</v>
      </c>
      <c r="H7079" s="174">
        <f t="shared" ca="1" si="114"/>
        <v>-3.3783228124171796E-2</v>
      </c>
    </row>
    <row r="7080" spans="2:8" x14ac:dyDescent="0.3">
      <c r="B7080" s="213">
        <v>35223</v>
      </c>
      <c r="C7080" s="213">
        <v>72.273987000000005</v>
      </c>
      <c r="D7080" s="174">
        <v>1.7522955266529892E-2</v>
      </c>
      <c r="E7080" s="174">
        <v>1.7522955266529892E-2</v>
      </c>
      <c r="G7080" s="174">
        <v>7074</v>
      </c>
      <c r="H7080" s="174">
        <f t="shared" ca="1" si="114"/>
        <v>1.9011783936576016E-2</v>
      </c>
    </row>
    <row r="7081" spans="2:8" x14ac:dyDescent="0.3">
      <c r="B7081" s="212">
        <v>35222</v>
      </c>
      <c r="C7081" s="212">
        <v>71.029342999999997</v>
      </c>
      <c r="D7081" s="174">
        <v>2.3166987957229022E-2</v>
      </c>
      <c r="E7081" s="174">
        <v>2.3166987957229022E-2</v>
      </c>
      <c r="G7081" s="174">
        <v>7075</v>
      </c>
      <c r="H7081" s="174">
        <f t="shared" ca="1" si="114"/>
        <v>-2.3974970192361356E-4</v>
      </c>
    </row>
    <row r="7082" spans="2:8" x14ac:dyDescent="0.3">
      <c r="B7082" s="213">
        <v>35221</v>
      </c>
      <c r="C7082" s="213">
        <v>69.421065999999996</v>
      </c>
      <c r="D7082" s="174">
        <v>7.1009390803667832E-3</v>
      </c>
      <c r="E7082" s="174">
        <v>7.1009390803667832E-3</v>
      </c>
      <c r="G7082" s="174">
        <v>7076</v>
      </c>
      <c r="H7082" s="174">
        <f t="shared" ca="1" si="114"/>
        <v>-2.506818702065294E-2</v>
      </c>
    </row>
    <row r="7083" spans="2:8" x14ac:dyDescent="0.3">
      <c r="B7083" s="212">
        <v>35220</v>
      </c>
      <c r="C7083" s="212">
        <v>68.931586999999993</v>
      </c>
      <c r="D7083" s="174">
        <v>5.7130275545894098E-3</v>
      </c>
      <c r="E7083" s="174">
        <v>5.7130275545894098E-3</v>
      </c>
      <c r="G7083" s="174">
        <v>7077</v>
      </c>
      <c r="H7083" s="174">
        <f t="shared" ca="1" si="114"/>
        <v>-1.5726209803383694E-2</v>
      </c>
    </row>
    <row r="7084" spans="2:8" x14ac:dyDescent="0.3">
      <c r="B7084" s="213">
        <v>35219</v>
      </c>
      <c r="C7084" s="213">
        <v>68.540015999999994</v>
      </c>
      <c r="D7084" s="174">
        <v>1.0932165376073963E-2</v>
      </c>
      <c r="E7084" s="174">
        <v>1.0932165376073963E-2</v>
      </c>
      <c r="G7084" s="174">
        <v>7078</v>
      </c>
      <c r="H7084" s="174">
        <f t="shared" ca="1" si="114"/>
        <v>3.7568045081122645E-2</v>
      </c>
    </row>
    <row r="7085" spans="2:8" x14ac:dyDescent="0.3">
      <c r="B7085" s="212">
        <v>35216</v>
      </c>
      <c r="C7085" s="212">
        <v>67.798828</v>
      </c>
      <c r="D7085" s="174">
        <v>1.5495628175357953E-3</v>
      </c>
      <c r="E7085" s="174">
        <v>1.5495628175357953E-3</v>
      </c>
      <c r="G7085" s="174">
        <v>7079</v>
      </c>
      <c r="H7085" s="174">
        <f t="shared" ca="1" si="114"/>
        <v>3.4096881950988304E-2</v>
      </c>
    </row>
    <row r="7086" spans="2:8" x14ac:dyDescent="0.3">
      <c r="B7086" s="213">
        <v>35215</v>
      </c>
      <c r="C7086" s="213">
        <v>67.693932000000004</v>
      </c>
      <c r="D7086" s="174">
        <v>-1.0527599918665932E-2</v>
      </c>
      <c r="E7086" s="174">
        <v>-1.0527599918665932E-2</v>
      </c>
      <c r="G7086" s="174">
        <v>7080</v>
      </c>
      <c r="H7086" s="174">
        <f t="shared" ca="1" si="114"/>
        <v>-2.7750876094539052E-3</v>
      </c>
    </row>
    <row r="7087" spans="2:8" x14ac:dyDescent="0.3">
      <c r="B7087" s="212">
        <v>35214</v>
      </c>
      <c r="C7087" s="212">
        <v>68.414169000000001</v>
      </c>
      <c r="D7087" s="174">
        <v>2.7515475999340882E-2</v>
      </c>
      <c r="E7087" s="174">
        <v>2.7515475999340882E-2</v>
      </c>
      <c r="G7087" s="174">
        <v>7081</v>
      </c>
      <c r="H7087" s="174">
        <f t="shared" ca="1" si="114"/>
        <v>-8.2305329493006509E-4</v>
      </c>
    </row>
    <row r="7088" spans="2:8" x14ac:dyDescent="0.3">
      <c r="B7088" s="213">
        <v>35213</v>
      </c>
      <c r="C7088" s="213">
        <v>66.582130000000006</v>
      </c>
      <c r="D7088" s="174">
        <v>-9.6725186385850908E-3</v>
      </c>
      <c r="E7088" s="174">
        <v>-9.6725186385850908E-3</v>
      </c>
      <c r="G7088" s="174">
        <v>7082</v>
      </c>
      <c r="H7088" s="174">
        <f t="shared" ca="1" si="114"/>
        <v>-1.1842736232622712E-2</v>
      </c>
    </row>
    <row r="7089" spans="2:8" x14ac:dyDescent="0.3">
      <c r="B7089" s="212">
        <v>35212</v>
      </c>
      <c r="C7089" s="212">
        <v>67.232437000000004</v>
      </c>
      <c r="D7089" s="174">
        <v>-8.2518772500769846E-3</v>
      </c>
      <c r="E7089" s="174">
        <v>-8.2518772500769846E-3</v>
      </c>
      <c r="G7089" s="174">
        <v>7083</v>
      </c>
      <c r="H7089" s="174">
        <f t="shared" ca="1" si="114"/>
        <v>5.8787144800700594E-3</v>
      </c>
    </row>
    <row r="7090" spans="2:8" x14ac:dyDescent="0.3">
      <c r="B7090" s="213">
        <v>35209</v>
      </c>
      <c r="C7090" s="213">
        <v>67.791847000000004</v>
      </c>
      <c r="D7090" s="174">
        <v>8.8454390297156727E-3</v>
      </c>
      <c r="E7090" s="174">
        <v>8.8454390297156727E-3</v>
      </c>
      <c r="G7090" s="174">
        <v>7084</v>
      </c>
      <c r="H7090" s="174">
        <f t="shared" ca="1" si="114"/>
        <v>2.5729124568565936E-2</v>
      </c>
    </row>
    <row r="7091" spans="2:8" x14ac:dyDescent="0.3">
      <c r="B7091" s="212">
        <v>35208</v>
      </c>
      <c r="C7091" s="212">
        <v>67.197456000000003</v>
      </c>
      <c r="D7091" s="174">
        <v>-1.3509765827108234E-3</v>
      </c>
      <c r="E7091" s="174">
        <v>-1.3509765827108234E-3</v>
      </c>
      <c r="G7091" s="174">
        <v>7085</v>
      </c>
      <c r="H7091" s="174">
        <f t="shared" ca="1" si="114"/>
        <v>-1.5375923707156031E-2</v>
      </c>
    </row>
    <row r="7092" spans="2:8" x14ac:dyDescent="0.3">
      <c r="B7092" s="213">
        <v>35207</v>
      </c>
      <c r="C7092" s="213">
        <v>67.288360999999995</v>
      </c>
      <c r="D7092" s="174">
        <v>3.4408614978534233E-3</v>
      </c>
      <c r="E7092" s="174">
        <v>3.4408614978534233E-3</v>
      </c>
      <c r="G7092" s="174">
        <v>7086</v>
      </c>
      <c r="H7092" s="174">
        <f t="shared" ca="1" si="114"/>
        <v>-1.0466962665560992E-2</v>
      </c>
    </row>
    <row r="7093" spans="2:8" x14ac:dyDescent="0.3">
      <c r="B7093" s="212">
        <v>35206</v>
      </c>
      <c r="C7093" s="212">
        <v>67.057625000000002</v>
      </c>
      <c r="D7093" s="174">
        <v>-2.600113989620856E-3</v>
      </c>
      <c r="E7093" s="174">
        <v>-2.600113989620856E-3</v>
      </c>
      <c r="G7093" s="174">
        <v>7087</v>
      </c>
      <c r="H7093" s="174">
        <f t="shared" ca="1" si="114"/>
        <v>-1.1064389453640137E-2</v>
      </c>
    </row>
    <row r="7094" spans="2:8" x14ac:dyDescent="0.3">
      <c r="B7094" s="213">
        <v>35205</v>
      </c>
      <c r="C7094" s="213">
        <v>67.232437000000004</v>
      </c>
      <c r="D7094" s="174">
        <v>-2.5342043905277958E-2</v>
      </c>
      <c r="E7094" s="174">
        <v>-2.5342043905277958E-2</v>
      </c>
      <c r="G7094" s="174">
        <v>7088</v>
      </c>
      <c r="H7094" s="174">
        <f t="shared" ca="1" si="114"/>
        <v>4.9740184378421405E-2</v>
      </c>
    </row>
    <row r="7095" spans="2:8" x14ac:dyDescent="0.3">
      <c r="B7095" s="212">
        <v>35202</v>
      </c>
      <c r="C7095" s="212">
        <v>68.980545000000006</v>
      </c>
      <c r="D7095" s="174">
        <v>-1.21492310957699E-3</v>
      </c>
      <c r="E7095" s="174">
        <v>-1.21492310957699E-3</v>
      </c>
      <c r="G7095" s="174">
        <v>7089</v>
      </c>
      <c r="H7095" s="174">
        <f t="shared" ca="1" si="114"/>
        <v>-4.6067616126816056E-2</v>
      </c>
    </row>
    <row r="7096" spans="2:8" x14ac:dyDescent="0.3">
      <c r="B7096" s="213">
        <v>35201</v>
      </c>
      <c r="C7096" s="213">
        <v>69.064453</v>
      </c>
      <c r="D7096" s="174">
        <v>1.3649378009306833E-2</v>
      </c>
      <c r="E7096" s="174">
        <v>1.3649378009306833E-2</v>
      </c>
      <c r="G7096" s="174">
        <v>7090</v>
      </c>
      <c r="H7096" s="174">
        <f t="shared" ca="1" si="114"/>
        <v>-2.7542026005510978E-2</v>
      </c>
    </row>
    <row r="7097" spans="2:8" x14ac:dyDescent="0.3">
      <c r="B7097" s="212">
        <v>35200</v>
      </c>
      <c r="C7097" s="212">
        <v>68.134460000000004</v>
      </c>
      <c r="D7097" s="174">
        <v>4.6391951753077885E-2</v>
      </c>
      <c r="E7097" s="174">
        <v>4.6391951753077885E-2</v>
      </c>
      <c r="G7097" s="174">
        <v>7091</v>
      </c>
      <c r="H7097" s="174">
        <f t="shared" ca="1" si="114"/>
        <v>2.2359074613209462E-2</v>
      </c>
    </row>
    <row r="7098" spans="2:8" x14ac:dyDescent="0.3">
      <c r="B7098" s="213">
        <v>35199</v>
      </c>
      <c r="C7098" s="213">
        <v>65.113708000000003</v>
      </c>
      <c r="D7098" s="174">
        <v>5.6154501798738763E-3</v>
      </c>
      <c r="E7098" s="174">
        <v>5.6154501798738763E-3</v>
      </c>
      <c r="G7098" s="174">
        <v>7092</v>
      </c>
      <c r="H7098" s="174">
        <f t="shared" ca="1" si="114"/>
        <v>4.4089038589489982E-2</v>
      </c>
    </row>
    <row r="7099" spans="2:8" x14ac:dyDescent="0.3">
      <c r="B7099" s="212">
        <v>35198</v>
      </c>
      <c r="C7099" s="212">
        <v>64.750107</v>
      </c>
      <c r="D7099" s="174">
        <v>5.4285599157957599E-3</v>
      </c>
      <c r="E7099" s="174">
        <v>5.4285599157957599E-3</v>
      </c>
      <c r="G7099" s="174">
        <v>7093</v>
      </c>
      <c r="H7099" s="174">
        <f t="shared" ca="1" si="114"/>
        <v>-8.3784265238223882E-2</v>
      </c>
    </row>
    <row r="7100" spans="2:8" x14ac:dyDescent="0.3">
      <c r="B7100" s="213">
        <v>35195</v>
      </c>
      <c r="C7100" s="213">
        <v>64.400504999999995</v>
      </c>
      <c r="D7100" s="174">
        <v>-2.6220765966622137E-2</v>
      </c>
      <c r="E7100" s="174">
        <v>-2.6220765966622137E-2</v>
      </c>
      <c r="G7100" s="174">
        <v>7094</v>
      </c>
      <c r="H7100" s="174">
        <f t="shared" ca="1" si="114"/>
        <v>-2.4775421391393597E-2</v>
      </c>
    </row>
    <row r="7101" spans="2:8" x14ac:dyDescent="0.3">
      <c r="B7101" s="212">
        <v>35194</v>
      </c>
      <c r="C7101" s="212">
        <v>66.134604999999993</v>
      </c>
      <c r="D7101" s="174">
        <v>-9.6335890446178525E-3</v>
      </c>
      <c r="E7101" s="174">
        <v>-9.6335890446178525E-3</v>
      </c>
      <c r="G7101" s="174">
        <v>7095</v>
      </c>
      <c r="H7101" s="174">
        <f t="shared" ca="1" si="114"/>
        <v>1.0911630277499994E-2</v>
      </c>
    </row>
    <row r="7102" spans="2:8" x14ac:dyDescent="0.3">
      <c r="B7102" s="213">
        <v>35193</v>
      </c>
      <c r="C7102" s="213">
        <v>66.777916000000005</v>
      </c>
      <c r="D7102" s="174">
        <v>1.2188874457227515E-2</v>
      </c>
      <c r="E7102" s="174">
        <v>1.2188874457227515E-2</v>
      </c>
      <c r="G7102" s="174">
        <v>7096</v>
      </c>
      <c r="H7102" s="174">
        <f t="shared" ca="1" si="114"/>
        <v>1.7048299499063E-3</v>
      </c>
    </row>
    <row r="7103" spans="2:8" x14ac:dyDescent="0.3">
      <c r="B7103" s="212">
        <v>35192</v>
      </c>
      <c r="C7103" s="212">
        <v>65.973770000000002</v>
      </c>
      <c r="D7103" s="174">
        <v>2.3369205028615819E-3</v>
      </c>
      <c r="E7103" s="174">
        <v>2.3369205028615819E-3</v>
      </c>
      <c r="G7103" s="174">
        <v>7097</v>
      </c>
      <c r="H7103" s="174">
        <f t="shared" ca="1" si="114"/>
        <v>-3.0178434762875659E-2</v>
      </c>
    </row>
    <row r="7104" spans="2:8" x14ac:dyDescent="0.3">
      <c r="B7104" s="213">
        <v>35191</v>
      </c>
      <c r="C7104" s="213">
        <v>65.819953999999996</v>
      </c>
      <c r="D7104" s="174">
        <v>-1.61998604981787E-2</v>
      </c>
      <c r="E7104" s="174">
        <v>-1.61998604981787E-2</v>
      </c>
      <c r="G7104" s="174">
        <v>7098</v>
      </c>
      <c r="H7104" s="174">
        <f t="shared" ca="1" si="114"/>
        <v>1.8734584972355511E-2</v>
      </c>
    </row>
    <row r="7105" spans="2:8" x14ac:dyDescent="0.3">
      <c r="B7105" s="212">
        <v>35188</v>
      </c>
      <c r="C7105" s="212">
        <v>66.903785999999997</v>
      </c>
      <c r="D7105" s="174">
        <v>-1.7759864010456036E-2</v>
      </c>
      <c r="E7105" s="174">
        <v>-1.7759864010456036E-2</v>
      </c>
      <c r="G7105" s="174">
        <v>7099</v>
      </c>
      <c r="H7105" s="174">
        <f t="shared" ca="1" si="114"/>
        <v>1.4110933486639007E-3</v>
      </c>
    </row>
    <row r="7106" spans="2:8" x14ac:dyDescent="0.3">
      <c r="B7106" s="213">
        <v>35187</v>
      </c>
      <c r="C7106" s="213">
        <v>68.113472000000002</v>
      </c>
      <c r="D7106" s="174">
        <v>-8.1461257855901179E-3</v>
      </c>
      <c r="E7106" s="174">
        <v>-8.1461257855901179E-3</v>
      </c>
      <c r="G7106" s="174">
        <v>7100</v>
      </c>
      <c r="H7106" s="174">
        <f t="shared" ca="1" si="114"/>
        <v>-2.252810257452624E-2</v>
      </c>
    </row>
    <row r="7107" spans="2:8" x14ac:dyDescent="0.3">
      <c r="B7107" s="212">
        <v>35186</v>
      </c>
      <c r="C7107" s="212">
        <v>68.672889999999995</v>
      </c>
      <c r="D7107" s="174">
        <v>2.7193823227576994E-2</v>
      </c>
      <c r="E7107" s="174">
        <v>2.7193823227576994E-2</v>
      </c>
      <c r="G7107" s="174">
        <v>7101</v>
      </c>
      <c r="H7107" s="174">
        <f t="shared" ca="1" si="114"/>
        <v>5.470644703780031E-2</v>
      </c>
    </row>
    <row r="7108" spans="2:8" x14ac:dyDescent="0.3">
      <c r="B7108" s="213">
        <v>35185</v>
      </c>
      <c r="C7108" s="213">
        <v>66.854850999999996</v>
      </c>
      <c r="D7108" s="174">
        <v>1.5291596633461328E-2</v>
      </c>
      <c r="E7108" s="174">
        <v>1.5291596633461328E-2</v>
      </c>
      <c r="G7108" s="174">
        <v>7102</v>
      </c>
      <c r="H7108" s="174">
        <f t="shared" ca="1" si="114"/>
        <v>-5.792418879158736E-2</v>
      </c>
    </row>
    <row r="7109" spans="2:8" x14ac:dyDescent="0.3">
      <c r="B7109" s="212">
        <v>35184</v>
      </c>
      <c r="C7109" s="212">
        <v>65.847931000000003</v>
      </c>
      <c r="D7109" s="174">
        <v>-1.8960447697052255E-2</v>
      </c>
      <c r="E7109" s="174">
        <v>-1.8960447697052255E-2</v>
      </c>
      <c r="G7109" s="174">
        <v>7103</v>
      </c>
      <c r="H7109" s="174">
        <f t="shared" ca="1" si="114"/>
        <v>2.8574035443250659E-2</v>
      </c>
    </row>
    <row r="7110" spans="2:8" x14ac:dyDescent="0.3">
      <c r="B7110" s="213">
        <v>35181</v>
      </c>
      <c r="C7110" s="213">
        <v>67.120566999999994</v>
      </c>
      <c r="D7110" s="174">
        <v>6.0793841790946412E-3</v>
      </c>
      <c r="E7110" s="174">
        <v>6.0793841790946412E-3</v>
      </c>
      <c r="G7110" s="174">
        <v>7104</v>
      </c>
      <c r="H7110" s="174">
        <f t="shared" ca="1" si="114"/>
        <v>5.5949111165011162E-3</v>
      </c>
    </row>
    <row r="7111" spans="2:8" x14ac:dyDescent="0.3">
      <c r="B7111" s="212">
        <v>35180</v>
      </c>
      <c r="C7111" s="212">
        <v>66.714980999999995</v>
      </c>
      <c r="D7111" s="174">
        <v>-4.609097004704777E-2</v>
      </c>
      <c r="E7111" s="174">
        <v>-4.609097004704777E-2</v>
      </c>
      <c r="G7111" s="174">
        <v>7105</v>
      </c>
      <c r="H7111" s="174">
        <f t="shared" ca="1" si="114"/>
        <v>1.3104724404217739E-2</v>
      </c>
    </row>
    <row r="7112" spans="2:8" x14ac:dyDescent="0.3">
      <c r="B7112" s="213">
        <v>35179</v>
      </c>
      <c r="C7112" s="213">
        <v>69.938514999999995</v>
      </c>
      <c r="D7112" s="174">
        <v>3.3798523969247367E-2</v>
      </c>
      <c r="E7112" s="174">
        <v>3.3798523969247367E-2</v>
      </c>
      <c r="G7112" s="174">
        <v>7106</v>
      </c>
      <c r="H7112" s="174">
        <f t="shared" ref="H7112:H7175" ca="1" si="115">_xlfn.NORM.INV(RAND(),N$9,N$10)</f>
        <v>-3.669133638036931E-2</v>
      </c>
    </row>
    <row r="7113" spans="2:8" x14ac:dyDescent="0.3">
      <c r="B7113" s="212">
        <v>35178</v>
      </c>
      <c r="C7113" s="212">
        <v>67.651978</v>
      </c>
      <c r="D7113" s="174">
        <v>5.8218358175364526E-3</v>
      </c>
      <c r="E7113" s="174">
        <v>5.8218358175364526E-3</v>
      </c>
      <c r="G7113" s="174">
        <v>7107</v>
      </c>
      <c r="H7113" s="174">
        <f t="shared" ca="1" si="115"/>
        <v>8.466093085168172E-3</v>
      </c>
    </row>
    <row r="7114" spans="2:8" x14ac:dyDescent="0.3">
      <c r="B7114" s="213">
        <v>35177</v>
      </c>
      <c r="C7114" s="213">
        <v>67.260399000000007</v>
      </c>
      <c r="D7114" s="174">
        <v>-6.5069861376198255E-3</v>
      </c>
      <c r="E7114" s="174">
        <v>-6.5069861376198255E-3</v>
      </c>
      <c r="G7114" s="174">
        <v>7108</v>
      </c>
      <c r="H7114" s="174">
        <f t="shared" ca="1" si="115"/>
        <v>4.9557805824501422E-2</v>
      </c>
    </row>
    <row r="7115" spans="2:8" x14ac:dyDescent="0.3">
      <c r="B7115" s="212">
        <v>35174</v>
      </c>
      <c r="C7115" s="212">
        <v>67.700928000000005</v>
      </c>
      <c r="D7115" s="174">
        <v>4.1307479703800594E-4</v>
      </c>
      <c r="E7115" s="174">
        <v>4.1307479703800594E-4</v>
      </c>
      <c r="G7115" s="174">
        <v>7109</v>
      </c>
      <c r="H7115" s="174">
        <f t="shared" ca="1" si="115"/>
        <v>-1.6998070419785006E-2</v>
      </c>
    </row>
    <row r="7116" spans="2:8" x14ac:dyDescent="0.3">
      <c r="B7116" s="213">
        <v>35173</v>
      </c>
      <c r="C7116" s="213">
        <v>67.672973999999996</v>
      </c>
      <c r="D7116" s="174">
        <v>-4.4230537947623364E-3</v>
      </c>
      <c r="E7116" s="174">
        <v>-4.4230537947623364E-3</v>
      </c>
      <c r="G7116" s="174">
        <v>7110</v>
      </c>
      <c r="H7116" s="174">
        <f t="shared" ca="1" si="115"/>
        <v>-3.1129782001475769E-2</v>
      </c>
    </row>
    <row r="7117" spans="2:8" x14ac:dyDescent="0.3">
      <c r="B7117" s="212">
        <v>35172</v>
      </c>
      <c r="C7117" s="212">
        <v>67.973624999999998</v>
      </c>
      <c r="D7117" s="174">
        <v>4.4482517628870628E-2</v>
      </c>
      <c r="E7117" s="174">
        <v>4.4482517628870628E-2</v>
      </c>
      <c r="G7117" s="174">
        <v>7111</v>
      </c>
      <c r="H7117" s="174">
        <f t="shared" ca="1" si="115"/>
        <v>-2.5037728202564356E-2</v>
      </c>
    </row>
    <row r="7118" spans="2:8" x14ac:dyDescent="0.3">
      <c r="B7118" s="213">
        <v>35171</v>
      </c>
      <c r="C7118" s="213">
        <v>65.078757999999993</v>
      </c>
      <c r="D7118" s="174">
        <v>1.6269714259729184E-2</v>
      </c>
      <c r="E7118" s="174">
        <v>1.6269714259729184E-2</v>
      </c>
      <c r="G7118" s="174">
        <v>7112</v>
      </c>
      <c r="H7118" s="174">
        <f t="shared" ca="1" si="115"/>
        <v>-2.544859356322351E-3</v>
      </c>
    </row>
    <row r="7119" spans="2:8" x14ac:dyDescent="0.3">
      <c r="B7119" s="212">
        <v>35170</v>
      </c>
      <c r="C7119" s="212">
        <v>64.036895999999999</v>
      </c>
      <c r="D7119" s="174">
        <v>2.9798910598765424E-2</v>
      </c>
      <c r="E7119" s="174">
        <v>2.9798910598765424E-2</v>
      </c>
      <c r="G7119" s="174">
        <v>7113</v>
      </c>
      <c r="H7119" s="174">
        <f t="shared" ca="1" si="115"/>
        <v>-3.12220614532779E-2</v>
      </c>
    </row>
    <row r="7120" spans="2:8" x14ac:dyDescent="0.3">
      <c r="B7120" s="213">
        <v>35167</v>
      </c>
      <c r="C7120" s="213">
        <v>62.183883999999999</v>
      </c>
      <c r="D7120" s="174">
        <v>-1.2355605197625478E-3</v>
      </c>
      <c r="E7120" s="174">
        <v>-1.2355605197625478E-3</v>
      </c>
      <c r="G7120" s="174">
        <v>7114</v>
      </c>
      <c r="H7120" s="174">
        <f t="shared" ca="1" si="115"/>
        <v>-8.6454569268547884E-3</v>
      </c>
    </row>
    <row r="7121" spans="2:8" x14ac:dyDescent="0.3">
      <c r="B7121" s="212">
        <v>35166</v>
      </c>
      <c r="C7121" s="212">
        <v>62.260810999999997</v>
      </c>
      <c r="D7121" s="174">
        <v>1.4623798222596323E-3</v>
      </c>
      <c r="E7121" s="174">
        <v>1.4623798222596323E-3</v>
      </c>
      <c r="G7121" s="174">
        <v>7115</v>
      </c>
      <c r="H7121" s="174">
        <f t="shared" ca="1" si="115"/>
        <v>-3.2169917160921567E-2</v>
      </c>
    </row>
    <row r="7122" spans="2:8" x14ac:dyDescent="0.3">
      <c r="B7122" s="213">
        <v>35165</v>
      </c>
      <c r="C7122" s="213">
        <v>62.169894999999997</v>
      </c>
      <c r="D7122" s="174">
        <v>1.7276982343939304E-2</v>
      </c>
      <c r="E7122" s="174">
        <v>1.7276982343939304E-2</v>
      </c>
      <c r="G7122" s="174">
        <v>7116</v>
      </c>
      <c r="H7122" s="174">
        <f t="shared" ca="1" si="115"/>
        <v>-4.7731818637262911E-2</v>
      </c>
    </row>
    <row r="7123" spans="2:8" x14ac:dyDescent="0.3">
      <c r="B7123" s="212">
        <v>35164</v>
      </c>
      <c r="C7123" s="212">
        <v>61.114029000000002</v>
      </c>
      <c r="D7123" s="174">
        <v>-1.37665466427653E-2</v>
      </c>
      <c r="E7123" s="174">
        <v>-1.37665466427653E-2</v>
      </c>
      <c r="G7123" s="174">
        <v>7117</v>
      </c>
      <c r="H7123" s="174">
        <f t="shared" ca="1" si="115"/>
        <v>3.5521614074300115E-2</v>
      </c>
    </row>
    <row r="7124" spans="2:8" x14ac:dyDescent="0.3">
      <c r="B7124" s="213">
        <v>35163</v>
      </c>
      <c r="C7124" s="213">
        <v>61.967101999999997</v>
      </c>
      <c r="D7124" s="174">
        <v>4.1924442919781769E-3</v>
      </c>
      <c r="E7124" s="174">
        <v>4.1924442919781769E-3</v>
      </c>
      <c r="G7124" s="174">
        <v>7118</v>
      </c>
      <c r="H7124" s="174">
        <f t="shared" ca="1" si="115"/>
        <v>4.8730225971021753E-3</v>
      </c>
    </row>
    <row r="7125" spans="2:8" x14ac:dyDescent="0.3">
      <c r="B7125" s="212">
        <v>35160</v>
      </c>
      <c r="C7125" s="212">
        <v>61.708393000000001</v>
      </c>
      <c r="D7125" s="174">
        <v>0</v>
      </c>
      <c r="E7125" s="174">
        <v>0</v>
      </c>
      <c r="G7125" s="174">
        <v>7119</v>
      </c>
      <c r="H7125" s="174">
        <f t="shared" ca="1" si="115"/>
        <v>6.8995229576070422E-3</v>
      </c>
    </row>
    <row r="7126" spans="2:8" x14ac:dyDescent="0.3">
      <c r="B7126" s="213">
        <v>35159</v>
      </c>
      <c r="C7126" s="213">
        <v>61.708393000000001</v>
      </c>
      <c r="D7126" s="174">
        <v>-1.1647614160756565E-2</v>
      </c>
      <c r="E7126" s="174">
        <v>-1.1647614160756565E-2</v>
      </c>
      <c r="G7126" s="174">
        <v>7120</v>
      </c>
      <c r="H7126" s="174">
        <f t="shared" ca="1" si="115"/>
        <v>2.1201695761346884E-2</v>
      </c>
    </row>
    <row r="7127" spans="2:8" x14ac:dyDescent="0.3">
      <c r="B7127" s="212">
        <v>35158</v>
      </c>
      <c r="C7127" s="212">
        <v>62.435619000000003</v>
      </c>
      <c r="D7127" s="174">
        <v>-6.7145697247824145E-4</v>
      </c>
      <c r="E7127" s="174">
        <v>-6.7145697247824145E-4</v>
      </c>
      <c r="G7127" s="174">
        <v>7121</v>
      </c>
      <c r="H7127" s="174">
        <f t="shared" ca="1" si="115"/>
        <v>1.2364752747153021E-3</v>
      </c>
    </row>
    <row r="7128" spans="2:8" x14ac:dyDescent="0.3">
      <c r="B7128" s="213">
        <v>35157</v>
      </c>
      <c r="C7128" s="213">
        <v>62.47757</v>
      </c>
      <c r="D7128" s="174">
        <v>-1.8024076949167512E-2</v>
      </c>
      <c r="E7128" s="174">
        <v>-1.8024076949167512E-2</v>
      </c>
      <c r="G7128" s="174">
        <v>7122</v>
      </c>
      <c r="H7128" s="174">
        <f t="shared" ca="1" si="115"/>
        <v>-2.1855045190077617E-2</v>
      </c>
    </row>
    <row r="7129" spans="2:8" x14ac:dyDescent="0.3">
      <c r="B7129" s="212">
        <v>35156</v>
      </c>
      <c r="C7129" s="212">
        <v>63.624339999999997</v>
      </c>
      <c r="D7129" s="174">
        <v>1.0887799553193182E-2</v>
      </c>
      <c r="E7129" s="174">
        <v>1.0887799553193182E-2</v>
      </c>
      <c r="G7129" s="174">
        <v>7123</v>
      </c>
      <c r="H7129" s="174">
        <f t="shared" ca="1" si="115"/>
        <v>-3.5645513283680676E-3</v>
      </c>
    </row>
    <row r="7130" spans="2:8" x14ac:dyDescent="0.3">
      <c r="B7130" s="213">
        <v>35153</v>
      </c>
      <c r="C7130" s="213">
        <v>62.939072000000003</v>
      </c>
      <c r="D7130" s="174">
        <v>-7.3887387648673289E-3</v>
      </c>
      <c r="E7130" s="174">
        <v>-7.3887387648673289E-3</v>
      </c>
      <c r="G7130" s="174">
        <v>7124</v>
      </c>
      <c r="H7130" s="174">
        <f t="shared" ca="1" si="115"/>
        <v>1.3224448702386957E-2</v>
      </c>
    </row>
    <row r="7131" spans="2:8" x14ac:dyDescent="0.3">
      <c r="B7131" s="212">
        <v>35152</v>
      </c>
      <c r="C7131" s="212">
        <v>63.407573999999997</v>
      </c>
      <c r="D7131" s="174">
        <v>3.3861540865148677E-2</v>
      </c>
      <c r="E7131" s="174">
        <v>3.3861540865148677E-2</v>
      </c>
      <c r="G7131" s="174">
        <v>7125</v>
      </c>
      <c r="H7131" s="174">
        <f t="shared" ca="1" si="115"/>
        <v>1.5637254944717315E-2</v>
      </c>
    </row>
    <row r="7132" spans="2:8" x14ac:dyDescent="0.3">
      <c r="B7132" s="213">
        <v>35151</v>
      </c>
      <c r="C7132" s="213">
        <v>61.330818000000001</v>
      </c>
      <c r="D7132" s="174">
        <v>2.6568624226411829E-2</v>
      </c>
      <c r="E7132" s="174">
        <v>2.6568624226411829E-2</v>
      </c>
      <c r="G7132" s="174">
        <v>7126</v>
      </c>
      <c r="H7132" s="174">
        <f t="shared" ca="1" si="115"/>
        <v>3.1007908930951605E-2</v>
      </c>
    </row>
    <row r="7133" spans="2:8" x14ac:dyDescent="0.3">
      <c r="B7133" s="212">
        <v>35150</v>
      </c>
      <c r="C7133" s="212">
        <v>59.743515000000002</v>
      </c>
      <c r="D7133" s="174">
        <v>1.7587427315981425E-3</v>
      </c>
      <c r="E7133" s="174">
        <v>1.7587427315981425E-3</v>
      </c>
      <c r="G7133" s="174">
        <v>7127</v>
      </c>
      <c r="H7133" s="174">
        <f t="shared" ca="1" si="115"/>
        <v>3.9571765336083302E-2</v>
      </c>
    </row>
    <row r="7134" spans="2:8" x14ac:dyDescent="0.3">
      <c r="B7134" s="213">
        <v>35149</v>
      </c>
      <c r="C7134" s="213">
        <v>59.638626000000002</v>
      </c>
      <c r="D7134" s="174">
        <v>1.0305779883484547E-2</v>
      </c>
      <c r="E7134" s="174">
        <v>1.0305779883484547E-2</v>
      </c>
      <c r="G7134" s="174">
        <v>7128</v>
      </c>
      <c r="H7134" s="174">
        <f t="shared" ca="1" si="115"/>
        <v>4.211790329262945E-3</v>
      </c>
    </row>
    <row r="7135" spans="2:8" x14ac:dyDescent="0.3">
      <c r="B7135" s="212">
        <v>35146</v>
      </c>
      <c r="C7135" s="212">
        <v>59.030273000000001</v>
      </c>
      <c r="D7135" s="174">
        <v>2.3662950925359299E-4</v>
      </c>
      <c r="E7135" s="174">
        <v>2.3662950925359299E-4</v>
      </c>
      <c r="G7135" s="174">
        <v>7129</v>
      </c>
      <c r="H7135" s="174">
        <f t="shared" ca="1" si="115"/>
        <v>-3.1262774270741744E-3</v>
      </c>
    </row>
    <row r="7136" spans="2:8" x14ac:dyDescent="0.3">
      <c r="B7136" s="213">
        <v>35145</v>
      </c>
      <c r="C7136" s="213">
        <v>59.016308000000002</v>
      </c>
      <c r="D7136" s="174">
        <v>1.6010867692441689E-2</v>
      </c>
      <c r="E7136" s="174">
        <v>1.6010867692441689E-2</v>
      </c>
      <c r="G7136" s="174">
        <v>7130</v>
      </c>
      <c r="H7136" s="174">
        <f t="shared" ca="1" si="115"/>
        <v>7.2077859257394274E-3</v>
      </c>
    </row>
    <row r="7137" spans="2:8" x14ac:dyDescent="0.3">
      <c r="B7137" s="212">
        <v>35144</v>
      </c>
      <c r="C7137" s="212">
        <v>58.086295999999997</v>
      </c>
      <c r="D7137" s="174">
        <v>0</v>
      </c>
      <c r="E7137" s="174">
        <v>0</v>
      </c>
      <c r="G7137" s="174">
        <v>7131</v>
      </c>
      <c r="H7137" s="174">
        <f t="shared" ca="1" si="115"/>
        <v>-1.4793554421314381E-3</v>
      </c>
    </row>
    <row r="7138" spans="2:8" x14ac:dyDescent="0.3">
      <c r="B7138" s="213">
        <v>35143</v>
      </c>
      <c r="C7138" s="213">
        <v>58.086295999999997</v>
      </c>
      <c r="D7138" s="174">
        <v>-9.5385524573323235E-3</v>
      </c>
      <c r="E7138" s="174">
        <v>-9.5385524573323235E-3</v>
      </c>
      <c r="G7138" s="174">
        <v>7132</v>
      </c>
      <c r="H7138" s="174">
        <f t="shared" ca="1" si="115"/>
        <v>3.4258201883533325E-2</v>
      </c>
    </row>
    <row r="7139" spans="2:8" x14ac:dyDescent="0.3">
      <c r="B7139" s="212">
        <v>35142</v>
      </c>
      <c r="C7139" s="212">
        <v>58.645690999999999</v>
      </c>
      <c r="D7139" s="174">
        <v>4.9124552414832288E-3</v>
      </c>
      <c r="E7139" s="174">
        <v>4.9124552414832288E-3</v>
      </c>
      <c r="G7139" s="174">
        <v>7133</v>
      </c>
      <c r="H7139" s="174">
        <f t="shared" ca="1" si="115"/>
        <v>-6.0741574771357339E-3</v>
      </c>
    </row>
    <row r="7140" spans="2:8" x14ac:dyDescent="0.3">
      <c r="B7140" s="213">
        <v>35139</v>
      </c>
      <c r="C7140" s="213">
        <v>58.359005000000003</v>
      </c>
      <c r="D7140" s="174">
        <v>-2.5098858493598272E-3</v>
      </c>
      <c r="E7140" s="174">
        <v>-2.5098858493598272E-3</v>
      </c>
      <c r="G7140" s="174">
        <v>7134</v>
      </c>
      <c r="H7140" s="174">
        <f t="shared" ca="1" si="115"/>
        <v>-3.0666213430350014E-2</v>
      </c>
    </row>
    <row r="7141" spans="2:8" x14ac:dyDescent="0.3">
      <c r="B7141" s="212">
        <v>35138</v>
      </c>
      <c r="C7141" s="212">
        <v>58.505848</v>
      </c>
      <c r="D7141" s="174">
        <v>-7.8264661493883548E-3</v>
      </c>
      <c r="E7141" s="174">
        <v>-7.8264661493883548E-3</v>
      </c>
      <c r="G7141" s="174">
        <v>7135</v>
      </c>
      <c r="H7141" s="174">
        <f t="shared" ca="1" si="115"/>
        <v>1.3273752766921632E-2</v>
      </c>
    </row>
    <row r="7142" spans="2:8" x14ac:dyDescent="0.3">
      <c r="B7142" s="213">
        <v>35137</v>
      </c>
      <c r="C7142" s="213">
        <v>58.967354</v>
      </c>
      <c r="D7142" s="174">
        <v>1.2000683667427871E-2</v>
      </c>
      <c r="E7142" s="174">
        <v>1.2000683667427871E-2</v>
      </c>
      <c r="G7142" s="174">
        <v>7136</v>
      </c>
      <c r="H7142" s="174">
        <f t="shared" ca="1" si="115"/>
        <v>-6.3225971676010656E-2</v>
      </c>
    </row>
    <row r="7143" spans="2:8" x14ac:dyDescent="0.3">
      <c r="B7143" s="212">
        <v>35136</v>
      </c>
      <c r="C7143" s="212">
        <v>58.268096999999997</v>
      </c>
      <c r="D7143" s="174">
        <v>1.128616249283879E-2</v>
      </c>
      <c r="E7143" s="174">
        <v>1.128616249283879E-2</v>
      </c>
      <c r="G7143" s="174">
        <v>7137</v>
      </c>
      <c r="H7143" s="174">
        <f t="shared" ca="1" si="115"/>
        <v>-3.1775059144260924E-2</v>
      </c>
    </row>
    <row r="7144" spans="2:8" x14ac:dyDescent="0.3">
      <c r="B7144" s="213">
        <v>35135</v>
      </c>
      <c r="C7144" s="213">
        <v>57.617812999999998</v>
      </c>
      <c r="D7144" s="174">
        <v>-2.3812541987650065E-2</v>
      </c>
      <c r="E7144" s="174">
        <v>-2.3812541987650065E-2</v>
      </c>
      <c r="G7144" s="174">
        <v>7138</v>
      </c>
      <c r="H7144" s="174">
        <f t="shared" ca="1" si="115"/>
        <v>-1.5716431433653394E-2</v>
      </c>
    </row>
    <row r="7145" spans="2:8" x14ac:dyDescent="0.3">
      <c r="B7145" s="212">
        <v>35132</v>
      </c>
      <c r="C7145" s="212">
        <v>59.023308</v>
      </c>
      <c r="D7145" s="174">
        <v>-2.2457003840090379E-3</v>
      </c>
      <c r="E7145" s="174">
        <v>-2.2457003840090379E-3</v>
      </c>
      <c r="G7145" s="174">
        <v>7139</v>
      </c>
      <c r="H7145" s="174">
        <f t="shared" ca="1" si="115"/>
        <v>-3.6731282987819626E-3</v>
      </c>
    </row>
    <row r="7146" spans="2:8" x14ac:dyDescent="0.3">
      <c r="B7146" s="213">
        <v>35131</v>
      </c>
      <c r="C7146" s="213">
        <v>59.156154999999998</v>
      </c>
      <c r="D7146" s="174">
        <v>-4.1201231752505726E-3</v>
      </c>
      <c r="E7146" s="174">
        <v>-4.1201231752505726E-3</v>
      </c>
      <c r="G7146" s="174">
        <v>7140</v>
      </c>
      <c r="H7146" s="174">
        <f t="shared" ca="1" si="115"/>
        <v>5.7450967444267536E-3</v>
      </c>
    </row>
    <row r="7147" spans="2:8" x14ac:dyDescent="0.3">
      <c r="B7147" s="212">
        <v>35130</v>
      </c>
      <c r="C7147" s="212">
        <v>59.400894000000001</v>
      </c>
      <c r="D7147" s="174">
        <v>-5.2689807647034884E-3</v>
      </c>
      <c r="E7147" s="174">
        <v>-5.2689807647034884E-3</v>
      </c>
      <c r="G7147" s="174">
        <v>7141</v>
      </c>
      <c r="H7147" s="174">
        <f t="shared" ca="1" si="115"/>
        <v>-1.11284430009756E-2</v>
      </c>
    </row>
    <row r="7148" spans="2:8" x14ac:dyDescent="0.3">
      <c r="B7148" s="213">
        <v>35129</v>
      </c>
      <c r="C7148" s="213">
        <v>59.715533999999998</v>
      </c>
      <c r="D7148" s="174">
        <v>0</v>
      </c>
      <c r="E7148" s="174">
        <v>0</v>
      </c>
      <c r="G7148" s="174">
        <v>7142</v>
      </c>
      <c r="H7148" s="174">
        <f t="shared" ca="1" si="115"/>
        <v>4.4133254918059805E-2</v>
      </c>
    </row>
    <row r="7149" spans="2:8" x14ac:dyDescent="0.3">
      <c r="B7149" s="212">
        <v>35128</v>
      </c>
      <c r="C7149" s="212">
        <v>59.715533999999998</v>
      </c>
      <c r="D7149" s="174">
        <v>7.5504784771662416E-3</v>
      </c>
      <c r="E7149" s="174">
        <v>7.5504784771662416E-3</v>
      </c>
      <c r="G7149" s="174">
        <v>7143</v>
      </c>
      <c r="H7149" s="174">
        <f t="shared" ca="1" si="115"/>
        <v>-1.4083181567996284E-2</v>
      </c>
    </row>
    <row r="7150" spans="2:8" x14ac:dyDescent="0.3">
      <c r="B7150" s="213">
        <v>35125</v>
      </c>
      <c r="C7150" s="213">
        <v>59.268031999999998</v>
      </c>
      <c r="D7150" s="174">
        <v>2.8395837226438203E-3</v>
      </c>
      <c r="E7150" s="174">
        <v>2.8395837226438203E-3</v>
      </c>
      <c r="G7150" s="174">
        <v>7144</v>
      </c>
      <c r="H7150" s="174">
        <f t="shared" ca="1" si="115"/>
        <v>-2.0022485020289072E-2</v>
      </c>
    </row>
    <row r="7151" spans="2:8" x14ac:dyDescent="0.3">
      <c r="B7151" s="212">
        <v>35124</v>
      </c>
      <c r="C7151" s="212">
        <v>59.100211999999999</v>
      </c>
      <c r="D7151" s="174">
        <v>-4.7103136397479099E-3</v>
      </c>
      <c r="E7151" s="174">
        <v>-4.7103136397479099E-3</v>
      </c>
      <c r="G7151" s="174">
        <v>7145</v>
      </c>
      <c r="H7151" s="174">
        <f t="shared" ca="1" si="115"/>
        <v>1.3249292139059704E-2</v>
      </c>
    </row>
    <row r="7152" spans="2:8" x14ac:dyDescent="0.3">
      <c r="B7152" s="213">
        <v>35123</v>
      </c>
      <c r="C7152" s="213">
        <v>59.379910000000002</v>
      </c>
      <c r="D7152" s="174">
        <v>-2.7012594484667387E-3</v>
      </c>
      <c r="E7152" s="174">
        <v>-2.7012594484667387E-3</v>
      </c>
      <c r="G7152" s="174">
        <v>7146</v>
      </c>
      <c r="H7152" s="174">
        <f t="shared" ca="1" si="115"/>
        <v>1.5751383218930048E-2</v>
      </c>
    </row>
    <row r="7153" spans="2:8" x14ac:dyDescent="0.3">
      <c r="B7153" s="212">
        <v>35122</v>
      </c>
      <c r="C7153" s="212">
        <v>59.540745000000001</v>
      </c>
      <c r="D7153" s="174">
        <v>3.2372035454825532E-2</v>
      </c>
      <c r="E7153" s="174">
        <v>3.2372035454825532E-2</v>
      </c>
      <c r="G7153" s="174">
        <v>7147</v>
      </c>
      <c r="H7153" s="174">
        <f t="shared" ca="1" si="115"/>
        <v>-2.0978454119541162E-2</v>
      </c>
    </row>
    <row r="7154" spans="2:8" x14ac:dyDescent="0.3">
      <c r="B7154" s="213">
        <v>35121</v>
      </c>
      <c r="C7154" s="213">
        <v>57.673729000000002</v>
      </c>
      <c r="D7154" s="174">
        <v>-4.5481069606427983E-2</v>
      </c>
      <c r="E7154" s="174">
        <v>-4.5481069606427983E-2</v>
      </c>
      <c r="G7154" s="174">
        <v>7148</v>
      </c>
      <c r="H7154" s="174">
        <f t="shared" ca="1" si="115"/>
        <v>2.6114031347182976E-2</v>
      </c>
    </row>
    <row r="7155" spans="2:8" x14ac:dyDescent="0.3">
      <c r="B7155" s="212">
        <v>35118</v>
      </c>
      <c r="C7155" s="212">
        <v>60.421776000000001</v>
      </c>
      <c r="D7155" s="174">
        <v>2.2482376150766516E-2</v>
      </c>
      <c r="E7155" s="174">
        <v>2.2482376150766516E-2</v>
      </c>
      <c r="G7155" s="174">
        <v>7149</v>
      </c>
      <c r="H7155" s="174">
        <f t="shared" ca="1" si="115"/>
        <v>-5.6857086437533417E-3</v>
      </c>
    </row>
    <row r="7156" spans="2:8" x14ac:dyDescent="0.3">
      <c r="B7156" s="213">
        <v>35117</v>
      </c>
      <c r="C7156" s="213">
        <v>59.093220000000002</v>
      </c>
      <c r="D7156" s="174">
        <v>2.6853224847194219E-2</v>
      </c>
      <c r="E7156" s="174">
        <v>2.6853224847194219E-2</v>
      </c>
      <c r="G7156" s="174">
        <v>7150</v>
      </c>
      <c r="H7156" s="174">
        <f t="shared" ca="1" si="115"/>
        <v>2.1418603002051444E-3</v>
      </c>
    </row>
    <row r="7157" spans="2:8" x14ac:dyDescent="0.3">
      <c r="B7157" s="212">
        <v>35116</v>
      </c>
      <c r="C7157" s="212">
        <v>57.547874</v>
      </c>
      <c r="D7157" s="174">
        <v>0</v>
      </c>
      <c r="E7157" s="174">
        <v>0</v>
      </c>
      <c r="G7157" s="174">
        <v>7151</v>
      </c>
      <c r="H7157" s="174">
        <f t="shared" ca="1" si="115"/>
        <v>6.0314185478601699E-2</v>
      </c>
    </row>
    <row r="7158" spans="2:8" x14ac:dyDescent="0.3">
      <c r="B7158" s="213">
        <v>35115</v>
      </c>
      <c r="C7158" s="213">
        <v>57.547874</v>
      </c>
      <c r="D7158" s="174">
        <v>3.1691904291160197E-3</v>
      </c>
      <c r="E7158" s="174">
        <v>3.1691904291160197E-3</v>
      </c>
      <c r="G7158" s="174">
        <v>7152</v>
      </c>
      <c r="H7158" s="174">
        <f t="shared" ca="1" si="115"/>
        <v>2.5176752304300287E-2</v>
      </c>
    </row>
    <row r="7159" spans="2:8" x14ac:dyDescent="0.3">
      <c r="B7159" s="212">
        <v>35114</v>
      </c>
      <c r="C7159" s="212">
        <v>57.366070000000001</v>
      </c>
      <c r="D7159" s="174">
        <v>-1.8073360816039837E-2</v>
      </c>
      <c r="E7159" s="174">
        <v>-1.8073360816039837E-2</v>
      </c>
      <c r="G7159" s="174">
        <v>7153</v>
      </c>
      <c r="H7159" s="174">
        <f t="shared" ca="1" si="115"/>
        <v>-2.4207979303412966E-2</v>
      </c>
    </row>
    <row r="7160" spans="2:8" x14ac:dyDescent="0.3">
      <c r="B7160" s="213">
        <v>35111</v>
      </c>
      <c r="C7160" s="213">
        <v>58.421951</v>
      </c>
      <c r="D7160" s="174">
        <v>-2.6677557340138863E-2</v>
      </c>
      <c r="E7160" s="174">
        <v>-2.6677557340138863E-2</v>
      </c>
      <c r="G7160" s="174">
        <v>7154</v>
      </c>
      <c r="H7160" s="174">
        <f t="shared" ca="1" si="115"/>
        <v>9.7960861227704022E-3</v>
      </c>
    </row>
    <row r="7161" spans="2:8" x14ac:dyDescent="0.3">
      <c r="B7161" s="212">
        <v>35110</v>
      </c>
      <c r="C7161" s="212">
        <v>60.023223999999999</v>
      </c>
      <c r="D7161" s="174">
        <v>-2.0925006241989765E-3</v>
      </c>
      <c r="E7161" s="174">
        <v>-2.0925006241989765E-3</v>
      </c>
      <c r="G7161" s="174">
        <v>7155</v>
      </c>
      <c r="H7161" s="174">
        <f t="shared" ca="1" si="115"/>
        <v>4.4012110390788213E-3</v>
      </c>
    </row>
    <row r="7162" spans="2:8" x14ac:dyDescent="0.3">
      <c r="B7162" s="213">
        <v>35109</v>
      </c>
      <c r="C7162" s="213">
        <v>60.149085999999997</v>
      </c>
      <c r="D7162" s="174">
        <v>6.3174272199766025E-3</v>
      </c>
      <c r="E7162" s="174">
        <v>6.3174272199766025E-3</v>
      </c>
      <c r="G7162" s="174">
        <v>7156</v>
      </c>
      <c r="H7162" s="174">
        <f t="shared" ca="1" si="115"/>
        <v>-4.5923817246931826E-3</v>
      </c>
    </row>
    <row r="7163" spans="2:8" x14ac:dyDescent="0.3">
      <c r="B7163" s="212">
        <v>35108</v>
      </c>
      <c r="C7163" s="212">
        <v>59.771484000000001</v>
      </c>
      <c r="D7163" s="174">
        <v>-4.194043292309625E-3</v>
      </c>
      <c r="E7163" s="174">
        <v>-4.194043292309625E-3</v>
      </c>
      <c r="G7163" s="174">
        <v>7157</v>
      </c>
      <c r="H7163" s="174">
        <f t="shared" ca="1" si="115"/>
        <v>3.5371866657593835E-2</v>
      </c>
    </row>
    <row r="7164" spans="2:8" x14ac:dyDescent="0.3">
      <c r="B7164" s="213">
        <v>35107</v>
      </c>
      <c r="C7164" s="213">
        <v>60.023223999999999</v>
      </c>
      <c r="D7164" s="174">
        <v>-2.895894313698431E-2</v>
      </c>
      <c r="E7164" s="174">
        <v>-2.895894313698431E-2</v>
      </c>
      <c r="G7164" s="174">
        <v>7158</v>
      </c>
      <c r="H7164" s="174">
        <f t="shared" ca="1" si="115"/>
        <v>-1.6939494577323699E-2</v>
      </c>
    </row>
    <row r="7165" spans="2:8" x14ac:dyDescent="0.3">
      <c r="B7165" s="212">
        <v>35104</v>
      </c>
      <c r="C7165" s="212">
        <v>61.813271</v>
      </c>
      <c r="D7165" s="174">
        <v>3.6099059640260799E-2</v>
      </c>
      <c r="E7165" s="174">
        <v>3.6099059640260799E-2</v>
      </c>
      <c r="G7165" s="174">
        <v>7159</v>
      </c>
      <c r="H7165" s="174">
        <f t="shared" ca="1" si="115"/>
        <v>4.1916538967629924E-2</v>
      </c>
    </row>
    <row r="7166" spans="2:8" x14ac:dyDescent="0.3">
      <c r="B7166" s="213">
        <v>35103</v>
      </c>
      <c r="C7166" s="213">
        <v>59.659615000000002</v>
      </c>
      <c r="D7166" s="174">
        <v>7.9726596114421608E-2</v>
      </c>
      <c r="E7166" s="174">
        <v>7.9726596114421608E-2</v>
      </c>
      <c r="G7166" s="174">
        <v>7160</v>
      </c>
      <c r="H7166" s="174">
        <f t="shared" ca="1" si="115"/>
        <v>-2.610005590569876E-2</v>
      </c>
    </row>
    <row r="7167" spans="2:8" x14ac:dyDescent="0.3">
      <c r="B7167" s="212">
        <v>35102</v>
      </c>
      <c r="C7167" s="212">
        <v>55.254371999999996</v>
      </c>
      <c r="D7167" s="174">
        <v>1.5159626042947957E-2</v>
      </c>
      <c r="E7167" s="174">
        <v>1.5159626042947957E-2</v>
      </c>
      <c r="G7167" s="174">
        <v>7161</v>
      </c>
      <c r="H7167" s="174">
        <f t="shared" ca="1" si="115"/>
        <v>-3.2201314222434733E-4</v>
      </c>
    </row>
    <row r="7168" spans="2:8" x14ac:dyDescent="0.3">
      <c r="B7168" s="213">
        <v>35101</v>
      </c>
      <c r="C7168" s="213">
        <v>54.429245000000002</v>
      </c>
      <c r="D7168" s="174">
        <v>-2.0880644000719584E-2</v>
      </c>
      <c r="E7168" s="174">
        <v>-2.0880644000719584E-2</v>
      </c>
      <c r="G7168" s="174">
        <v>7162</v>
      </c>
      <c r="H7168" s="174">
        <f t="shared" ca="1" si="115"/>
        <v>-3.9635598440616419E-2</v>
      </c>
    </row>
    <row r="7169" spans="2:8" x14ac:dyDescent="0.3">
      <c r="B7169" s="212">
        <v>35100</v>
      </c>
      <c r="C7169" s="212">
        <v>55.59</v>
      </c>
      <c r="D7169" s="174">
        <v>5.3110588665235174E-3</v>
      </c>
      <c r="E7169" s="174">
        <v>5.3110588665235174E-3</v>
      </c>
      <c r="G7169" s="174">
        <v>7163</v>
      </c>
      <c r="H7169" s="174">
        <f t="shared" ca="1" si="115"/>
        <v>-4.3742596681471263E-2</v>
      </c>
    </row>
    <row r="7170" spans="2:8" x14ac:dyDescent="0.3">
      <c r="B7170" s="213">
        <v>35097</v>
      </c>
      <c r="C7170" s="213">
        <v>55.296317999999999</v>
      </c>
      <c r="D7170" s="174">
        <v>4.5478487526374858E-2</v>
      </c>
      <c r="E7170" s="174">
        <v>4.5478487526374858E-2</v>
      </c>
      <c r="G7170" s="174">
        <v>7164</v>
      </c>
      <c r="H7170" s="174">
        <f t="shared" ca="1" si="115"/>
        <v>-2.5942153107303665E-2</v>
      </c>
    </row>
    <row r="7171" spans="2:8" x14ac:dyDescent="0.3">
      <c r="B7171" s="212">
        <v>35096</v>
      </c>
      <c r="C7171" s="212">
        <v>52.890918999999997</v>
      </c>
      <c r="D7171" s="174">
        <v>2.8416107465807524E-2</v>
      </c>
      <c r="E7171" s="174">
        <v>2.8416107465807524E-2</v>
      </c>
      <c r="G7171" s="174">
        <v>7165</v>
      </c>
      <c r="H7171" s="174">
        <f t="shared" ca="1" si="115"/>
        <v>-8.6583935652387815E-3</v>
      </c>
    </row>
    <row r="7172" spans="2:8" x14ac:dyDescent="0.3">
      <c r="B7172" s="213">
        <v>35095</v>
      </c>
      <c r="C7172" s="213">
        <v>51.429493000000001</v>
      </c>
      <c r="D7172" s="174">
        <v>1.8557153522376829E-2</v>
      </c>
      <c r="E7172" s="174">
        <v>1.8557153522376829E-2</v>
      </c>
      <c r="G7172" s="174">
        <v>7166</v>
      </c>
      <c r="H7172" s="174">
        <f t="shared" ca="1" si="115"/>
        <v>-2.0672454908558117E-2</v>
      </c>
    </row>
    <row r="7173" spans="2:8" x14ac:dyDescent="0.3">
      <c r="B7173" s="212">
        <v>35094</v>
      </c>
      <c r="C7173" s="212">
        <v>50.492496000000003</v>
      </c>
      <c r="D7173" s="174">
        <v>-2.3486819146512276E-3</v>
      </c>
      <c r="E7173" s="174">
        <v>-2.3486819146512276E-3</v>
      </c>
      <c r="G7173" s="174">
        <v>7167</v>
      </c>
      <c r="H7173" s="174">
        <f t="shared" ca="1" si="115"/>
        <v>-2.9717035830096709E-2</v>
      </c>
    </row>
    <row r="7174" spans="2:8" x14ac:dyDescent="0.3">
      <c r="B7174" s="213">
        <v>35093</v>
      </c>
      <c r="C7174" s="213">
        <v>50.611365999999997</v>
      </c>
      <c r="D7174" s="174">
        <v>4.5798553928364984E-3</v>
      </c>
      <c r="E7174" s="174">
        <v>4.5798553928364984E-3</v>
      </c>
      <c r="G7174" s="174">
        <v>7168</v>
      </c>
      <c r="H7174" s="174">
        <f t="shared" ca="1" si="115"/>
        <v>-9.141282993067086E-4</v>
      </c>
    </row>
    <row r="7175" spans="2:8" x14ac:dyDescent="0.3">
      <c r="B7175" s="212">
        <v>35090</v>
      </c>
      <c r="C7175" s="212">
        <v>50.380629999999996</v>
      </c>
      <c r="D7175" s="174">
        <v>0</v>
      </c>
      <c r="E7175" s="174">
        <v>0</v>
      </c>
      <c r="G7175" s="174">
        <v>7169</v>
      </c>
      <c r="H7175" s="174">
        <f t="shared" ca="1" si="115"/>
        <v>2.3778227045213301E-2</v>
      </c>
    </row>
    <row r="7176" spans="2:8" x14ac:dyDescent="0.3">
      <c r="B7176" s="213">
        <v>35089</v>
      </c>
      <c r="C7176" s="213">
        <v>50.380629999999996</v>
      </c>
      <c r="D7176" s="174">
        <v>4.0413254096503875E-3</v>
      </c>
      <c r="E7176" s="174">
        <v>4.0413254096503875E-3</v>
      </c>
      <c r="G7176" s="174">
        <v>7170</v>
      </c>
      <c r="H7176" s="174">
        <f t="shared" ref="H7176:H7239" ca="1" si="116">_xlfn.NORM.INV(RAND(),N$9,N$10)</f>
        <v>-4.2061065860826398E-2</v>
      </c>
    </row>
    <row r="7177" spans="2:8" x14ac:dyDescent="0.3">
      <c r="B7177" s="212">
        <v>35088</v>
      </c>
      <c r="C7177" s="212">
        <v>50.177844999999998</v>
      </c>
      <c r="D7177" s="174">
        <v>-3.0401184777742375E-2</v>
      </c>
      <c r="E7177" s="174">
        <v>-3.0401184777742375E-2</v>
      </c>
      <c r="G7177" s="174">
        <v>7171</v>
      </c>
      <c r="H7177" s="174">
        <f t="shared" ca="1" si="116"/>
        <v>-8.9501697073252773E-3</v>
      </c>
    </row>
    <row r="7178" spans="2:8" x14ac:dyDescent="0.3">
      <c r="B7178" s="213">
        <v>35087</v>
      </c>
      <c r="C7178" s="213">
        <v>51.751140999999997</v>
      </c>
      <c r="D7178" s="174">
        <v>-2.6312189903733012E-2</v>
      </c>
      <c r="E7178" s="174">
        <v>-2.6312189903733012E-2</v>
      </c>
      <c r="G7178" s="174">
        <v>7172</v>
      </c>
      <c r="H7178" s="174">
        <f t="shared" ca="1" si="116"/>
        <v>-1.9409263387221033E-3</v>
      </c>
    </row>
    <row r="7179" spans="2:8" x14ac:dyDescent="0.3">
      <c r="B7179" s="212">
        <v>35086</v>
      </c>
      <c r="C7179" s="212">
        <v>53.149624000000003</v>
      </c>
      <c r="D7179" s="174">
        <v>8.7589938902556067E-3</v>
      </c>
      <c r="E7179" s="174">
        <v>8.7589938902556067E-3</v>
      </c>
      <c r="G7179" s="174">
        <v>7173</v>
      </c>
      <c r="H7179" s="174">
        <f t="shared" ca="1" si="116"/>
        <v>-7.0401821321723512E-2</v>
      </c>
    </row>
    <row r="7180" spans="2:8" x14ac:dyDescent="0.3">
      <c r="B7180" s="213">
        <v>35083</v>
      </c>
      <c r="C7180" s="213">
        <v>52.688129000000004</v>
      </c>
      <c r="D7180" s="174">
        <v>1.7283041072984719E-3</v>
      </c>
      <c r="E7180" s="174">
        <v>1.7283041072984719E-3</v>
      </c>
      <c r="G7180" s="174">
        <v>7174</v>
      </c>
      <c r="H7180" s="174">
        <f t="shared" ca="1" si="116"/>
        <v>-8.9245146632224229E-3</v>
      </c>
    </row>
    <row r="7181" spans="2:8" x14ac:dyDescent="0.3">
      <c r="B7181" s="212">
        <v>35082</v>
      </c>
      <c r="C7181" s="212">
        <v>52.597225000000002</v>
      </c>
      <c r="D7181" s="174">
        <v>2.5323473358593806E-3</v>
      </c>
      <c r="E7181" s="174">
        <v>2.5323473358593806E-3</v>
      </c>
      <c r="G7181" s="174">
        <v>7175</v>
      </c>
      <c r="H7181" s="174">
        <f t="shared" ca="1" si="116"/>
        <v>-2.285539757959627E-2</v>
      </c>
    </row>
    <row r="7182" spans="2:8" x14ac:dyDescent="0.3">
      <c r="B7182" s="213">
        <v>35081</v>
      </c>
      <c r="C7182" s="213">
        <v>52.464367000000003</v>
      </c>
      <c r="D7182" s="174">
        <v>-4.5112984255169068E-3</v>
      </c>
      <c r="E7182" s="174">
        <v>-4.5112984255169068E-3</v>
      </c>
      <c r="G7182" s="174">
        <v>7176</v>
      </c>
      <c r="H7182" s="174">
        <f t="shared" ca="1" si="116"/>
        <v>1.1236294024218238E-3</v>
      </c>
    </row>
    <row r="7183" spans="2:8" x14ac:dyDescent="0.3">
      <c r="B7183" s="212">
        <v>35080</v>
      </c>
      <c r="C7183" s="212">
        <v>52.702122000000003</v>
      </c>
      <c r="D7183" s="174">
        <v>-2.2504310407497467E-3</v>
      </c>
      <c r="E7183" s="174">
        <v>-2.2504310407497467E-3</v>
      </c>
      <c r="G7183" s="174">
        <v>7177</v>
      </c>
      <c r="H7183" s="174">
        <f t="shared" ca="1" si="116"/>
        <v>2.7507545277837168E-2</v>
      </c>
    </row>
    <row r="7184" spans="2:8" x14ac:dyDescent="0.3">
      <c r="B7184" s="213">
        <v>35079</v>
      </c>
      <c r="C7184" s="213">
        <v>52.820991999999997</v>
      </c>
      <c r="D7184" s="174">
        <v>-5.7908864019028334E-3</v>
      </c>
      <c r="E7184" s="174">
        <v>-5.7908864019028334E-3</v>
      </c>
      <c r="G7184" s="174">
        <v>7178</v>
      </c>
      <c r="H7184" s="174">
        <f t="shared" ca="1" si="116"/>
        <v>-4.6946645405312411E-2</v>
      </c>
    </row>
    <row r="7185" spans="2:8" x14ac:dyDescent="0.3">
      <c r="B7185" s="212">
        <v>35076</v>
      </c>
      <c r="C7185" s="212">
        <v>53.128653999999997</v>
      </c>
      <c r="D7185" s="174">
        <v>1.2121803953459746E-2</v>
      </c>
      <c r="E7185" s="174">
        <v>1.2121803953459746E-2</v>
      </c>
      <c r="G7185" s="174">
        <v>7179</v>
      </c>
      <c r="H7185" s="174">
        <f t="shared" ca="1" si="116"/>
        <v>1.4457189204012172E-2</v>
      </c>
    </row>
    <row r="7186" spans="2:8" x14ac:dyDescent="0.3">
      <c r="B7186" s="213">
        <v>35075</v>
      </c>
      <c r="C7186" s="213">
        <v>52.492351999999997</v>
      </c>
      <c r="D7186" s="174">
        <v>8.4635095597345514E-3</v>
      </c>
      <c r="E7186" s="174">
        <v>8.4635095597345514E-3</v>
      </c>
      <c r="G7186" s="174">
        <v>7180</v>
      </c>
      <c r="H7186" s="174">
        <f t="shared" ca="1" si="116"/>
        <v>-3.3360523086199127E-2</v>
      </c>
    </row>
    <row r="7187" spans="2:8" x14ac:dyDescent="0.3">
      <c r="B7187" s="212">
        <v>35074</v>
      </c>
      <c r="C7187" s="212">
        <v>52.051811000000001</v>
      </c>
      <c r="D7187" s="174">
        <v>1.6106910795573942E-2</v>
      </c>
      <c r="E7187" s="174">
        <v>1.6106910795573942E-2</v>
      </c>
      <c r="G7187" s="174">
        <v>7181</v>
      </c>
      <c r="H7187" s="174">
        <f t="shared" ca="1" si="116"/>
        <v>-2.1945588480305405E-2</v>
      </c>
    </row>
    <row r="7188" spans="2:8" x14ac:dyDescent="0.3">
      <c r="B7188" s="213">
        <v>35073</v>
      </c>
      <c r="C7188" s="213">
        <v>51.226706999999998</v>
      </c>
      <c r="D7188" s="174">
        <v>-1.6644538626719878E-2</v>
      </c>
      <c r="E7188" s="174">
        <v>-1.6644538626719878E-2</v>
      </c>
      <c r="G7188" s="174">
        <v>7182</v>
      </c>
      <c r="H7188" s="174">
        <f t="shared" ca="1" si="116"/>
        <v>3.822065761613537E-2</v>
      </c>
    </row>
    <row r="7189" spans="2:8" x14ac:dyDescent="0.3">
      <c r="B7189" s="212">
        <v>35072</v>
      </c>
      <c r="C7189" s="212">
        <v>52.093783999999999</v>
      </c>
      <c r="D7189" s="174">
        <v>4.0328168357583484E-4</v>
      </c>
      <c r="E7189" s="174">
        <v>4.0328168357583484E-4</v>
      </c>
      <c r="G7189" s="174">
        <v>7183</v>
      </c>
      <c r="H7189" s="174">
        <f t="shared" ca="1" si="116"/>
        <v>5.1789871813638817E-3</v>
      </c>
    </row>
    <row r="7190" spans="2:8" x14ac:dyDescent="0.3">
      <c r="B7190" s="213">
        <v>35069</v>
      </c>
      <c r="C7190" s="213">
        <v>52.072783999999999</v>
      </c>
      <c r="D7190" s="174">
        <v>-3.6126152698965791E-3</v>
      </c>
      <c r="E7190" s="174">
        <v>-3.6126152698965791E-3</v>
      </c>
      <c r="G7190" s="174">
        <v>7184</v>
      </c>
      <c r="H7190" s="174">
        <f t="shared" ca="1" si="116"/>
        <v>3.5035017854584176E-2</v>
      </c>
    </row>
    <row r="7191" spans="2:8" x14ac:dyDescent="0.3">
      <c r="B7191" s="212">
        <v>35068</v>
      </c>
      <c r="C7191" s="212">
        <v>52.261584999999997</v>
      </c>
      <c r="D7191" s="174">
        <v>-7.568814830794305E-3</v>
      </c>
      <c r="E7191" s="174">
        <v>-7.568814830794305E-3</v>
      </c>
      <c r="G7191" s="174">
        <v>7185</v>
      </c>
      <c r="H7191" s="174">
        <f t="shared" ca="1" si="116"/>
        <v>7.7902913231038609E-3</v>
      </c>
    </row>
    <row r="7192" spans="2:8" x14ac:dyDescent="0.3">
      <c r="B7192" s="213">
        <v>35067</v>
      </c>
      <c r="C7192" s="213">
        <v>52.660159999999998</v>
      </c>
      <c r="D7192" s="174">
        <v>-3.3085852667009857E-3</v>
      </c>
      <c r="E7192" s="174">
        <v>-3.3085852667009857E-3</v>
      </c>
      <c r="G7192" s="174">
        <v>7186</v>
      </c>
      <c r="H7192" s="174">
        <f t="shared" ca="1" si="116"/>
        <v>2.0810479289497894E-2</v>
      </c>
    </row>
    <row r="7193" spans="2:8" x14ac:dyDescent="0.3">
      <c r="B7193" s="212">
        <v>35066</v>
      </c>
      <c r="C7193" s="212">
        <v>52.834969000000001</v>
      </c>
      <c r="D7193" s="174">
        <v>-5.789382053941138E-3</v>
      </c>
      <c r="E7193" s="174">
        <v>-5.789382053941138E-3</v>
      </c>
      <c r="G7193" s="174">
        <v>7187</v>
      </c>
      <c r="H7193" s="174">
        <f t="shared" ca="1" si="116"/>
        <v>-2.2379386526509035E-2</v>
      </c>
    </row>
    <row r="7194" spans="2:8" x14ac:dyDescent="0.3">
      <c r="B7194" s="213">
        <v>35065</v>
      </c>
      <c r="C7194" s="213">
        <v>53.142631999999999</v>
      </c>
      <c r="D7194" s="174">
        <v>0</v>
      </c>
      <c r="E7194" s="174">
        <v>0</v>
      </c>
      <c r="G7194" s="174">
        <v>7188</v>
      </c>
      <c r="H7194" s="174">
        <f t="shared" ca="1" si="116"/>
        <v>-1.3032845726596484E-2</v>
      </c>
    </row>
    <row r="7195" spans="2:8" x14ac:dyDescent="0.3">
      <c r="B7195" s="212">
        <v>35062</v>
      </c>
      <c r="C7195" s="212">
        <v>53.142631999999999</v>
      </c>
      <c r="D7195" s="174">
        <v>0</v>
      </c>
      <c r="E7195" s="174">
        <v>0</v>
      </c>
      <c r="G7195" s="174">
        <v>7189</v>
      </c>
      <c r="H7195" s="174">
        <f t="shared" ca="1" si="116"/>
        <v>-2.2900004060885555E-2</v>
      </c>
    </row>
    <row r="7196" spans="2:8" x14ac:dyDescent="0.3">
      <c r="B7196" s="213">
        <v>35061</v>
      </c>
      <c r="C7196" s="213">
        <v>53.142631999999999</v>
      </c>
      <c r="D7196" s="174">
        <v>0</v>
      </c>
      <c r="E7196" s="174">
        <v>0</v>
      </c>
      <c r="G7196" s="174">
        <v>7190</v>
      </c>
      <c r="H7196" s="174">
        <f t="shared" ca="1" si="116"/>
        <v>1.8300994851892481E-2</v>
      </c>
    </row>
    <row r="7197" spans="2:8" x14ac:dyDescent="0.3">
      <c r="B7197" s="212">
        <v>35060</v>
      </c>
      <c r="C7197" s="212">
        <v>53.142631999999999</v>
      </c>
      <c r="D7197" s="174">
        <v>0</v>
      </c>
      <c r="E7197" s="174">
        <v>0</v>
      </c>
      <c r="G7197" s="174">
        <v>7191</v>
      </c>
      <c r="H7197" s="174">
        <f t="shared" ca="1" si="116"/>
        <v>-9.8280525615810094E-3</v>
      </c>
    </row>
    <row r="7198" spans="2:8" x14ac:dyDescent="0.3">
      <c r="B7198" s="213">
        <v>35059</v>
      </c>
      <c r="C7198" s="213">
        <v>53.142631999999999</v>
      </c>
      <c r="D7198" s="174">
        <v>0</v>
      </c>
      <c r="E7198" s="174">
        <v>0</v>
      </c>
      <c r="G7198" s="174">
        <v>7192</v>
      </c>
      <c r="H7198" s="174">
        <f t="shared" ca="1" si="116"/>
        <v>3.7065465421050575E-2</v>
      </c>
    </row>
    <row r="7199" spans="2:8" x14ac:dyDescent="0.3">
      <c r="B7199" s="212">
        <v>35058</v>
      </c>
      <c r="C7199" s="212">
        <v>53.142631999999999</v>
      </c>
      <c r="D7199" s="174">
        <v>0</v>
      </c>
      <c r="E7199" s="174">
        <v>0</v>
      </c>
      <c r="G7199" s="174">
        <v>7193</v>
      </c>
      <c r="H7199" s="174">
        <f t="shared" ca="1" si="116"/>
        <v>3.4659427700283504E-2</v>
      </c>
    </row>
    <row r="7200" spans="2:8" x14ac:dyDescent="0.3">
      <c r="B7200" s="213">
        <v>35055</v>
      </c>
      <c r="C7200" s="213">
        <v>53.142631999999999</v>
      </c>
      <c r="D7200" s="174">
        <v>1.0637911049098982E-2</v>
      </c>
      <c r="E7200" s="174">
        <v>1.0637911049098982E-2</v>
      </c>
      <c r="G7200" s="174">
        <v>7194</v>
      </c>
      <c r="H7200" s="174">
        <f t="shared" ca="1" si="116"/>
        <v>-3.6852159096373779E-2</v>
      </c>
    </row>
    <row r="7201" spans="2:8" x14ac:dyDescent="0.3">
      <c r="B7201" s="212">
        <v>35054</v>
      </c>
      <c r="C7201" s="212">
        <v>52.583255999999999</v>
      </c>
      <c r="D7201" s="174">
        <v>1.6216481137151895E-2</v>
      </c>
      <c r="E7201" s="174">
        <v>1.6216481137151895E-2</v>
      </c>
      <c r="G7201" s="174">
        <v>7195</v>
      </c>
      <c r="H7201" s="174">
        <f t="shared" ca="1" si="116"/>
        <v>3.355840402915488E-3</v>
      </c>
    </row>
    <row r="7202" spans="2:8" x14ac:dyDescent="0.3">
      <c r="B7202" s="213">
        <v>35053</v>
      </c>
      <c r="C7202" s="213">
        <v>51.744148000000003</v>
      </c>
      <c r="D7202" s="174">
        <v>-1.5957703341915458E-2</v>
      </c>
      <c r="E7202" s="174">
        <v>-1.5957703341915458E-2</v>
      </c>
      <c r="G7202" s="174">
        <v>7196</v>
      </c>
      <c r="H7202" s="174">
        <f t="shared" ca="1" si="116"/>
        <v>3.4092901567571686E-2</v>
      </c>
    </row>
    <row r="7203" spans="2:8" x14ac:dyDescent="0.3">
      <c r="B7203" s="212">
        <v>35052</v>
      </c>
      <c r="C7203" s="212">
        <v>52.583255999999999</v>
      </c>
      <c r="D7203" s="174">
        <v>1.075273984395273E-2</v>
      </c>
      <c r="E7203" s="174">
        <v>1.075273984395273E-2</v>
      </c>
      <c r="G7203" s="174">
        <v>7197</v>
      </c>
      <c r="H7203" s="174">
        <f t="shared" ca="1" si="116"/>
        <v>-1.8829444963246747E-2</v>
      </c>
    </row>
    <row r="7204" spans="2:8" x14ac:dyDescent="0.3">
      <c r="B7204" s="213">
        <v>35051</v>
      </c>
      <c r="C7204" s="213">
        <v>52.023857</v>
      </c>
      <c r="D7204" s="174">
        <v>5.405616109477672E-3</v>
      </c>
      <c r="E7204" s="174">
        <v>5.405616109477672E-3</v>
      </c>
      <c r="G7204" s="174">
        <v>7198</v>
      </c>
      <c r="H7204" s="174">
        <f t="shared" ca="1" si="116"/>
        <v>1.8267101584912109E-2</v>
      </c>
    </row>
    <row r="7205" spans="2:8" x14ac:dyDescent="0.3">
      <c r="B7205" s="212">
        <v>35048</v>
      </c>
      <c r="C7205" s="212">
        <v>51.744148000000003</v>
      </c>
      <c r="D7205" s="174">
        <v>0</v>
      </c>
      <c r="E7205" s="174">
        <v>0</v>
      </c>
      <c r="G7205" s="174">
        <v>7199</v>
      </c>
      <c r="H7205" s="174">
        <f t="shared" ca="1" si="116"/>
        <v>2.1261985815721873E-2</v>
      </c>
    </row>
    <row r="7206" spans="2:8" x14ac:dyDescent="0.3">
      <c r="B7206" s="213">
        <v>35047</v>
      </c>
      <c r="C7206" s="213">
        <v>51.744148000000003</v>
      </c>
      <c r="D7206" s="174">
        <v>-5.3765525305053191E-3</v>
      </c>
      <c r="E7206" s="174">
        <v>-5.3765525305053191E-3</v>
      </c>
      <c r="G7206" s="174">
        <v>7200</v>
      </c>
      <c r="H7206" s="174">
        <f t="shared" ca="1" si="116"/>
        <v>-1.5137723112363319E-2</v>
      </c>
    </row>
    <row r="7207" spans="2:8" x14ac:dyDescent="0.3">
      <c r="B7207" s="212">
        <v>35046</v>
      </c>
      <c r="C7207" s="212">
        <v>52.023857</v>
      </c>
      <c r="D7207" s="174">
        <v>1.0869912650176681E-2</v>
      </c>
      <c r="E7207" s="174">
        <v>1.0869912650176681E-2</v>
      </c>
      <c r="G7207" s="174">
        <v>7201</v>
      </c>
      <c r="H7207" s="174">
        <f t="shared" ca="1" si="116"/>
        <v>1.2436055435183477E-2</v>
      </c>
    </row>
    <row r="7208" spans="2:8" x14ac:dyDescent="0.3">
      <c r="B7208" s="213">
        <v>35045</v>
      </c>
      <c r="C7208" s="213">
        <v>51.464443000000003</v>
      </c>
      <c r="D7208" s="174">
        <v>-1.0753028173209009E-2</v>
      </c>
      <c r="E7208" s="174">
        <v>-1.0753028173209009E-2</v>
      </c>
      <c r="G7208" s="174">
        <v>7202</v>
      </c>
      <c r="H7208" s="174">
        <f t="shared" ca="1" si="116"/>
        <v>-3.944690070578552E-2</v>
      </c>
    </row>
    <row r="7209" spans="2:8" x14ac:dyDescent="0.3">
      <c r="B7209" s="212">
        <v>35044</v>
      </c>
      <c r="C7209" s="212">
        <v>52.023857</v>
      </c>
      <c r="D7209" s="174">
        <v>-2.1052306931278818E-2</v>
      </c>
      <c r="E7209" s="174">
        <v>-2.1052306931278818E-2</v>
      </c>
      <c r="G7209" s="174">
        <v>7203</v>
      </c>
      <c r="H7209" s="174">
        <f t="shared" ca="1" si="116"/>
        <v>-2.4642440932883371E-5</v>
      </c>
    </row>
    <row r="7210" spans="2:8" x14ac:dyDescent="0.3">
      <c r="B7210" s="213">
        <v>35041</v>
      </c>
      <c r="C7210" s="213">
        <v>53.142631999999999</v>
      </c>
      <c r="D7210" s="174">
        <v>-7.8331927957770147E-3</v>
      </c>
      <c r="E7210" s="174">
        <v>-7.8331927957770147E-3</v>
      </c>
      <c r="G7210" s="174">
        <v>7204</v>
      </c>
      <c r="H7210" s="174">
        <f t="shared" ca="1" si="116"/>
        <v>-6.1764990803229673E-3</v>
      </c>
    </row>
    <row r="7211" spans="2:8" x14ac:dyDescent="0.3">
      <c r="B7211" s="212">
        <v>35040</v>
      </c>
      <c r="C7211" s="212">
        <v>53.562195000000003</v>
      </c>
      <c r="D7211" s="174">
        <v>1.0554141332468691E-2</v>
      </c>
      <c r="E7211" s="174">
        <v>1.0554141332468691E-2</v>
      </c>
      <c r="G7211" s="174">
        <v>7205</v>
      </c>
      <c r="H7211" s="174">
        <f t="shared" ca="1" si="116"/>
        <v>4.5247929679231046E-2</v>
      </c>
    </row>
    <row r="7212" spans="2:8" x14ac:dyDescent="0.3">
      <c r="B7212" s="213">
        <v>35039</v>
      </c>
      <c r="C7212" s="213">
        <v>53.002795999999996</v>
      </c>
      <c r="D7212" s="174">
        <v>0</v>
      </c>
      <c r="E7212" s="174">
        <v>0</v>
      </c>
      <c r="G7212" s="174">
        <v>7206</v>
      </c>
      <c r="H7212" s="174">
        <f t="shared" ca="1" si="116"/>
        <v>1.5478561536688347E-2</v>
      </c>
    </row>
    <row r="7213" spans="2:8" x14ac:dyDescent="0.3">
      <c r="B7213" s="212">
        <v>35038</v>
      </c>
      <c r="C7213" s="212">
        <v>53.002795999999996</v>
      </c>
      <c r="D7213" s="174">
        <v>4.1208873240410435E-2</v>
      </c>
      <c r="E7213" s="174">
        <v>4.1208873240410435E-2</v>
      </c>
      <c r="G7213" s="174">
        <v>7207</v>
      </c>
      <c r="H7213" s="174">
        <f t="shared" ca="1" si="116"/>
        <v>-6.0621517756553533E-3</v>
      </c>
    </row>
    <row r="7214" spans="2:8" x14ac:dyDescent="0.3">
      <c r="B7214" s="213">
        <v>35037</v>
      </c>
      <c r="C7214" s="213">
        <v>50.905056000000002</v>
      </c>
      <c r="D7214" s="174">
        <v>-2.7396858800965117E-3</v>
      </c>
      <c r="E7214" s="174">
        <v>-2.7396858800965117E-3</v>
      </c>
      <c r="G7214" s="174">
        <v>7208</v>
      </c>
      <c r="H7214" s="174">
        <f t="shared" ca="1" si="116"/>
        <v>-8.0610804359170455E-3</v>
      </c>
    </row>
    <row r="7215" spans="2:8" x14ac:dyDescent="0.3">
      <c r="B7215" s="212">
        <v>35034</v>
      </c>
      <c r="C7215" s="212">
        <v>51.044902999999998</v>
      </c>
      <c r="D7215" s="174">
        <v>5.5097785691685846E-3</v>
      </c>
      <c r="E7215" s="174">
        <v>5.5097785691685846E-3</v>
      </c>
      <c r="G7215" s="174">
        <v>7209</v>
      </c>
      <c r="H7215" s="174">
        <f t="shared" ca="1" si="116"/>
        <v>1.0675116894067905E-2</v>
      </c>
    </row>
    <row r="7216" spans="2:8" x14ac:dyDescent="0.3">
      <c r="B7216" s="213">
        <v>35033</v>
      </c>
      <c r="C7216" s="213">
        <v>50.765197999999998</v>
      </c>
      <c r="D7216" s="174">
        <v>1.6806291295388919E-2</v>
      </c>
      <c r="E7216" s="174">
        <v>1.6806291295388919E-2</v>
      </c>
      <c r="G7216" s="174">
        <v>7210</v>
      </c>
      <c r="H7216" s="174">
        <f t="shared" ca="1" si="116"/>
        <v>1.1893395879703329E-2</v>
      </c>
    </row>
    <row r="7217" spans="2:8" x14ac:dyDescent="0.3">
      <c r="B7217" s="212">
        <v>35032</v>
      </c>
      <c r="C7217" s="212">
        <v>49.926124999999999</v>
      </c>
      <c r="D7217" s="174">
        <v>8.4747541280834875E-3</v>
      </c>
      <c r="E7217" s="174">
        <v>8.4747541280834875E-3</v>
      </c>
      <c r="G7217" s="174">
        <v>7211</v>
      </c>
      <c r="H7217" s="174">
        <f t="shared" ca="1" si="116"/>
        <v>-3.753413952698606E-2</v>
      </c>
    </row>
    <row r="7218" spans="2:8" x14ac:dyDescent="0.3">
      <c r="B7218" s="213">
        <v>35031</v>
      </c>
      <c r="C7218" s="213">
        <v>49.506568999999999</v>
      </c>
      <c r="D7218" s="174">
        <v>-2.2099456790057197E-2</v>
      </c>
      <c r="E7218" s="174">
        <v>-2.2099456790057197E-2</v>
      </c>
      <c r="G7218" s="174">
        <v>7212</v>
      </c>
      <c r="H7218" s="174">
        <f t="shared" ca="1" si="116"/>
        <v>2.2024406899944166E-4</v>
      </c>
    </row>
    <row r="7219" spans="2:8" x14ac:dyDescent="0.3">
      <c r="B7219" s="212">
        <v>35030</v>
      </c>
      <c r="C7219" s="212">
        <v>50.625362000000003</v>
      </c>
      <c r="D7219" s="174">
        <v>0</v>
      </c>
      <c r="E7219" s="174">
        <v>0</v>
      </c>
      <c r="G7219" s="174">
        <v>7213</v>
      </c>
      <c r="H7219" s="174">
        <f t="shared" ca="1" si="116"/>
        <v>7.1178374548421181E-4</v>
      </c>
    </row>
    <row r="7220" spans="2:8" x14ac:dyDescent="0.3">
      <c r="B7220" s="213">
        <v>35027</v>
      </c>
      <c r="C7220" s="213">
        <v>50.625362000000003</v>
      </c>
      <c r="D7220" s="174">
        <v>4.6242816496522211E-2</v>
      </c>
      <c r="E7220" s="174">
        <v>4.6242816496522211E-2</v>
      </c>
      <c r="G7220" s="174">
        <v>7214</v>
      </c>
      <c r="H7220" s="174">
        <f t="shared" ca="1" si="116"/>
        <v>4.5840764245053608E-2</v>
      </c>
    </row>
    <row r="7221" spans="2:8" x14ac:dyDescent="0.3">
      <c r="B7221" s="212">
        <v>35026</v>
      </c>
      <c r="C7221" s="212">
        <v>48.387774999999998</v>
      </c>
      <c r="D7221" s="174">
        <v>8.7463728855352307E-3</v>
      </c>
      <c r="E7221" s="174">
        <v>8.7463728855352307E-3</v>
      </c>
      <c r="G7221" s="174">
        <v>7215</v>
      </c>
      <c r="H7221" s="174">
        <f t="shared" ca="1" si="116"/>
        <v>-9.8471156094863278E-3</v>
      </c>
    </row>
    <row r="7222" spans="2:8" x14ac:dyDescent="0.3">
      <c r="B7222" s="213">
        <v>35025</v>
      </c>
      <c r="C7222" s="213">
        <v>47.968226999999999</v>
      </c>
      <c r="D7222" s="174">
        <v>-2.2791973690314164E-2</v>
      </c>
      <c r="E7222" s="174">
        <v>-2.2791973690314164E-2</v>
      </c>
      <c r="G7222" s="174">
        <v>7216</v>
      </c>
      <c r="H7222" s="174">
        <f t="shared" ca="1" si="116"/>
        <v>-3.4084548526681136E-3</v>
      </c>
    </row>
    <row r="7223" spans="2:8" x14ac:dyDescent="0.3">
      <c r="B7223" s="212">
        <v>35024</v>
      </c>
      <c r="C7223" s="212">
        <v>49.087017000000003</v>
      </c>
      <c r="D7223" s="174">
        <v>-2.2284211944058784E-2</v>
      </c>
      <c r="E7223" s="174">
        <v>-2.2284211944058784E-2</v>
      </c>
      <c r="G7223" s="174">
        <v>7217</v>
      </c>
      <c r="H7223" s="174">
        <f t="shared" ca="1" si="116"/>
        <v>2.7866784635158025E-2</v>
      </c>
    </row>
    <row r="7224" spans="2:8" x14ac:dyDescent="0.3">
      <c r="B7224" s="213">
        <v>35023</v>
      </c>
      <c r="C7224" s="213">
        <v>50.205813999999997</v>
      </c>
      <c r="D7224" s="174">
        <v>-2.7776576636988994E-3</v>
      </c>
      <c r="E7224" s="174">
        <v>-2.7776576636988994E-3</v>
      </c>
      <c r="G7224" s="174">
        <v>7218</v>
      </c>
      <c r="H7224" s="174">
        <f t="shared" ca="1" si="116"/>
        <v>1.1897194822878973E-2</v>
      </c>
    </row>
    <row r="7225" spans="2:8" x14ac:dyDescent="0.3">
      <c r="B7225" s="212">
        <v>35020</v>
      </c>
      <c r="C7225" s="212">
        <v>50.345657000000003</v>
      </c>
      <c r="D7225" s="174">
        <v>-1.6393264227061985E-2</v>
      </c>
      <c r="E7225" s="174">
        <v>-1.6393264227061985E-2</v>
      </c>
      <c r="G7225" s="174">
        <v>7219</v>
      </c>
      <c r="H7225" s="174">
        <f t="shared" ca="1" si="116"/>
        <v>-1.1419086963726722E-2</v>
      </c>
    </row>
    <row r="7226" spans="2:8" x14ac:dyDescent="0.3">
      <c r="B7226" s="213">
        <v>35019</v>
      </c>
      <c r="C7226" s="213">
        <v>51.184742</v>
      </c>
      <c r="D7226" s="174">
        <v>-2.7251255382213114E-3</v>
      </c>
      <c r="E7226" s="174">
        <v>-2.7251255382213114E-3</v>
      </c>
      <c r="G7226" s="174">
        <v>7220</v>
      </c>
      <c r="H7226" s="174">
        <f t="shared" ca="1" si="116"/>
        <v>1.9688104681023826E-2</v>
      </c>
    </row>
    <row r="7227" spans="2:8" x14ac:dyDescent="0.3">
      <c r="B7227" s="212">
        <v>35018</v>
      </c>
      <c r="C7227" s="212">
        <v>51.324607999999998</v>
      </c>
      <c r="D7227" s="174">
        <v>5.4795872567335443E-3</v>
      </c>
      <c r="E7227" s="174">
        <v>5.4795872567335443E-3</v>
      </c>
      <c r="G7227" s="174">
        <v>7221</v>
      </c>
      <c r="H7227" s="174">
        <f t="shared" ca="1" si="116"/>
        <v>1.6677014553907418E-3</v>
      </c>
    </row>
    <row r="7228" spans="2:8" x14ac:dyDescent="0.3">
      <c r="B7228" s="213">
        <v>35017</v>
      </c>
      <c r="C7228" s="213">
        <v>51.044902999999998</v>
      </c>
      <c r="D7228" s="174">
        <v>-1.8817405253132264E-2</v>
      </c>
      <c r="E7228" s="174">
        <v>-1.8817405253132264E-2</v>
      </c>
      <c r="G7228" s="174">
        <v>7222</v>
      </c>
      <c r="H7228" s="174">
        <f t="shared" ca="1" si="116"/>
        <v>1.1760116882089909E-2</v>
      </c>
    </row>
    <row r="7229" spans="2:8" x14ac:dyDescent="0.3">
      <c r="B7229" s="212">
        <v>35016</v>
      </c>
      <c r="C7229" s="212">
        <v>52.023857</v>
      </c>
      <c r="D7229" s="174">
        <v>-1.8469572812724766E-2</v>
      </c>
      <c r="E7229" s="174">
        <v>-1.8469572812724766E-2</v>
      </c>
      <c r="G7229" s="174">
        <v>7223</v>
      </c>
      <c r="H7229" s="174">
        <f t="shared" ca="1" si="116"/>
        <v>3.320854702834266E-2</v>
      </c>
    </row>
    <row r="7230" spans="2:8" x14ac:dyDescent="0.3">
      <c r="B7230" s="213">
        <v>35013</v>
      </c>
      <c r="C7230" s="213">
        <v>53.002795999999996</v>
      </c>
      <c r="D7230" s="174">
        <v>-2.3195793594319565E-2</v>
      </c>
      <c r="E7230" s="174">
        <v>-2.3195793594319565E-2</v>
      </c>
      <c r="G7230" s="174">
        <v>7224</v>
      </c>
      <c r="H7230" s="174">
        <f t="shared" ca="1" si="116"/>
        <v>-3.5143064048716512E-2</v>
      </c>
    </row>
    <row r="7231" spans="2:8" x14ac:dyDescent="0.3">
      <c r="B7231" s="212">
        <v>35012</v>
      </c>
      <c r="C7231" s="212">
        <v>54.261432999999997</v>
      </c>
      <c r="D7231" s="174">
        <v>-7.6725042913922707E-3</v>
      </c>
      <c r="E7231" s="174">
        <v>-7.6725042913922707E-3</v>
      </c>
      <c r="G7231" s="174">
        <v>7225</v>
      </c>
      <c r="H7231" s="174">
        <f t="shared" ca="1" si="116"/>
        <v>1.6300754299938609E-2</v>
      </c>
    </row>
    <row r="7232" spans="2:8" x14ac:dyDescent="0.3">
      <c r="B7232" s="213">
        <v>35011</v>
      </c>
      <c r="C7232" s="213">
        <v>54.680973000000002</v>
      </c>
      <c r="D7232" s="174">
        <v>-1.2626544698240169E-2</v>
      </c>
      <c r="E7232" s="174">
        <v>-1.2626544698240169E-2</v>
      </c>
      <c r="G7232" s="174">
        <v>7226</v>
      </c>
      <c r="H7232" s="174">
        <f t="shared" ca="1" si="116"/>
        <v>1.6887271517486225E-3</v>
      </c>
    </row>
    <row r="7233" spans="2:8" x14ac:dyDescent="0.3">
      <c r="B7233" s="212">
        <v>35010</v>
      </c>
      <c r="C7233" s="212">
        <v>55.380234000000002</v>
      </c>
      <c r="D7233" s="174">
        <v>0</v>
      </c>
      <c r="E7233" s="174">
        <v>0</v>
      </c>
      <c r="G7233" s="174">
        <v>7227</v>
      </c>
      <c r="H7233" s="174">
        <f t="shared" ca="1" si="116"/>
        <v>-3.8411712885726257E-2</v>
      </c>
    </row>
    <row r="7234" spans="2:8" x14ac:dyDescent="0.3">
      <c r="B7234" s="213">
        <v>35009</v>
      </c>
      <c r="C7234" s="213">
        <v>55.380234000000002</v>
      </c>
      <c r="D7234" s="174">
        <v>-3.8834847827355003E-2</v>
      </c>
      <c r="E7234" s="174">
        <v>-3.8834847827355003E-2</v>
      </c>
      <c r="G7234" s="174">
        <v>7228</v>
      </c>
      <c r="H7234" s="174">
        <f t="shared" ca="1" si="116"/>
        <v>2.1854248555974534E-2</v>
      </c>
    </row>
    <row r="7235" spans="2:8" x14ac:dyDescent="0.3">
      <c r="B7235" s="212">
        <v>35006</v>
      </c>
      <c r="C7235" s="212">
        <v>57.617812999999998</v>
      </c>
      <c r="D7235" s="174">
        <v>-7.2286730685445413E-3</v>
      </c>
      <c r="E7235" s="174">
        <v>-7.2286730685445413E-3</v>
      </c>
      <c r="G7235" s="174">
        <v>7229</v>
      </c>
      <c r="H7235" s="174">
        <f t="shared" ca="1" si="116"/>
        <v>2.9598394981749133E-2</v>
      </c>
    </row>
    <row r="7236" spans="2:8" x14ac:dyDescent="0.3">
      <c r="B7236" s="213">
        <v>35005</v>
      </c>
      <c r="C7236" s="213">
        <v>58.037345999999999</v>
      </c>
      <c r="D7236" s="174">
        <v>-9.5470277705233531E-3</v>
      </c>
      <c r="E7236" s="174">
        <v>-9.5470277705233531E-3</v>
      </c>
      <c r="G7236" s="174">
        <v>7230</v>
      </c>
      <c r="H7236" s="174">
        <f t="shared" ca="1" si="116"/>
        <v>1.28602508052033E-2</v>
      </c>
    </row>
    <row r="7237" spans="2:8" x14ac:dyDescent="0.3">
      <c r="B7237" s="212">
        <v>35004</v>
      </c>
      <c r="C7237" s="212">
        <v>58.596770999999997</v>
      </c>
      <c r="D7237" s="174">
        <v>7.2118105083350953E-3</v>
      </c>
      <c r="E7237" s="174">
        <v>7.2118105083350953E-3</v>
      </c>
      <c r="G7237" s="174">
        <v>7231</v>
      </c>
      <c r="H7237" s="174">
        <f t="shared" ca="1" si="116"/>
        <v>-1.7570215760160376E-2</v>
      </c>
    </row>
    <row r="7238" spans="2:8" x14ac:dyDescent="0.3">
      <c r="B7238" s="213">
        <v>35003</v>
      </c>
      <c r="C7238" s="213">
        <v>58.177208</v>
      </c>
      <c r="D7238" s="174">
        <v>2.4098620912127999E-3</v>
      </c>
      <c r="E7238" s="174">
        <v>2.4098620912127999E-3</v>
      </c>
      <c r="G7238" s="174">
        <v>7232</v>
      </c>
      <c r="H7238" s="174">
        <f t="shared" ca="1" si="116"/>
        <v>-7.4832828833648717E-3</v>
      </c>
    </row>
    <row r="7239" spans="2:8" x14ac:dyDescent="0.3">
      <c r="B7239" s="212">
        <v>35002</v>
      </c>
      <c r="C7239" s="212">
        <v>58.037345999999999</v>
      </c>
      <c r="D7239" s="174">
        <v>0</v>
      </c>
      <c r="E7239" s="174">
        <v>0</v>
      </c>
      <c r="G7239" s="174">
        <v>7233</v>
      </c>
      <c r="H7239" s="174">
        <f t="shared" ca="1" si="116"/>
        <v>-3.2950976188959613E-3</v>
      </c>
    </row>
    <row r="7240" spans="2:8" x14ac:dyDescent="0.3">
      <c r="B7240" s="213">
        <v>34999</v>
      </c>
      <c r="C7240" s="213">
        <v>58.037345999999999</v>
      </c>
      <c r="D7240" s="174">
        <v>9.7320068889002222E-3</v>
      </c>
      <c r="E7240" s="174">
        <v>9.7320068889002222E-3</v>
      </c>
      <c r="G7240" s="174">
        <v>7234</v>
      </c>
      <c r="H7240" s="174">
        <f t="shared" ref="H7240:H7303" ca="1" si="117">_xlfn.NORM.INV(RAND(),N$9,N$10)</f>
        <v>-7.856787430276348E-3</v>
      </c>
    </row>
    <row r="7241" spans="2:8" x14ac:dyDescent="0.3">
      <c r="B7241" s="212">
        <v>34998</v>
      </c>
      <c r="C7241" s="212">
        <v>57.477969999999999</v>
      </c>
      <c r="D7241" s="174">
        <v>-9.6382077843463129E-3</v>
      </c>
      <c r="E7241" s="174">
        <v>-9.6382077843463129E-3</v>
      </c>
      <c r="G7241" s="174">
        <v>7235</v>
      </c>
      <c r="H7241" s="174">
        <f t="shared" ca="1" si="117"/>
        <v>1.4737237304789303E-2</v>
      </c>
    </row>
    <row r="7242" spans="2:8" x14ac:dyDescent="0.3">
      <c r="B7242" s="213">
        <v>34997</v>
      </c>
      <c r="C7242" s="213">
        <v>58.037345999999999</v>
      </c>
      <c r="D7242" s="174">
        <v>0</v>
      </c>
      <c r="E7242" s="174">
        <v>0</v>
      </c>
      <c r="G7242" s="174">
        <v>7236</v>
      </c>
      <c r="H7242" s="174">
        <f t="shared" ca="1" si="117"/>
        <v>6.5384105731410763E-2</v>
      </c>
    </row>
    <row r="7243" spans="2:8" x14ac:dyDescent="0.3">
      <c r="B7243" s="212">
        <v>34996</v>
      </c>
      <c r="C7243" s="212">
        <v>58.037345999999999</v>
      </c>
      <c r="D7243" s="174">
        <v>0</v>
      </c>
      <c r="E7243" s="174">
        <v>0</v>
      </c>
      <c r="G7243" s="174">
        <v>7237</v>
      </c>
      <c r="H7243" s="174">
        <f t="shared" ca="1" si="117"/>
        <v>-1.3098343882815612E-2</v>
      </c>
    </row>
    <row r="7244" spans="2:8" x14ac:dyDescent="0.3">
      <c r="B7244" s="213">
        <v>34995</v>
      </c>
      <c r="C7244" s="213">
        <v>58.037345999999999</v>
      </c>
      <c r="D7244" s="174">
        <v>2.4151641467714557E-3</v>
      </c>
      <c r="E7244" s="174">
        <v>2.4151641467714557E-3</v>
      </c>
      <c r="G7244" s="174">
        <v>7238</v>
      </c>
      <c r="H7244" s="174">
        <f t="shared" ca="1" si="117"/>
        <v>-3.2918263840520669E-3</v>
      </c>
    </row>
    <row r="7245" spans="2:8" x14ac:dyDescent="0.3">
      <c r="B7245" s="212">
        <v>34992</v>
      </c>
      <c r="C7245" s="212">
        <v>57.897514000000001</v>
      </c>
      <c r="D7245" s="174">
        <v>-7.1942071015618156E-3</v>
      </c>
      <c r="E7245" s="174">
        <v>-7.1942071015618156E-3</v>
      </c>
      <c r="G7245" s="174">
        <v>7239</v>
      </c>
      <c r="H7245" s="174">
        <f t="shared" ca="1" si="117"/>
        <v>-8.9195795687056108E-3</v>
      </c>
    </row>
    <row r="7246" spans="2:8" x14ac:dyDescent="0.3">
      <c r="B7246" s="213">
        <v>34991</v>
      </c>
      <c r="C7246" s="213">
        <v>58.317059</v>
      </c>
      <c r="D7246" s="174">
        <v>-1.184840298718791E-2</v>
      </c>
      <c r="E7246" s="174">
        <v>-1.184840298718791E-2</v>
      </c>
      <c r="G7246" s="174">
        <v>7240</v>
      </c>
      <c r="H7246" s="174">
        <f t="shared" ca="1" si="117"/>
        <v>7.4402860117908608E-3</v>
      </c>
    </row>
    <row r="7247" spans="2:8" x14ac:dyDescent="0.3">
      <c r="B7247" s="212">
        <v>34990</v>
      </c>
      <c r="C7247" s="212">
        <v>59.016308000000002</v>
      </c>
      <c r="D7247" s="174">
        <v>-1.1709281541382448E-2</v>
      </c>
      <c r="E7247" s="174">
        <v>-1.1709281541382448E-2</v>
      </c>
      <c r="G7247" s="174">
        <v>7241</v>
      </c>
      <c r="H7247" s="174">
        <f t="shared" ca="1" si="117"/>
        <v>6.4540756245890342E-3</v>
      </c>
    </row>
    <row r="7248" spans="2:8" x14ac:dyDescent="0.3">
      <c r="B7248" s="213">
        <v>34989</v>
      </c>
      <c r="C7248" s="213">
        <v>59.715533999999998</v>
      </c>
      <c r="D7248" s="174">
        <v>0</v>
      </c>
      <c r="E7248" s="174">
        <v>0</v>
      </c>
      <c r="G7248" s="174">
        <v>7242</v>
      </c>
      <c r="H7248" s="174">
        <f t="shared" ca="1" si="117"/>
        <v>1.724265928678394E-4</v>
      </c>
    </row>
    <row r="7249" spans="2:8" x14ac:dyDescent="0.3">
      <c r="B7249" s="212">
        <v>34988</v>
      </c>
      <c r="C7249" s="212">
        <v>59.715533999999998</v>
      </c>
      <c r="D7249" s="174">
        <v>-2.3367981945289673E-3</v>
      </c>
      <c r="E7249" s="174">
        <v>-2.3367981945289673E-3</v>
      </c>
      <c r="G7249" s="174">
        <v>7243</v>
      </c>
      <c r="H7249" s="174">
        <f t="shared" ca="1" si="117"/>
        <v>-4.543175166560407E-3</v>
      </c>
    </row>
    <row r="7250" spans="2:8" x14ac:dyDescent="0.3">
      <c r="B7250" s="213">
        <v>34985</v>
      </c>
      <c r="C7250" s="213">
        <v>59.855404</v>
      </c>
      <c r="D7250" s="174">
        <v>0</v>
      </c>
      <c r="E7250" s="174">
        <v>0</v>
      </c>
      <c r="G7250" s="174">
        <v>7244</v>
      </c>
      <c r="H7250" s="174">
        <f t="shared" ca="1" si="117"/>
        <v>4.2156105793343009E-2</v>
      </c>
    </row>
    <row r="7251" spans="2:8" x14ac:dyDescent="0.3">
      <c r="B7251" s="212">
        <v>34984</v>
      </c>
      <c r="C7251" s="212">
        <v>59.855404</v>
      </c>
      <c r="D7251" s="174">
        <v>0</v>
      </c>
      <c r="E7251" s="174">
        <v>0</v>
      </c>
      <c r="G7251" s="174">
        <v>7245</v>
      </c>
      <c r="H7251" s="174">
        <f t="shared" ca="1" si="117"/>
        <v>1.1062976670792434E-2</v>
      </c>
    </row>
    <row r="7252" spans="2:8" x14ac:dyDescent="0.3">
      <c r="B7252" s="213">
        <v>34983</v>
      </c>
      <c r="C7252" s="213">
        <v>59.855404</v>
      </c>
      <c r="D7252" s="174">
        <v>-4.6508954855406888E-3</v>
      </c>
      <c r="E7252" s="174">
        <v>-4.6508954855406888E-3</v>
      </c>
      <c r="G7252" s="174">
        <v>7246</v>
      </c>
      <c r="H7252" s="174">
        <f t="shared" ca="1" si="117"/>
        <v>2.1586897170627967E-2</v>
      </c>
    </row>
    <row r="7253" spans="2:8" x14ac:dyDescent="0.3">
      <c r="B7253" s="212">
        <v>34982</v>
      </c>
      <c r="C7253" s="212">
        <v>60.135086000000001</v>
      </c>
      <c r="D7253" s="174">
        <v>0</v>
      </c>
      <c r="E7253" s="174">
        <v>0</v>
      </c>
      <c r="G7253" s="174">
        <v>7247</v>
      </c>
      <c r="H7253" s="174">
        <f t="shared" ca="1" si="117"/>
        <v>6.1593180026130291E-3</v>
      </c>
    </row>
    <row r="7254" spans="2:8" x14ac:dyDescent="0.3">
      <c r="B7254" s="213">
        <v>34981</v>
      </c>
      <c r="C7254" s="213">
        <v>60.135086000000001</v>
      </c>
      <c r="D7254" s="174">
        <v>0</v>
      </c>
      <c r="E7254" s="174">
        <v>0</v>
      </c>
      <c r="G7254" s="174">
        <v>7248</v>
      </c>
      <c r="H7254" s="174">
        <f t="shared" ca="1" si="117"/>
        <v>1.9402098078678483E-2</v>
      </c>
    </row>
    <row r="7255" spans="2:8" x14ac:dyDescent="0.3">
      <c r="B7255" s="212">
        <v>34978</v>
      </c>
      <c r="C7255" s="212">
        <v>60.135086000000001</v>
      </c>
      <c r="D7255" s="174">
        <v>0</v>
      </c>
      <c r="E7255" s="174">
        <v>0</v>
      </c>
      <c r="G7255" s="174">
        <v>7249</v>
      </c>
      <c r="H7255" s="174">
        <f t="shared" ca="1" si="117"/>
        <v>-3.3342331001467329E-2</v>
      </c>
    </row>
    <row r="7256" spans="2:8" x14ac:dyDescent="0.3">
      <c r="B7256" s="213">
        <v>34977</v>
      </c>
      <c r="C7256" s="213">
        <v>60.135086000000001</v>
      </c>
      <c r="D7256" s="174">
        <v>-9.2168159696062023E-3</v>
      </c>
      <c r="E7256" s="174">
        <v>-9.2168159696062023E-3</v>
      </c>
      <c r="G7256" s="174">
        <v>7250</v>
      </c>
      <c r="H7256" s="174">
        <f t="shared" ca="1" si="117"/>
        <v>3.6471258022864814E-2</v>
      </c>
    </row>
    <row r="7257" spans="2:8" x14ac:dyDescent="0.3">
      <c r="B7257" s="212">
        <v>34976</v>
      </c>
      <c r="C7257" s="212">
        <v>60.694496000000001</v>
      </c>
      <c r="D7257" s="174">
        <v>3.9521106915312548E-2</v>
      </c>
      <c r="E7257" s="174">
        <v>3.9521106915312548E-2</v>
      </c>
      <c r="G7257" s="174">
        <v>7251</v>
      </c>
      <c r="H7257" s="174">
        <f t="shared" ca="1" si="117"/>
        <v>5.7376937154550471E-3</v>
      </c>
    </row>
    <row r="7258" spans="2:8" x14ac:dyDescent="0.3">
      <c r="B7258" s="213">
        <v>34975</v>
      </c>
      <c r="C7258" s="213">
        <v>58.386977999999999</v>
      </c>
      <c r="D7258" s="174">
        <v>0</v>
      </c>
      <c r="E7258" s="174">
        <v>0</v>
      </c>
      <c r="G7258" s="174">
        <v>7252</v>
      </c>
      <c r="H7258" s="174">
        <f t="shared" ca="1" si="117"/>
        <v>3.5098952244128928E-2</v>
      </c>
    </row>
    <row r="7259" spans="2:8" x14ac:dyDescent="0.3">
      <c r="B7259" s="212">
        <v>34974</v>
      </c>
      <c r="C7259" s="212">
        <v>58.386977999999999</v>
      </c>
      <c r="D7259" s="174">
        <v>0</v>
      </c>
      <c r="E7259" s="174">
        <v>0</v>
      </c>
      <c r="G7259" s="174">
        <v>7253</v>
      </c>
      <c r="H7259" s="174">
        <f t="shared" ca="1" si="117"/>
        <v>1.424822332217747E-2</v>
      </c>
    </row>
    <row r="7260" spans="2:8" x14ac:dyDescent="0.3">
      <c r="B7260" s="213">
        <v>34971</v>
      </c>
      <c r="C7260" s="213">
        <v>58.386977999999999</v>
      </c>
      <c r="D7260" s="174">
        <v>1.829279182304315E-2</v>
      </c>
      <c r="E7260" s="174">
        <v>1.829279182304315E-2</v>
      </c>
      <c r="G7260" s="174">
        <v>7254</v>
      </c>
      <c r="H7260" s="174">
        <f t="shared" ca="1" si="117"/>
        <v>-4.0751014370838709E-2</v>
      </c>
    </row>
    <row r="7261" spans="2:8" x14ac:dyDescent="0.3">
      <c r="B7261" s="212">
        <v>34970</v>
      </c>
      <c r="C7261" s="212">
        <v>57.338104000000001</v>
      </c>
      <c r="D7261" s="174">
        <v>-9.0636345799422011E-3</v>
      </c>
      <c r="E7261" s="174">
        <v>-9.0636345799422011E-3</v>
      </c>
      <c r="G7261" s="174">
        <v>7255</v>
      </c>
      <c r="H7261" s="174">
        <f t="shared" ca="1" si="117"/>
        <v>1.9642417690154349E-2</v>
      </c>
    </row>
    <row r="7262" spans="2:8" x14ac:dyDescent="0.3">
      <c r="B7262" s="213">
        <v>34969</v>
      </c>
      <c r="C7262" s="213">
        <v>57.862549000000001</v>
      </c>
      <c r="D7262" s="174">
        <v>-2.0710037890894602E-2</v>
      </c>
      <c r="E7262" s="174">
        <v>-2.0710037890894602E-2</v>
      </c>
      <c r="G7262" s="174">
        <v>7256</v>
      </c>
      <c r="H7262" s="174">
        <f t="shared" ca="1" si="117"/>
        <v>-9.3650028958302996E-3</v>
      </c>
    </row>
    <row r="7263" spans="2:8" x14ac:dyDescent="0.3">
      <c r="B7263" s="212">
        <v>34968</v>
      </c>
      <c r="C7263" s="212">
        <v>59.086227000000001</v>
      </c>
      <c r="D7263" s="174">
        <v>1.1976112207759782E-2</v>
      </c>
      <c r="E7263" s="174">
        <v>1.1976112207759782E-2</v>
      </c>
      <c r="G7263" s="174">
        <v>7257</v>
      </c>
      <c r="H7263" s="174">
        <f t="shared" ca="1" si="117"/>
        <v>7.2261242303997748E-4</v>
      </c>
    </row>
    <row r="7264" spans="2:8" x14ac:dyDescent="0.3">
      <c r="B7264" s="213">
        <v>34967</v>
      </c>
      <c r="C7264" s="213">
        <v>58.386977999999999</v>
      </c>
      <c r="D7264" s="174">
        <v>2.4539886451100203E-2</v>
      </c>
      <c r="E7264" s="174">
        <v>2.4539886451100203E-2</v>
      </c>
      <c r="G7264" s="174">
        <v>7258</v>
      </c>
      <c r="H7264" s="174">
        <f t="shared" ca="1" si="117"/>
        <v>1.4963908210172901E-2</v>
      </c>
    </row>
    <row r="7265" spans="2:8" x14ac:dyDescent="0.3">
      <c r="B7265" s="212">
        <v>34964</v>
      </c>
      <c r="C7265" s="212">
        <v>56.988486999999999</v>
      </c>
      <c r="D7265" s="174">
        <v>1.8749765818981363E-2</v>
      </c>
      <c r="E7265" s="174">
        <v>1.8749765818981363E-2</v>
      </c>
      <c r="G7265" s="174">
        <v>7259</v>
      </c>
      <c r="H7265" s="174">
        <f t="shared" ca="1" si="117"/>
        <v>9.3664945052253975E-3</v>
      </c>
    </row>
    <row r="7266" spans="2:8" x14ac:dyDescent="0.3">
      <c r="B7266" s="213">
        <v>34963</v>
      </c>
      <c r="C7266" s="213">
        <v>55.939632000000003</v>
      </c>
      <c r="D7266" s="174">
        <v>2.2364264898992042E-2</v>
      </c>
      <c r="E7266" s="174">
        <v>2.2364264898992042E-2</v>
      </c>
      <c r="G7266" s="174">
        <v>7260</v>
      </c>
      <c r="H7266" s="174">
        <f t="shared" ca="1" si="117"/>
        <v>3.8837116902990708E-2</v>
      </c>
    </row>
    <row r="7267" spans="2:8" x14ac:dyDescent="0.3">
      <c r="B7267" s="212">
        <v>34962</v>
      </c>
      <c r="C7267" s="212">
        <v>54.715949999999999</v>
      </c>
      <c r="D7267" s="174">
        <v>9.6776797218132028E-3</v>
      </c>
      <c r="E7267" s="174">
        <v>9.6776797218132028E-3</v>
      </c>
      <c r="G7267" s="174">
        <v>7261</v>
      </c>
      <c r="H7267" s="174">
        <f t="shared" ca="1" si="117"/>
        <v>-2.7751545602994142E-3</v>
      </c>
    </row>
    <row r="7268" spans="2:8" x14ac:dyDescent="0.3">
      <c r="B7268" s="213">
        <v>34961</v>
      </c>
      <c r="C7268" s="213">
        <v>54.191502</v>
      </c>
      <c r="D7268" s="174">
        <v>-3.2154469769645013E-3</v>
      </c>
      <c r="E7268" s="174">
        <v>-3.2154469769645013E-3</v>
      </c>
      <c r="G7268" s="174">
        <v>7262</v>
      </c>
      <c r="H7268" s="174">
        <f t="shared" ca="1" si="117"/>
        <v>4.1022667483720805E-2</v>
      </c>
    </row>
    <row r="7269" spans="2:8" x14ac:dyDescent="0.3">
      <c r="B7269" s="212">
        <v>34960</v>
      </c>
      <c r="C7269" s="212">
        <v>54.366314000000003</v>
      </c>
      <c r="D7269" s="174">
        <v>0</v>
      </c>
      <c r="E7269" s="174">
        <v>0</v>
      </c>
      <c r="G7269" s="174">
        <v>7263</v>
      </c>
      <c r="H7269" s="174">
        <f t="shared" ca="1" si="117"/>
        <v>-8.9434779838863093E-3</v>
      </c>
    </row>
    <row r="7270" spans="2:8" x14ac:dyDescent="0.3">
      <c r="B7270" s="213">
        <v>34957</v>
      </c>
      <c r="C7270" s="213">
        <v>54.366314000000003</v>
      </c>
      <c r="D7270" s="174">
        <v>-3.2052872241342995E-3</v>
      </c>
      <c r="E7270" s="174">
        <v>-3.2052872241342995E-3</v>
      </c>
      <c r="G7270" s="174">
        <v>7264</v>
      </c>
      <c r="H7270" s="174">
        <f t="shared" ca="1" si="117"/>
        <v>1.204338951273661E-2</v>
      </c>
    </row>
    <row r="7271" spans="2:8" x14ac:dyDescent="0.3">
      <c r="B7271" s="212">
        <v>34956</v>
      </c>
      <c r="C7271" s="212">
        <v>54.541134</v>
      </c>
      <c r="D7271" s="174">
        <v>6.4517864812088013E-3</v>
      </c>
      <c r="E7271" s="174">
        <v>6.4517864812088013E-3</v>
      </c>
      <c r="G7271" s="174">
        <v>7265</v>
      </c>
      <c r="H7271" s="174">
        <f t="shared" ca="1" si="117"/>
        <v>4.392397456502941E-2</v>
      </c>
    </row>
    <row r="7272" spans="2:8" x14ac:dyDescent="0.3">
      <c r="B7272" s="213">
        <v>34955</v>
      </c>
      <c r="C7272" s="213">
        <v>54.191502</v>
      </c>
      <c r="D7272" s="174">
        <v>3.2361290065551253E-3</v>
      </c>
      <c r="E7272" s="174">
        <v>3.2361290065551253E-3</v>
      </c>
      <c r="G7272" s="174">
        <v>7266</v>
      </c>
      <c r="H7272" s="174">
        <f t="shared" ca="1" si="117"/>
        <v>1.88213410855054E-2</v>
      </c>
    </row>
    <row r="7273" spans="2:8" x14ac:dyDescent="0.3">
      <c r="B7273" s="212">
        <v>34954</v>
      </c>
      <c r="C7273" s="212">
        <v>54.016697000000001</v>
      </c>
      <c r="D7273" s="174">
        <v>0</v>
      </c>
      <c r="E7273" s="174">
        <v>0</v>
      </c>
      <c r="G7273" s="174">
        <v>7267</v>
      </c>
      <c r="H7273" s="174">
        <f t="shared" ca="1" si="117"/>
        <v>2.6753467760401297E-2</v>
      </c>
    </row>
    <row r="7274" spans="2:8" x14ac:dyDescent="0.3">
      <c r="B7274" s="213">
        <v>34953</v>
      </c>
      <c r="C7274" s="213">
        <v>54.016697000000001</v>
      </c>
      <c r="D7274" s="174">
        <v>3.2469150360416297E-3</v>
      </c>
      <c r="E7274" s="174">
        <v>3.2469150360416297E-3</v>
      </c>
      <c r="G7274" s="174">
        <v>7268</v>
      </c>
      <c r="H7274" s="174">
        <f t="shared" ca="1" si="117"/>
        <v>-3.0754858833708109E-2</v>
      </c>
    </row>
    <row r="7275" spans="2:8" x14ac:dyDescent="0.3">
      <c r="B7275" s="212">
        <v>34950</v>
      </c>
      <c r="C7275" s="212">
        <v>53.841876999999997</v>
      </c>
      <c r="D7275" s="174">
        <v>1.9867226402214548E-2</v>
      </c>
      <c r="E7275" s="174">
        <v>1.9867226402214548E-2</v>
      </c>
      <c r="G7275" s="174">
        <v>7269</v>
      </c>
      <c r="H7275" s="174">
        <f t="shared" ca="1" si="117"/>
        <v>1.0500266501848375E-2</v>
      </c>
    </row>
    <row r="7276" spans="2:8" x14ac:dyDescent="0.3">
      <c r="B7276" s="213">
        <v>34949</v>
      </c>
      <c r="C7276" s="213">
        <v>52.793025999999998</v>
      </c>
      <c r="D7276" s="174">
        <v>0</v>
      </c>
      <c r="E7276" s="174">
        <v>0</v>
      </c>
      <c r="G7276" s="174">
        <v>7270</v>
      </c>
      <c r="H7276" s="174">
        <f t="shared" ca="1" si="117"/>
        <v>8.580534104413123E-3</v>
      </c>
    </row>
    <row r="7277" spans="2:8" x14ac:dyDescent="0.3">
      <c r="B7277" s="212">
        <v>34948</v>
      </c>
      <c r="C7277" s="212">
        <v>52.793025999999998</v>
      </c>
      <c r="D7277" s="174">
        <v>1.0033656739217774E-2</v>
      </c>
      <c r="E7277" s="174">
        <v>1.0033656739217774E-2</v>
      </c>
      <c r="G7277" s="174">
        <v>7271</v>
      </c>
      <c r="H7277" s="174">
        <f t="shared" ca="1" si="117"/>
        <v>-2.3186946219530092E-2</v>
      </c>
    </row>
    <row r="7278" spans="2:8" x14ac:dyDescent="0.3">
      <c r="B7278" s="213">
        <v>34947</v>
      </c>
      <c r="C7278" s="213">
        <v>52.268580999999998</v>
      </c>
      <c r="D7278" s="174">
        <v>-1.644726591637391E-2</v>
      </c>
      <c r="E7278" s="174">
        <v>-1.644726591637391E-2</v>
      </c>
      <c r="G7278" s="174">
        <v>7272</v>
      </c>
      <c r="H7278" s="174">
        <f t="shared" ca="1" si="117"/>
        <v>3.3311704743894457E-2</v>
      </c>
    </row>
    <row r="7279" spans="2:8" x14ac:dyDescent="0.3">
      <c r="B7279" s="212">
        <v>34946</v>
      </c>
      <c r="C7279" s="212">
        <v>53.142631999999999</v>
      </c>
      <c r="D7279" s="174">
        <v>0</v>
      </c>
      <c r="E7279" s="174">
        <v>0</v>
      </c>
      <c r="G7279" s="174">
        <v>7273</v>
      </c>
      <c r="H7279" s="174">
        <f t="shared" ca="1" si="117"/>
        <v>5.1172631196143147E-2</v>
      </c>
    </row>
    <row r="7280" spans="2:8" x14ac:dyDescent="0.3">
      <c r="B7280" s="213">
        <v>34943</v>
      </c>
      <c r="C7280" s="213">
        <v>53.142631999999999</v>
      </c>
      <c r="D7280" s="174">
        <v>-3.2789074422251304E-3</v>
      </c>
      <c r="E7280" s="174">
        <v>-3.2789074422251304E-3</v>
      </c>
      <c r="G7280" s="174">
        <v>7274</v>
      </c>
      <c r="H7280" s="174">
        <f t="shared" ca="1" si="117"/>
        <v>-4.4005814518143449E-2</v>
      </c>
    </row>
    <row r="7281" spans="2:8" x14ac:dyDescent="0.3">
      <c r="B7281" s="212">
        <v>34942</v>
      </c>
      <c r="C7281" s="212">
        <v>53.317455000000002</v>
      </c>
      <c r="D7281" s="174">
        <v>3.2896940445103192E-3</v>
      </c>
      <c r="E7281" s="174">
        <v>3.2896940445103192E-3</v>
      </c>
      <c r="G7281" s="174">
        <v>7275</v>
      </c>
      <c r="H7281" s="174">
        <f t="shared" ca="1" si="117"/>
        <v>3.3422482367821943E-2</v>
      </c>
    </row>
    <row r="7282" spans="2:8" x14ac:dyDescent="0.3">
      <c r="B7282" s="213">
        <v>34941</v>
      </c>
      <c r="C7282" s="213">
        <v>53.142631999999999</v>
      </c>
      <c r="D7282" s="174">
        <v>0</v>
      </c>
      <c r="E7282" s="174">
        <v>0</v>
      </c>
      <c r="G7282" s="174">
        <v>7276</v>
      </c>
      <c r="H7282" s="174">
        <f t="shared" ca="1" si="117"/>
        <v>-1.228899598761792E-2</v>
      </c>
    </row>
    <row r="7283" spans="2:8" x14ac:dyDescent="0.3">
      <c r="B7283" s="212">
        <v>34940</v>
      </c>
      <c r="C7283" s="212">
        <v>53.142631999999999</v>
      </c>
      <c r="D7283" s="174">
        <v>0</v>
      </c>
      <c r="E7283" s="174">
        <v>0</v>
      </c>
      <c r="G7283" s="174">
        <v>7277</v>
      </c>
      <c r="H7283" s="174">
        <f t="shared" ca="1" si="117"/>
        <v>9.892686783807246E-3</v>
      </c>
    </row>
    <row r="7284" spans="2:8" x14ac:dyDescent="0.3">
      <c r="B7284" s="213">
        <v>34939</v>
      </c>
      <c r="C7284" s="213">
        <v>53.142631999999999</v>
      </c>
      <c r="D7284" s="174">
        <v>-3.2789074422251304E-3</v>
      </c>
      <c r="E7284" s="174">
        <v>-3.2789074422251304E-3</v>
      </c>
      <c r="G7284" s="174">
        <v>7278</v>
      </c>
      <c r="H7284" s="174">
        <f t="shared" ca="1" si="117"/>
        <v>1.3136230612224545E-3</v>
      </c>
    </row>
    <row r="7285" spans="2:8" x14ac:dyDescent="0.3">
      <c r="B7285" s="212">
        <v>34936</v>
      </c>
      <c r="C7285" s="212">
        <v>53.317455000000002</v>
      </c>
      <c r="D7285" s="174">
        <v>-1.6128857251456092E-2</v>
      </c>
      <c r="E7285" s="174">
        <v>-1.6128857251456092E-2</v>
      </c>
      <c r="G7285" s="174">
        <v>7279</v>
      </c>
      <c r="H7285" s="174">
        <f t="shared" ca="1" si="117"/>
        <v>-1.1311298121199003E-2</v>
      </c>
    </row>
    <row r="7286" spans="2:8" x14ac:dyDescent="0.3">
      <c r="B7286" s="213">
        <v>34935</v>
      </c>
      <c r="C7286" s="213">
        <v>54.191502</v>
      </c>
      <c r="D7286" s="174">
        <v>3.2361290065551253E-3</v>
      </c>
      <c r="E7286" s="174">
        <v>3.2361290065551253E-3</v>
      </c>
      <c r="G7286" s="174">
        <v>7280</v>
      </c>
      <c r="H7286" s="174">
        <f t="shared" ca="1" si="117"/>
        <v>-2.0953891182513239E-2</v>
      </c>
    </row>
    <row r="7287" spans="2:8" x14ac:dyDescent="0.3">
      <c r="B7287" s="212">
        <v>34934</v>
      </c>
      <c r="C7287" s="212">
        <v>54.016697000000001</v>
      </c>
      <c r="D7287" s="174">
        <v>0</v>
      </c>
      <c r="E7287" s="174">
        <v>0</v>
      </c>
      <c r="G7287" s="174">
        <v>7281</v>
      </c>
      <c r="H7287" s="174">
        <f t="shared" ca="1" si="117"/>
        <v>-3.3640094102430781E-2</v>
      </c>
    </row>
    <row r="7288" spans="2:8" x14ac:dyDescent="0.3">
      <c r="B7288" s="213">
        <v>34933</v>
      </c>
      <c r="C7288" s="213">
        <v>54.016697000000001</v>
      </c>
      <c r="D7288" s="174">
        <v>-6.4307651977289111E-3</v>
      </c>
      <c r="E7288" s="174">
        <v>-6.4307651977289111E-3</v>
      </c>
      <c r="G7288" s="174">
        <v>7282</v>
      </c>
      <c r="H7288" s="174">
        <f t="shared" ca="1" si="117"/>
        <v>2.9683895290815245E-2</v>
      </c>
    </row>
    <row r="7289" spans="2:8" x14ac:dyDescent="0.3">
      <c r="B7289" s="212">
        <v>34932</v>
      </c>
      <c r="C7289" s="212">
        <v>54.366314000000003</v>
      </c>
      <c r="D7289" s="174">
        <v>3.2258194282934406E-3</v>
      </c>
      <c r="E7289" s="174">
        <v>3.2258194282934406E-3</v>
      </c>
      <c r="G7289" s="174">
        <v>7283</v>
      </c>
      <c r="H7289" s="174">
        <f t="shared" ca="1" si="117"/>
        <v>-3.5960990288802529E-2</v>
      </c>
    </row>
    <row r="7290" spans="2:8" x14ac:dyDescent="0.3">
      <c r="B7290" s="213">
        <v>34929</v>
      </c>
      <c r="C7290" s="213">
        <v>54.191502</v>
      </c>
      <c r="D7290" s="174">
        <v>0</v>
      </c>
      <c r="E7290" s="174">
        <v>0</v>
      </c>
      <c r="G7290" s="174">
        <v>7284</v>
      </c>
      <c r="H7290" s="174">
        <f t="shared" ca="1" si="117"/>
        <v>2.4690858324677788E-2</v>
      </c>
    </row>
    <row r="7291" spans="2:8" x14ac:dyDescent="0.3">
      <c r="B7291" s="212">
        <v>34928</v>
      </c>
      <c r="C7291" s="212">
        <v>54.191502</v>
      </c>
      <c r="D7291" s="174">
        <v>1.6393261831420824E-2</v>
      </c>
      <c r="E7291" s="174">
        <v>1.6393261831420824E-2</v>
      </c>
      <c r="G7291" s="174">
        <v>7285</v>
      </c>
      <c r="H7291" s="174">
        <f t="shared" ca="1" si="117"/>
        <v>-7.5798431604085739E-2</v>
      </c>
    </row>
    <row r="7292" spans="2:8" x14ac:dyDescent="0.3">
      <c r="B7292" s="213">
        <v>34927</v>
      </c>
      <c r="C7292" s="213">
        <v>53.317455000000002</v>
      </c>
      <c r="D7292" s="174">
        <v>1.3288953517122429E-2</v>
      </c>
      <c r="E7292" s="174">
        <v>1.3288953517122429E-2</v>
      </c>
      <c r="G7292" s="174">
        <v>7286</v>
      </c>
      <c r="H7292" s="174">
        <f t="shared" ca="1" si="117"/>
        <v>-6.1127664108514987E-2</v>
      </c>
    </row>
    <row r="7293" spans="2:8" x14ac:dyDescent="0.3">
      <c r="B7293" s="212">
        <v>34926</v>
      </c>
      <c r="C7293" s="212">
        <v>52.618214000000002</v>
      </c>
      <c r="D7293" s="174">
        <v>0</v>
      </c>
      <c r="E7293" s="174">
        <v>0</v>
      </c>
      <c r="G7293" s="174">
        <v>7287</v>
      </c>
      <c r="H7293" s="174">
        <f t="shared" ca="1" si="117"/>
        <v>-1.1923375907698692E-2</v>
      </c>
    </row>
    <row r="7294" spans="2:8" x14ac:dyDescent="0.3">
      <c r="B7294" s="213">
        <v>34925</v>
      </c>
      <c r="C7294" s="213">
        <v>52.618214000000002</v>
      </c>
      <c r="D7294" s="174">
        <v>-3.3112706970044822E-3</v>
      </c>
      <c r="E7294" s="174">
        <v>-3.3112706970044822E-3</v>
      </c>
      <c r="G7294" s="174">
        <v>7288</v>
      </c>
      <c r="H7294" s="174">
        <f t="shared" ca="1" si="117"/>
        <v>4.6612546674021905E-2</v>
      </c>
    </row>
    <row r="7295" spans="2:8" x14ac:dyDescent="0.3">
      <c r="B7295" s="212">
        <v>34922</v>
      </c>
      <c r="C7295" s="212">
        <v>52.793025999999998</v>
      </c>
      <c r="D7295" s="174">
        <v>3.3222716377259735E-3</v>
      </c>
      <c r="E7295" s="174">
        <v>3.3222716377259735E-3</v>
      </c>
      <c r="G7295" s="174">
        <v>7289</v>
      </c>
      <c r="H7295" s="174">
        <f t="shared" ca="1" si="117"/>
        <v>2.3927589926582372E-2</v>
      </c>
    </row>
    <row r="7296" spans="2:8" x14ac:dyDescent="0.3">
      <c r="B7296" s="213">
        <v>34921</v>
      </c>
      <c r="C7296" s="213">
        <v>52.618214000000002</v>
      </c>
      <c r="D7296" s="174">
        <v>0</v>
      </c>
      <c r="E7296" s="174">
        <v>0</v>
      </c>
      <c r="G7296" s="174">
        <v>7290</v>
      </c>
      <c r="H7296" s="174">
        <f t="shared" ca="1" si="117"/>
        <v>2.4875967987381273E-2</v>
      </c>
    </row>
    <row r="7297" spans="2:8" x14ac:dyDescent="0.3">
      <c r="B7297" s="212">
        <v>34920</v>
      </c>
      <c r="C7297" s="212">
        <v>52.618214000000002</v>
      </c>
      <c r="D7297" s="174">
        <v>3.3333650500660763E-3</v>
      </c>
      <c r="E7297" s="174">
        <v>3.3333650500660763E-3</v>
      </c>
      <c r="G7297" s="174">
        <v>7291</v>
      </c>
      <c r="H7297" s="174">
        <f t="shared" ca="1" si="117"/>
        <v>-3.8142597762960465E-3</v>
      </c>
    </row>
    <row r="7298" spans="2:8" x14ac:dyDescent="0.3">
      <c r="B7298" s="213">
        <v>34919</v>
      </c>
      <c r="C7298" s="213">
        <v>52.443401000000001</v>
      </c>
      <c r="D7298" s="174">
        <v>1.351366341948463E-2</v>
      </c>
      <c r="E7298" s="174">
        <v>1.351366341948463E-2</v>
      </c>
      <c r="G7298" s="174">
        <v>7292</v>
      </c>
      <c r="H7298" s="174">
        <f t="shared" ca="1" si="117"/>
        <v>1.1980164256808458E-2</v>
      </c>
    </row>
    <row r="7299" spans="2:8" x14ac:dyDescent="0.3">
      <c r="B7299" s="212">
        <v>34918</v>
      </c>
      <c r="C7299" s="212">
        <v>51.744148000000003</v>
      </c>
      <c r="D7299" s="174">
        <v>-3.3670357925691219E-3</v>
      </c>
      <c r="E7299" s="174">
        <v>-3.3670357925691219E-3</v>
      </c>
      <c r="G7299" s="174">
        <v>7293</v>
      </c>
      <c r="H7299" s="174">
        <f t="shared" ca="1" si="117"/>
        <v>-1.0641998625639422E-2</v>
      </c>
    </row>
    <row r="7300" spans="2:8" x14ac:dyDescent="0.3">
      <c r="B7300" s="213">
        <v>34915</v>
      </c>
      <c r="C7300" s="213">
        <v>51.918961000000003</v>
      </c>
      <c r="D7300" s="174">
        <v>2.4138007488587028E-2</v>
      </c>
      <c r="E7300" s="174">
        <v>2.4138007488587028E-2</v>
      </c>
      <c r="G7300" s="174">
        <v>7294</v>
      </c>
      <c r="H7300" s="174">
        <f t="shared" ca="1" si="117"/>
        <v>-8.542056125754883E-4</v>
      </c>
    </row>
    <row r="7301" spans="2:8" x14ac:dyDescent="0.3">
      <c r="B7301" s="212">
        <v>34914</v>
      </c>
      <c r="C7301" s="212">
        <v>50.695278000000002</v>
      </c>
      <c r="D7301" s="174">
        <v>-2.3569096461695395E-2</v>
      </c>
      <c r="E7301" s="174">
        <v>-2.3569096461695395E-2</v>
      </c>
      <c r="G7301" s="174">
        <v>7295</v>
      </c>
      <c r="H7301" s="174">
        <f t="shared" ca="1" si="117"/>
        <v>8.6139880705872248E-3</v>
      </c>
    </row>
    <row r="7302" spans="2:8" x14ac:dyDescent="0.3">
      <c r="B7302" s="213">
        <v>34913</v>
      </c>
      <c r="C7302" s="213">
        <v>51.918961000000003</v>
      </c>
      <c r="D7302" s="174">
        <v>2.7681670419930769E-2</v>
      </c>
      <c r="E7302" s="174">
        <v>2.7681670419930769E-2</v>
      </c>
      <c r="G7302" s="174">
        <v>7296</v>
      </c>
      <c r="H7302" s="174">
        <f t="shared" ca="1" si="117"/>
        <v>1.4950741776117875E-2</v>
      </c>
    </row>
    <row r="7303" spans="2:8" x14ac:dyDescent="0.3">
      <c r="B7303" s="212">
        <v>34912</v>
      </c>
      <c r="C7303" s="212">
        <v>50.520470000000003</v>
      </c>
      <c r="D7303" s="174">
        <v>6.9687689708051769E-3</v>
      </c>
      <c r="E7303" s="174">
        <v>6.9687689708051769E-3</v>
      </c>
      <c r="G7303" s="174">
        <v>7297</v>
      </c>
      <c r="H7303" s="174">
        <f t="shared" ca="1" si="117"/>
        <v>-2.183682109204774E-2</v>
      </c>
    </row>
    <row r="7304" spans="2:8" x14ac:dyDescent="0.3">
      <c r="B7304" s="213">
        <v>34911</v>
      </c>
      <c r="C7304" s="213">
        <v>50.170841000000003</v>
      </c>
      <c r="D7304" s="174">
        <v>3.4962969067150558E-3</v>
      </c>
      <c r="E7304" s="174">
        <v>3.4962969067150558E-3</v>
      </c>
      <c r="G7304" s="174">
        <v>7298</v>
      </c>
      <c r="H7304" s="174">
        <f t="shared" ref="H7304:H7367" ca="1" si="118">_xlfn.NORM.INV(RAND(),N$9,N$10)</f>
        <v>5.9229664167035574E-2</v>
      </c>
    </row>
    <row r="7305" spans="2:8" x14ac:dyDescent="0.3">
      <c r="B7305" s="212">
        <v>34908</v>
      </c>
      <c r="C7305" s="212">
        <v>49.996040000000001</v>
      </c>
      <c r="D7305" s="174">
        <v>-2.3890703023240173E-2</v>
      </c>
      <c r="E7305" s="174">
        <v>-2.3890703023240173E-2</v>
      </c>
      <c r="G7305" s="174">
        <v>7299</v>
      </c>
      <c r="H7305" s="174">
        <f t="shared" ca="1" si="118"/>
        <v>-1.2950397389466796E-2</v>
      </c>
    </row>
    <row r="7306" spans="2:8" x14ac:dyDescent="0.3">
      <c r="B7306" s="213">
        <v>34907</v>
      </c>
      <c r="C7306" s="213">
        <v>51.219715000000001</v>
      </c>
      <c r="D7306" s="174">
        <v>-1.6778758095207649E-2</v>
      </c>
      <c r="E7306" s="174">
        <v>-1.6778758095207649E-2</v>
      </c>
      <c r="G7306" s="174">
        <v>7300</v>
      </c>
      <c r="H7306" s="174">
        <f t="shared" ca="1" si="118"/>
        <v>-6.5447469034579488E-3</v>
      </c>
    </row>
    <row r="7307" spans="2:8" x14ac:dyDescent="0.3">
      <c r="B7307" s="212">
        <v>34906</v>
      </c>
      <c r="C7307" s="212">
        <v>52.093783999999999</v>
      </c>
      <c r="D7307" s="174">
        <v>1.3605808557021244E-2</v>
      </c>
      <c r="E7307" s="174">
        <v>1.3605808557021244E-2</v>
      </c>
      <c r="G7307" s="174">
        <v>7301</v>
      </c>
      <c r="H7307" s="174">
        <f t="shared" ca="1" si="118"/>
        <v>4.1636612604193234E-2</v>
      </c>
    </row>
    <row r="7308" spans="2:8" x14ac:dyDescent="0.3">
      <c r="B7308" s="213">
        <v>34905</v>
      </c>
      <c r="C7308" s="213">
        <v>51.39452</v>
      </c>
      <c r="D7308" s="174">
        <v>-1.0101145899279514E-2</v>
      </c>
      <c r="E7308" s="174">
        <v>-1.0101145899279514E-2</v>
      </c>
      <c r="G7308" s="174">
        <v>7302</v>
      </c>
      <c r="H7308" s="174">
        <f t="shared" ca="1" si="118"/>
        <v>-1.7503406178858684E-2</v>
      </c>
    </row>
    <row r="7309" spans="2:8" x14ac:dyDescent="0.3">
      <c r="B7309" s="212">
        <v>34904</v>
      </c>
      <c r="C7309" s="212">
        <v>51.918961000000003</v>
      </c>
      <c r="D7309" s="174">
        <v>0</v>
      </c>
      <c r="E7309" s="174">
        <v>0</v>
      </c>
      <c r="G7309" s="174">
        <v>7303</v>
      </c>
      <c r="H7309" s="174">
        <f t="shared" ca="1" si="118"/>
        <v>-1.9052530811320655E-2</v>
      </c>
    </row>
    <row r="7310" spans="2:8" x14ac:dyDescent="0.3">
      <c r="B7310" s="213">
        <v>34901</v>
      </c>
      <c r="C7310" s="213">
        <v>51.918961000000003</v>
      </c>
      <c r="D7310" s="174">
        <v>-3.3559282236052656E-3</v>
      </c>
      <c r="E7310" s="174">
        <v>-3.3559282236052656E-3</v>
      </c>
      <c r="G7310" s="174">
        <v>7304</v>
      </c>
      <c r="H7310" s="174">
        <f t="shared" ca="1" si="118"/>
        <v>-2.6349489118295622E-3</v>
      </c>
    </row>
    <row r="7311" spans="2:8" x14ac:dyDescent="0.3">
      <c r="B7311" s="212">
        <v>34900</v>
      </c>
      <c r="C7311" s="212">
        <v>52.093783999999999</v>
      </c>
      <c r="D7311" s="174">
        <v>2.054820243266995E-2</v>
      </c>
      <c r="E7311" s="174">
        <v>2.054820243266995E-2</v>
      </c>
      <c r="G7311" s="174">
        <v>7305</v>
      </c>
      <c r="H7311" s="174">
        <f t="shared" ca="1" si="118"/>
        <v>2.7942189368064713E-2</v>
      </c>
    </row>
    <row r="7312" spans="2:8" x14ac:dyDescent="0.3">
      <c r="B7312" s="213">
        <v>34899</v>
      </c>
      <c r="C7312" s="213">
        <v>51.044902999999998</v>
      </c>
      <c r="D7312" s="174">
        <v>-3.4129826766900761E-3</v>
      </c>
      <c r="E7312" s="174">
        <v>-3.4129826766900761E-3</v>
      </c>
      <c r="G7312" s="174">
        <v>7306</v>
      </c>
      <c r="H7312" s="174">
        <f t="shared" ca="1" si="118"/>
        <v>-1.6954701451284995E-2</v>
      </c>
    </row>
    <row r="7313" spans="2:8" x14ac:dyDescent="0.3">
      <c r="B7313" s="212">
        <v>34898</v>
      </c>
      <c r="C7313" s="212">
        <v>51.219715000000001</v>
      </c>
      <c r="D7313" s="174">
        <v>-1.0135117115079407E-2</v>
      </c>
      <c r="E7313" s="174">
        <v>-1.0135117115079407E-2</v>
      </c>
      <c r="G7313" s="174">
        <v>7307</v>
      </c>
      <c r="H7313" s="174">
        <f t="shared" ca="1" si="118"/>
        <v>-6.0797753497942239E-3</v>
      </c>
    </row>
    <row r="7314" spans="2:8" x14ac:dyDescent="0.3">
      <c r="B7314" s="213">
        <v>34897</v>
      </c>
      <c r="C7314" s="213">
        <v>51.744148000000003</v>
      </c>
      <c r="D7314" s="174">
        <v>3.3896298900197865E-3</v>
      </c>
      <c r="E7314" s="174">
        <v>3.3896298900197865E-3</v>
      </c>
      <c r="G7314" s="174">
        <v>7308</v>
      </c>
      <c r="H7314" s="174">
        <f t="shared" ca="1" si="118"/>
        <v>-4.2794961642477029E-2</v>
      </c>
    </row>
    <row r="7315" spans="2:8" x14ac:dyDescent="0.3">
      <c r="B7315" s="212">
        <v>34894</v>
      </c>
      <c r="C7315" s="212">
        <v>51.569347</v>
      </c>
      <c r="D7315" s="174">
        <v>2.7874876564257665E-2</v>
      </c>
      <c r="E7315" s="174">
        <v>2.7874876564257665E-2</v>
      </c>
      <c r="G7315" s="174">
        <v>7309</v>
      </c>
      <c r="H7315" s="174">
        <f t="shared" ca="1" si="118"/>
        <v>-5.4030801820598622E-3</v>
      </c>
    </row>
    <row r="7316" spans="2:8" x14ac:dyDescent="0.3">
      <c r="B7316" s="213">
        <v>34893</v>
      </c>
      <c r="C7316" s="213">
        <v>50.170841000000003</v>
      </c>
      <c r="D7316" s="174">
        <v>1.4134272118490068E-2</v>
      </c>
      <c r="E7316" s="174">
        <v>1.4134272118490068E-2</v>
      </c>
      <c r="G7316" s="174">
        <v>7310</v>
      </c>
      <c r="H7316" s="174">
        <f t="shared" ca="1" si="118"/>
        <v>-5.9933024362791333E-2</v>
      </c>
    </row>
    <row r="7317" spans="2:8" x14ac:dyDescent="0.3">
      <c r="B7317" s="212">
        <v>34892</v>
      </c>
      <c r="C7317" s="212">
        <v>49.471595999999998</v>
      </c>
      <c r="D7317" s="174">
        <v>1.4336685190682317E-2</v>
      </c>
      <c r="E7317" s="174">
        <v>1.4336685190682317E-2</v>
      </c>
      <c r="G7317" s="174">
        <v>7311</v>
      </c>
      <c r="H7317" s="174">
        <f t="shared" ca="1" si="118"/>
        <v>2.1353621841508488E-2</v>
      </c>
    </row>
    <row r="7318" spans="2:8" x14ac:dyDescent="0.3">
      <c r="B7318" s="213">
        <v>34891</v>
      </c>
      <c r="C7318" s="213">
        <v>48.772362000000001</v>
      </c>
      <c r="D7318" s="174">
        <v>3.5970741160568998E-3</v>
      </c>
      <c r="E7318" s="174">
        <v>3.5970741160568998E-3</v>
      </c>
      <c r="G7318" s="174">
        <v>7312</v>
      </c>
      <c r="H7318" s="174">
        <f t="shared" ca="1" si="118"/>
        <v>-1.231219912375529E-2</v>
      </c>
    </row>
    <row r="7319" spans="2:8" x14ac:dyDescent="0.3">
      <c r="B7319" s="212">
        <v>34890</v>
      </c>
      <c r="C7319" s="212">
        <v>48.597552999999998</v>
      </c>
      <c r="D7319" s="174">
        <v>-3.5841815493783818E-3</v>
      </c>
      <c r="E7319" s="174">
        <v>-3.5841815493783818E-3</v>
      </c>
      <c r="G7319" s="174">
        <v>7313</v>
      </c>
      <c r="H7319" s="174">
        <f t="shared" ca="1" si="118"/>
        <v>6.7241725002666161E-2</v>
      </c>
    </row>
    <row r="7320" spans="2:8" x14ac:dyDescent="0.3">
      <c r="B7320" s="213">
        <v>34887</v>
      </c>
      <c r="C7320" s="213">
        <v>48.772362000000001</v>
      </c>
      <c r="D7320" s="174">
        <v>7.2201819388951786E-3</v>
      </c>
      <c r="E7320" s="174">
        <v>7.2201819388951786E-3</v>
      </c>
      <c r="G7320" s="174">
        <v>7314</v>
      </c>
      <c r="H7320" s="174">
        <f t="shared" ca="1" si="118"/>
        <v>-7.7810508934120087E-3</v>
      </c>
    </row>
    <row r="7321" spans="2:8" x14ac:dyDescent="0.3">
      <c r="B7321" s="212">
        <v>34886</v>
      </c>
      <c r="C7321" s="212">
        <v>48.422741000000002</v>
      </c>
      <c r="D7321" s="174">
        <v>1.4652028314355482E-2</v>
      </c>
      <c r="E7321" s="174">
        <v>1.4652028314355482E-2</v>
      </c>
      <c r="G7321" s="174">
        <v>7315</v>
      </c>
      <c r="H7321" s="174">
        <f t="shared" ca="1" si="118"/>
        <v>-4.4590048949213541E-2</v>
      </c>
    </row>
    <row r="7322" spans="2:8" x14ac:dyDescent="0.3">
      <c r="B7322" s="213">
        <v>34885</v>
      </c>
      <c r="C7322" s="213">
        <v>47.723495</v>
      </c>
      <c r="D7322" s="174">
        <v>3.6764845831797877E-3</v>
      </c>
      <c r="E7322" s="174">
        <v>3.6764845831797877E-3</v>
      </c>
      <c r="G7322" s="174">
        <v>7316</v>
      </c>
      <c r="H7322" s="174">
        <f t="shared" ca="1" si="118"/>
        <v>-3.6165717602865562E-3</v>
      </c>
    </row>
    <row r="7323" spans="2:8" x14ac:dyDescent="0.3">
      <c r="B7323" s="212">
        <v>34884</v>
      </c>
      <c r="C7323" s="212">
        <v>47.548682999999997</v>
      </c>
      <c r="D7323" s="174">
        <v>-7.2991525795279176E-3</v>
      </c>
      <c r="E7323" s="174">
        <v>-7.2991525795279176E-3</v>
      </c>
      <c r="G7323" s="174">
        <v>7317</v>
      </c>
      <c r="H7323" s="174">
        <f t="shared" ca="1" si="118"/>
        <v>7.7866198844385396E-3</v>
      </c>
    </row>
    <row r="7324" spans="2:8" x14ac:dyDescent="0.3">
      <c r="B7324" s="213">
        <v>34883</v>
      </c>
      <c r="C7324" s="213">
        <v>47.898299999999999</v>
      </c>
      <c r="D7324" s="174">
        <v>-2.8368803965353444E-2</v>
      </c>
      <c r="E7324" s="174">
        <v>-2.8368803965353444E-2</v>
      </c>
      <c r="G7324" s="174">
        <v>7318</v>
      </c>
      <c r="H7324" s="174">
        <f t="shared" ca="1" si="118"/>
        <v>-2.8316389781844951E-2</v>
      </c>
    </row>
    <row r="7325" spans="2:8" x14ac:dyDescent="0.3">
      <c r="B7325" s="212">
        <v>34880</v>
      </c>
      <c r="C7325" s="212">
        <v>49.296790999999999</v>
      </c>
      <c r="D7325" s="174">
        <v>-1.0526455869256766E-2</v>
      </c>
      <c r="E7325" s="174">
        <v>-1.0526455869256766E-2</v>
      </c>
      <c r="G7325" s="174">
        <v>7319</v>
      </c>
      <c r="H7325" s="174">
        <f t="shared" ca="1" si="118"/>
        <v>-8.8593481894158506E-3</v>
      </c>
    </row>
    <row r="7326" spans="2:8" x14ac:dyDescent="0.3">
      <c r="B7326" s="213">
        <v>34879</v>
      </c>
      <c r="C7326" s="213">
        <v>49.821232000000002</v>
      </c>
      <c r="D7326" s="174">
        <v>-1.0416489350809362E-2</v>
      </c>
      <c r="E7326" s="174">
        <v>-1.0416489350809362E-2</v>
      </c>
      <c r="G7326" s="174">
        <v>7320</v>
      </c>
      <c r="H7326" s="174">
        <f t="shared" ca="1" si="118"/>
        <v>1.572350112885354E-2</v>
      </c>
    </row>
    <row r="7327" spans="2:8" x14ac:dyDescent="0.3">
      <c r="B7327" s="212">
        <v>34878</v>
      </c>
      <c r="C7327" s="212">
        <v>50.345657000000003</v>
      </c>
      <c r="D7327" s="174">
        <v>2.4910861706609399E-2</v>
      </c>
      <c r="E7327" s="174">
        <v>2.4910861706609399E-2</v>
      </c>
      <c r="G7327" s="174">
        <v>7321</v>
      </c>
      <c r="H7327" s="174">
        <f t="shared" ca="1" si="118"/>
        <v>2.6720938611027499E-2</v>
      </c>
    </row>
    <row r="7328" spans="2:8" x14ac:dyDescent="0.3">
      <c r="B7328" s="213">
        <v>34877</v>
      </c>
      <c r="C7328" s="213">
        <v>49.121986</v>
      </c>
      <c r="D7328" s="174">
        <v>-7.0668833890056518E-3</v>
      </c>
      <c r="E7328" s="174">
        <v>-7.0668833890056518E-3</v>
      </c>
      <c r="G7328" s="174">
        <v>7322</v>
      </c>
      <c r="H7328" s="174">
        <f t="shared" ca="1" si="118"/>
        <v>-4.7485605790037279E-2</v>
      </c>
    </row>
    <row r="7329" spans="2:8" x14ac:dyDescent="0.3">
      <c r="B7329" s="212">
        <v>34876</v>
      </c>
      <c r="C7329" s="212">
        <v>49.471595999999998</v>
      </c>
      <c r="D7329" s="174">
        <v>-2.7491478784488085E-2</v>
      </c>
      <c r="E7329" s="174">
        <v>-2.7491478784488085E-2</v>
      </c>
      <c r="G7329" s="174">
        <v>7323</v>
      </c>
      <c r="H7329" s="174">
        <f t="shared" ca="1" si="118"/>
        <v>4.2998365378024029E-3</v>
      </c>
    </row>
    <row r="7330" spans="2:8" x14ac:dyDescent="0.3">
      <c r="B7330" s="213">
        <v>34873</v>
      </c>
      <c r="C7330" s="213">
        <v>50.870089999999998</v>
      </c>
      <c r="D7330" s="174">
        <v>-1.3559547302392696E-2</v>
      </c>
      <c r="E7330" s="174">
        <v>-1.3559547302392696E-2</v>
      </c>
      <c r="G7330" s="174">
        <v>7324</v>
      </c>
      <c r="H7330" s="174">
        <f t="shared" ca="1" si="118"/>
        <v>-3.8951481662311267E-3</v>
      </c>
    </row>
    <row r="7331" spans="2:8" x14ac:dyDescent="0.3">
      <c r="B7331" s="212">
        <v>34872</v>
      </c>
      <c r="C7331" s="212">
        <v>51.569347</v>
      </c>
      <c r="D7331" s="174">
        <v>-1.6666615500394433E-2</v>
      </c>
      <c r="E7331" s="174">
        <v>-1.6666615500394433E-2</v>
      </c>
      <c r="G7331" s="174">
        <v>7325</v>
      </c>
      <c r="H7331" s="174">
        <f t="shared" ca="1" si="118"/>
        <v>-1.4234589824075335E-2</v>
      </c>
    </row>
    <row r="7332" spans="2:8" x14ac:dyDescent="0.3">
      <c r="B7332" s="213">
        <v>34871</v>
      </c>
      <c r="C7332" s="213">
        <v>52.443401000000001</v>
      </c>
      <c r="D7332" s="174">
        <v>-3.3222906425520319E-3</v>
      </c>
      <c r="E7332" s="174">
        <v>-3.3222906425520319E-3</v>
      </c>
      <c r="G7332" s="174">
        <v>7326</v>
      </c>
      <c r="H7332" s="174">
        <f t="shared" ca="1" si="118"/>
        <v>-3.616494274287891E-2</v>
      </c>
    </row>
    <row r="7333" spans="2:8" x14ac:dyDescent="0.3">
      <c r="B7333" s="212">
        <v>34870</v>
      </c>
      <c r="C7333" s="212">
        <v>52.618214000000002</v>
      </c>
      <c r="D7333" s="174">
        <v>0</v>
      </c>
      <c r="E7333" s="174">
        <v>0</v>
      </c>
      <c r="G7333" s="174">
        <v>7327</v>
      </c>
      <c r="H7333" s="174">
        <f t="shared" ca="1" si="118"/>
        <v>-3.2274200731832081E-3</v>
      </c>
    </row>
    <row r="7334" spans="2:8" x14ac:dyDescent="0.3">
      <c r="B7334" s="213">
        <v>34869</v>
      </c>
      <c r="C7334" s="213">
        <v>52.618214000000002</v>
      </c>
      <c r="D7334" s="174">
        <v>1.3468162431062494E-2</v>
      </c>
      <c r="E7334" s="174">
        <v>1.3468162431062494E-2</v>
      </c>
      <c r="G7334" s="174">
        <v>7328</v>
      </c>
      <c r="H7334" s="174">
        <f t="shared" ca="1" si="118"/>
        <v>-2.0717370264518718E-2</v>
      </c>
    </row>
    <row r="7335" spans="2:8" x14ac:dyDescent="0.3">
      <c r="B7335" s="212">
        <v>34866</v>
      </c>
      <c r="C7335" s="212">
        <v>51.918961000000003</v>
      </c>
      <c r="D7335" s="174">
        <v>3.8461466148118975E-2</v>
      </c>
      <c r="E7335" s="174">
        <v>3.8461466148118975E-2</v>
      </c>
      <c r="G7335" s="174">
        <v>7329</v>
      </c>
      <c r="H7335" s="174">
        <f t="shared" ca="1" si="118"/>
        <v>2.0322200964473326E-2</v>
      </c>
    </row>
    <row r="7336" spans="2:8" x14ac:dyDescent="0.3">
      <c r="B7336" s="213">
        <v>34865</v>
      </c>
      <c r="C7336" s="213">
        <v>49.996040000000001</v>
      </c>
      <c r="D7336" s="174">
        <v>0</v>
      </c>
      <c r="E7336" s="174">
        <v>0</v>
      </c>
      <c r="G7336" s="174">
        <v>7330</v>
      </c>
      <c r="H7336" s="174">
        <f t="shared" ca="1" si="118"/>
        <v>4.503249541172474E-3</v>
      </c>
    </row>
    <row r="7337" spans="2:8" x14ac:dyDescent="0.3">
      <c r="B7337" s="212">
        <v>34864</v>
      </c>
      <c r="C7337" s="212">
        <v>49.996040000000001</v>
      </c>
      <c r="D7337" s="174">
        <v>7.0424430303195288E-3</v>
      </c>
      <c r="E7337" s="174">
        <v>7.0424430303195288E-3</v>
      </c>
      <c r="G7337" s="174">
        <v>7331</v>
      </c>
      <c r="H7337" s="174">
        <f t="shared" ca="1" si="118"/>
        <v>-6.0050199706794874E-4</v>
      </c>
    </row>
    <row r="7338" spans="2:8" x14ac:dyDescent="0.3">
      <c r="B7338" s="213">
        <v>34863</v>
      </c>
      <c r="C7338" s="213">
        <v>49.646408000000001</v>
      </c>
      <c r="D7338" s="174">
        <v>0</v>
      </c>
      <c r="E7338" s="174">
        <v>0</v>
      </c>
      <c r="G7338" s="174">
        <v>7332</v>
      </c>
      <c r="H7338" s="174">
        <f t="shared" ca="1" si="118"/>
        <v>9.9324106284741105E-4</v>
      </c>
    </row>
    <row r="7339" spans="2:8" x14ac:dyDescent="0.3">
      <c r="B7339" s="212">
        <v>34862</v>
      </c>
      <c r="C7339" s="212">
        <v>49.646408000000001</v>
      </c>
      <c r="D7339" s="174">
        <v>-6.9931938609537822E-3</v>
      </c>
      <c r="E7339" s="174">
        <v>-6.9931938609537822E-3</v>
      </c>
      <c r="G7339" s="174">
        <v>7333</v>
      </c>
      <c r="H7339" s="174">
        <f t="shared" ca="1" si="118"/>
        <v>1.142500006162082E-3</v>
      </c>
    </row>
    <row r="7340" spans="2:8" x14ac:dyDescent="0.3">
      <c r="B7340" s="213">
        <v>34859</v>
      </c>
      <c r="C7340" s="213">
        <v>49.996040000000001</v>
      </c>
      <c r="D7340" s="174">
        <v>3.508704883090782E-3</v>
      </c>
      <c r="E7340" s="174">
        <v>3.508704883090782E-3</v>
      </c>
      <c r="G7340" s="174">
        <v>7334</v>
      </c>
      <c r="H7340" s="174">
        <f t="shared" ca="1" si="118"/>
        <v>2.1175629541306494E-2</v>
      </c>
    </row>
    <row r="7341" spans="2:8" x14ac:dyDescent="0.3">
      <c r="B7341" s="212">
        <v>34858</v>
      </c>
      <c r="C7341" s="212">
        <v>49.821232000000002</v>
      </c>
      <c r="D7341" s="174">
        <v>0</v>
      </c>
      <c r="E7341" s="174">
        <v>0</v>
      </c>
      <c r="G7341" s="174">
        <v>7335</v>
      </c>
      <c r="H7341" s="174">
        <f t="shared" ca="1" si="118"/>
        <v>-2.3149187524982066E-3</v>
      </c>
    </row>
    <row r="7342" spans="2:8" x14ac:dyDescent="0.3">
      <c r="B7342" s="213">
        <v>34857</v>
      </c>
      <c r="C7342" s="213">
        <v>49.821232000000002</v>
      </c>
      <c r="D7342" s="174">
        <v>7.0674089431035101E-3</v>
      </c>
      <c r="E7342" s="174">
        <v>7.0674089431035101E-3</v>
      </c>
      <c r="G7342" s="174">
        <v>7336</v>
      </c>
      <c r="H7342" s="174">
        <f t="shared" ca="1" si="118"/>
        <v>3.2770621921006056E-2</v>
      </c>
    </row>
    <row r="7343" spans="2:8" x14ac:dyDescent="0.3">
      <c r="B7343" s="212">
        <v>34856</v>
      </c>
      <c r="C7343" s="212">
        <v>49.471595999999998</v>
      </c>
      <c r="D7343" s="174">
        <v>1.6014079237628365E-2</v>
      </c>
      <c r="E7343" s="174">
        <v>1.6014079237628365E-2</v>
      </c>
      <c r="G7343" s="174">
        <v>7337</v>
      </c>
      <c r="H7343" s="174">
        <f t="shared" ca="1" si="118"/>
        <v>2.7077445943585812E-2</v>
      </c>
    </row>
    <row r="7344" spans="2:8" x14ac:dyDescent="0.3">
      <c r="B7344" s="213">
        <v>34855</v>
      </c>
      <c r="C7344" s="213">
        <v>48.691840999999997</v>
      </c>
      <c r="D7344" s="174">
        <v>1.7825046792316209E-3</v>
      </c>
      <c r="E7344" s="174">
        <v>1.7825046792316209E-3</v>
      </c>
      <c r="G7344" s="174">
        <v>7338</v>
      </c>
      <c r="H7344" s="174">
        <f t="shared" ca="1" si="118"/>
        <v>-1.9871696676630229E-2</v>
      </c>
    </row>
    <row r="7345" spans="2:8" x14ac:dyDescent="0.3">
      <c r="B7345" s="212">
        <v>34852</v>
      </c>
      <c r="C7345" s="212">
        <v>48.605201999999998</v>
      </c>
      <c r="D7345" s="174">
        <v>-1.7512958344824768E-2</v>
      </c>
      <c r="E7345" s="174">
        <v>-1.7512958344824768E-2</v>
      </c>
      <c r="G7345" s="174">
        <v>7339</v>
      </c>
      <c r="H7345" s="174">
        <f t="shared" ca="1" si="118"/>
        <v>6.5014031014947269E-3</v>
      </c>
    </row>
    <row r="7346" spans="2:8" x14ac:dyDescent="0.3">
      <c r="B7346" s="213">
        <v>34851</v>
      </c>
      <c r="C7346" s="213">
        <v>49.471595999999998</v>
      </c>
      <c r="D7346" s="174">
        <v>7.0545283197925327E-3</v>
      </c>
      <c r="E7346" s="174">
        <v>7.0545283197925327E-3</v>
      </c>
      <c r="G7346" s="174">
        <v>7340</v>
      </c>
      <c r="H7346" s="174">
        <f t="shared" ca="1" si="118"/>
        <v>-6.0435528075664866E-2</v>
      </c>
    </row>
    <row r="7347" spans="2:8" x14ac:dyDescent="0.3">
      <c r="B7347" s="212">
        <v>34850</v>
      </c>
      <c r="C7347" s="212">
        <v>49.125042000000001</v>
      </c>
      <c r="D7347" s="174">
        <v>8.0000023743491744E-2</v>
      </c>
      <c r="E7347" s="174">
        <v>8.0000023743491744E-2</v>
      </c>
      <c r="G7347" s="174">
        <v>7341</v>
      </c>
      <c r="H7347" s="174">
        <f t="shared" ca="1" si="118"/>
        <v>-5.1069670981030803E-2</v>
      </c>
    </row>
    <row r="7348" spans="2:8" x14ac:dyDescent="0.3">
      <c r="B7348" s="213">
        <v>34849</v>
      </c>
      <c r="C7348" s="213">
        <v>45.486148999999997</v>
      </c>
      <c r="D7348" s="174">
        <v>7.6775624907688836E-3</v>
      </c>
      <c r="E7348" s="174">
        <v>7.6775624907688836E-3</v>
      </c>
      <c r="G7348" s="174">
        <v>7342</v>
      </c>
      <c r="H7348" s="174">
        <f t="shared" ca="1" si="118"/>
        <v>-1.8182813653588127E-2</v>
      </c>
    </row>
    <row r="7349" spans="2:8" x14ac:dyDescent="0.3">
      <c r="B7349" s="212">
        <v>34848</v>
      </c>
      <c r="C7349" s="212">
        <v>45.139586999999999</v>
      </c>
      <c r="D7349" s="174">
        <v>1.923226319969335E-3</v>
      </c>
      <c r="E7349" s="174">
        <v>1.923226319969335E-3</v>
      </c>
      <c r="G7349" s="174">
        <v>7343</v>
      </c>
      <c r="H7349" s="174">
        <f t="shared" ca="1" si="118"/>
        <v>-1.0246395980566135E-2</v>
      </c>
    </row>
    <row r="7350" spans="2:8" x14ac:dyDescent="0.3">
      <c r="B7350" s="213">
        <v>34845</v>
      </c>
      <c r="C7350" s="213">
        <v>45.05294</v>
      </c>
      <c r="D7350" s="174">
        <v>2.3621716277347264E-2</v>
      </c>
      <c r="E7350" s="174">
        <v>2.3621716277347264E-2</v>
      </c>
      <c r="G7350" s="174">
        <v>7344</v>
      </c>
      <c r="H7350" s="174">
        <f t="shared" ca="1" si="118"/>
        <v>7.0245241906949944E-3</v>
      </c>
    </row>
    <row r="7351" spans="2:8" x14ac:dyDescent="0.3">
      <c r="B7351" s="212">
        <v>34844</v>
      </c>
      <c r="C7351" s="212">
        <v>44.013271000000003</v>
      </c>
      <c r="D7351" s="174">
        <v>0</v>
      </c>
      <c r="E7351" s="174">
        <v>0</v>
      </c>
      <c r="G7351" s="174">
        <v>7345</v>
      </c>
      <c r="H7351" s="174">
        <f t="shared" ca="1" si="118"/>
        <v>-3.2559859126347242E-2</v>
      </c>
    </row>
    <row r="7352" spans="2:8" x14ac:dyDescent="0.3">
      <c r="B7352" s="213">
        <v>34843</v>
      </c>
      <c r="C7352" s="213">
        <v>44.013271000000003</v>
      </c>
      <c r="D7352" s="174">
        <v>5.9406195397751858E-3</v>
      </c>
      <c r="E7352" s="174">
        <v>5.9406195397751858E-3</v>
      </c>
      <c r="G7352" s="174">
        <v>7346</v>
      </c>
      <c r="H7352" s="174">
        <f t="shared" ca="1" si="118"/>
        <v>-1.6832995092533783E-2</v>
      </c>
    </row>
    <row r="7353" spans="2:8" x14ac:dyDescent="0.3">
      <c r="B7353" s="212">
        <v>34842</v>
      </c>
      <c r="C7353" s="212">
        <v>43.753349</v>
      </c>
      <c r="D7353" s="174">
        <v>-5.905536991331616E-3</v>
      </c>
      <c r="E7353" s="174">
        <v>-5.905536991331616E-3</v>
      </c>
      <c r="G7353" s="174">
        <v>7347</v>
      </c>
      <c r="H7353" s="174">
        <f t="shared" ca="1" si="118"/>
        <v>4.1634964552731371E-2</v>
      </c>
    </row>
    <row r="7354" spans="2:8" x14ac:dyDescent="0.3">
      <c r="B7354" s="213">
        <v>34841</v>
      </c>
      <c r="C7354" s="213">
        <v>44.013271000000003</v>
      </c>
      <c r="D7354" s="174">
        <v>-2.3076607209207577E-2</v>
      </c>
      <c r="E7354" s="174">
        <v>-2.3076607209207577E-2</v>
      </c>
      <c r="G7354" s="174">
        <v>7348</v>
      </c>
      <c r="H7354" s="174">
        <f t="shared" ca="1" si="118"/>
        <v>-3.0530766612898188E-2</v>
      </c>
    </row>
    <row r="7355" spans="2:8" x14ac:dyDescent="0.3">
      <c r="B7355" s="212">
        <v>34838</v>
      </c>
      <c r="C7355" s="212">
        <v>45.05294</v>
      </c>
      <c r="D7355" s="174">
        <v>-3.8316480539799785E-3</v>
      </c>
      <c r="E7355" s="174">
        <v>-3.8316480539799785E-3</v>
      </c>
      <c r="G7355" s="174">
        <v>7349</v>
      </c>
      <c r="H7355" s="174">
        <f t="shared" ca="1" si="118"/>
        <v>2.2319582737997116E-2</v>
      </c>
    </row>
    <row r="7356" spans="2:8" x14ac:dyDescent="0.3">
      <c r="B7356" s="213">
        <v>34837</v>
      </c>
      <c r="C7356" s="213">
        <v>45.226230999999999</v>
      </c>
      <c r="D7356" s="174">
        <v>1.953132141526703E-2</v>
      </c>
      <c r="E7356" s="174">
        <v>1.953132141526703E-2</v>
      </c>
      <c r="G7356" s="174">
        <v>7350</v>
      </c>
      <c r="H7356" s="174">
        <f t="shared" ca="1" si="118"/>
        <v>-1.8764647086281745E-2</v>
      </c>
    </row>
    <row r="7357" spans="2:8" x14ac:dyDescent="0.3">
      <c r="B7357" s="212">
        <v>34836</v>
      </c>
      <c r="C7357" s="212">
        <v>44.359825000000001</v>
      </c>
      <c r="D7357" s="174">
        <v>4.4897953511232588E-2</v>
      </c>
      <c r="E7357" s="174">
        <v>4.4897953511232588E-2</v>
      </c>
      <c r="G7357" s="174">
        <v>7351</v>
      </c>
      <c r="H7357" s="174">
        <f t="shared" ca="1" si="118"/>
        <v>-1.5574615891704051E-2</v>
      </c>
    </row>
    <row r="7358" spans="2:8" x14ac:dyDescent="0.3">
      <c r="B7358" s="213">
        <v>34835</v>
      </c>
      <c r="C7358" s="213">
        <v>42.453738999999999</v>
      </c>
      <c r="D7358" s="174">
        <v>2.0833312794228707E-2</v>
      </c>
      <c r="E7358" s="174">
        <v>2.0833312794228707E-2</v>
      </c>
      <c r="G7358" s="174">
        <v>7352</v>
      </c>
      <c r="H7358" s="174">
        <f t="shared" ca="1" si="118"/>
        <v>-1.0798876797226017E-2</v>
      </c>
    </row>
    <row r="7359" spans="2:8" x14ac:dyDescent="0.3">
      <c r="B7359" s="212">
        <v>34834</v>
      </c>
      <c r="C7359" s="212">
        <v>41.587336999999998</v>
      </c>
      <c r="D7359" s="174">
        <v>-8.2643885095816088E-3</v>
      </c>
      <c r="E7359" s="174">
        <v>-8.2643885095816088E-3</v>
      </c>
      <c r="G7359" s="174">
        <v>7353</v>
      </c>
      <c r="H7359" s="174">
        <f t="shared" ca="1" si="118"/>
        <v>-3.2274037076001509E-2</v>
      </c>
    </row>
    <row r="7360" spans="2:8" x14ac:dyDescent="0.3">
      <c r="B7360" s="213">
        <v>34831</v>
      </c>
      <c r="C7360" s="213">
        <v>41.933895</v>
      </c>
      <c r="D7360" s="174">
        <v>2.0701951284126181E-3</v>
      </c>
      <c r="E7360" s="174">
        <v>2.0701951284126181E-3</v>
      </c>
      <c r="G7360" s="174">
        <v>7354</v>
      </c>
      <c r="H7360" s="174">
        <f t="shared" ca="1" si="118"/>
        <v>1.0717772175360954E-2</v>
      </c>
    </row>
    <row r="7361" spans="2:8" x14ac:dyDescent="0.3">
      <c r="B7361" s="212">
        <v>34830</v>
      </c>
      <c r="C7361" s="212">
        <v>41.847262999999998</v>
      </c>
      <c r="D7361" s="174">
        <v>0</v>
      </c>
      <c r="E7361" s="174">
        <v>0</v>
      </c>
      <c r="G7361" s="174">
        <v>7355</v>
      </c>
      <c r="H7361" s="174">
        <f t="shared" ca="1" si="118"/>
        <v>1.3936180260223521E-2</v>
      </c>
    </row>
    <row r="7362" spans="2:8" x14ac:dyDescent="0.3">
      <c r="B7362" s="213">
        <v>34829</v>
      </c>
      <c r="C7362" s="213">
        <v>41.847262999999998</v>
      </c>
      <c r="D7362" s="174">
        <v>6.2501236854862847E-3</v>
      </c>
      <c r="E7362" s="174">
        <v>6.2501236854862847E-3</v>
      </c>
      <c r="G7362" s="174">
        <v>7356</v>
      </c>
      <c r="H7362" s="174">
        <f t="shared" ca="1" si="118"/>
        <v>7.3964806306844747E-3</v>
      </c>
    </row>
    <row r="7363" spans="2:8" x14ac:dyDescent="0.3">
      <c r="B7363" s="212">
        <v>34828</v>
      </c>
      <c r="C7363" s="212">
        <v>41.587336999999998</v>
      </c>
      <c r="D7363" s="174">
        <v>-2.0408143555977504E-2</v>
      </c>
      <c r="E7363" s="174">
        <v>-2.0408143555977504E-2</v>
      </c>
      <c r="G7363" s="174">
        <v>7357</v>
      </c>
      <c r="H7363" s="174">
        <f t="shared" ca="1" si="118"/>
        <v>-5.972483793584879E-2</v>
      </c>
    </row>
    <row r="7364" spans="2:8" x14ac:dyDescent="0.3">
      <c r="B7364" s="213">
        <v>34827</v>
      </c>
      <c r="C7364" s="213">
        <v>42.453738999999999</v>
      </c>
      <c r="D7364" s="174">
        <v>-1.2594509583304443E-2</v>
      </c>
      <c r="E7364" s="174">
        <v>-1.2594509583304443E-2</v>
      </c>
      <c r="G7364" s="174">
        <v>7358</v>
      </c>
      <c r="H7364" s="174">
        <f t="shared" ca="1" si="118"/>
        <v>-1.9896655488969073E-2</v>
      </c>
    </row>
    <row r="7365" spans="2:8" x14ac:dyDescent="0.3">
      <c r="B7365" s="212">
        <v>34824</v>
      </c>
      <c r="C7365" s="212">
        <v>42.995243000000002</v>
      </c>
      <c r="D7365" s="174">
        <v>4.4736838971984848E-2</v>
      </c>
      <c r="E7365" s="174">
        <v>4.4736838971984848E-2</v>
      </c>
      <c r="G7365" s="174">
        <v>7359</v>
      </c>
      <c r="H7365" s="174">
        <f t="shared" ca="1" si="118"/>
        <v>1.3000813903579779E-2</v>
      </c>
    </row>
    <row r="7366" spans="2:8" x14ac:dyDescent="0.3">
      <c r="B7366" s="213">
        <v>34823</v>
      </c>
      <c r="C7366" s="213">
        <v>41.154136999999999</v>
      </c>
      <c r="D7366" s="174">
        <v>4.9723850901958848E-2</v>
      </c>
      <c r="E7366" s="174">
        <v>4.9723850901958848E-2</v>
      </c>
      <c r="G7366" s="174">
        <v>7360</v>
      </c>
      <c r="H7366" s="174">
        <f t="shared" ca="1" si="118"/>
        <v>-8.6744448581478704E-3</v>
      </c>
    </row>
    <row r="7367" spans="2:8" x14ac:dyDescent="0.3">
      <c r="B7367" s="212">
        <v>34822</v>
      </c>
      <c r="C7367" s="212">
        <v>39.204726999999998</v>
      </c>
      <c r="D7367" s="174">
        <v>4.6242589919579268E-2</v>
      </c>
      <c r="E7367" s="174">
        <v>4.6242589919579268E-2</v>
      </c>
      <c r="G7367" s="174">
        <v>7361</v>
      </c>
      <c r="H7367" s="174">
        <f t="shared" ca="1" si="118"/>
        <v>-1.0414415943197822E-2</v>
      </c>
    </row>
    <row r="7368" spans="2:8" x14ac:dyDescent="0.3">
      <c r="B7368" s="213">
        <v>34821</v>
      </c>
      <c r="C7368" s="213">
        <v>37.471927999999998</v>
      </c>
      <c r="D7368" s="174">
        <v>-4.419872634236173E-2</v>
      </c>
      <c r="E7368" s="174">
        <v>-4.419872634236173E-2</v>
      </c>
      <c r="G7368" s="174">
        <v>7362</v>
      </c>
      <c r="H7368" s="174">
        <f t="shared" ref="H7368:H7431" ca="1" si="119">_xlfn.NORM.INV(RAND(),N$9,N$10)</f>
        <v>7.2252414428658068E-2</v>
      </c>
    </row>
    <row r="7369" spans="2:8" x14ac:dyDescent="0.3">
      <c r="B7369" s="212">
        <v>34820</v>
      </c>
      <c r="C7369" s="212">
        <v>39.204726999999998</v>
      </c>
      <c r="D7369" s="174">
        <v>0</v>
      </c>
      <c r="E7369" s="174">
        <v>0</v>
      </c>
      <c r="G7369" s="174">
        <v>7363</v>
      </c>
      <c r="H7369" s="174">
        <f t="shared" ca="1" si="119"/>
        <v>-2.6898875451161784E-2</v>
      </c>
    </row>
    <row r="7370" spans="2:8" x14ac:dyDescent="0.3">
      <c r="B7370" s="213">
        <v>34817</v>
      </c>
      <c r="C7370" s="213">
        <v>39.204726999999998</v>
      </c>
      <c r="D7370" s="174">
        <v>-2.6881828923864783E-2</v>
      </c>
      <c r="E7370" s="174">
        <v>-2.6881828923864783E-2</v>
      </c>
      <c r="G7370" s="174">
        <v>7364</v>
      </c>
      <c r="H7370" s="174">
        <f t="shared" ca="1" si="119"/>
        <v>1.2869242920820749E-2</v>
      </c>
    </row>
    <row r="7371" spans="2:8" x14ac:dyDescent="0.3">
      <c r="B7371" s="212">
        <v>34816</v>
      </c>
      <c r="C7371" s="212">
        <v>40.287734999999998</v>
      </c>
      <c r="D7371" s="174">
        <v>-5.3475266460999296E-3</v>
      </c>
      <c r="E7371" s="174">
        <v>-5.3475266460999296E-3</v>
      </c>
      <c r="G7371" s="174">
        <v>7365</v>
      </c>
      <c r="H7371" s="174">
        <f t="shared" ca="1" si="119"/>
        <v>2.915325701271556E-2</v>
      </c>
    </row>
    <row r="7372" spans="2:8" x14ac:dyDescent="0.3">
      <c r="B7372" s="213">
        <v>34815</v>
      </c>
      <c r="C7372" s="213">
        <v>40.504333000000003</v>
      </c>
      <c r="D7372" s="174">
        <v>-1.5789518317441478E-2</v>
      </c>
      <c r="E7372" s="174">
        <v>-1.5789518317441478E-2</v>
      </c>
      <c r="G7372" s="174">
        <v>7366</v>
      </c>
      <c r="H7372" s="174">
        <f t="shared" ca="1" si="119"/>
        <v>-9.0536926118777086E-3</v>
      </c>
    </row>
    <row r="7373" spans="2:8" x14ac:dyDescent="0.3">
      <c r="B7373" s="212">
        <v>34814</v>
      </c>
      <c r="C7373" s="212">
        <v>41.154136999999999</v>
      </c>
      <c r="D7373" s="174">
        <v>-2.0618442863709462E-2</v>
      </c>
      <c r="E7373" s="174">
        <v>-2.0618442863709462E-2</v>
      </c>
      <c r="G7373" s="174">
        <v>7367</v>
      </c>
      <c r="H7373" s="174">
        <f t="shared" ca="1" si="119"/>
        <v>1.4222543196504381E-2</v>
      </c>
    </row>
    <row r="7374" spans="2:8" x14ac:dyDescent="0.3">
      <c r="B7374" s="213">
        <v>34813</v>
      </c>
      <c r="C7374" s="213">
        <v>42.020535000000002</v>
      </c>
      <c r="D7374" s="174">
        <v>-2.2670135856657437E-2</v>
      </c>
      <c r="E7374" s="174">
        <v>-2.2670135856657437E-2</v>
      </c>
      <c r="G7374" s="174">
        <v>7368</v>
      </c>
      <c r="H7374" s="174">
        <f t="shared" ca="1" si="119"/>
        <v>-4.2410707379318902E-2</v>
      </c>
    </row>
    <row r="7375" spans="2:8" x14ac:dyDescent="0.3">
      <c r="B7375" s="212">
        <v>34810</v>
      </c>
      <c r="C7375" s="212">
        <v>42.995243000000002</v>
      </c>
      <c r="D7375" s="174">
        <v>2.5253142331907886E-3</v>
      </c>
      <c r="E7375" s="174">
        <v>2.5253142331907886E-3</v>
      </c>
      <c r="G7375" s="174">
        <v>7369</v>
      </c>
      <c r="H7375" s="174">
        <f t="shared" ca="1" si="119"/>
        <v>6.4224268907352888E-2</v>
      </c>
    </row>
    <row r="7376" spans="2:8" x14ac:dyDescent="0.3">
      <c r="B7376" s="213">
        <v>34809</v>
      </c>
      <c r="C7376" s="213">
        <v>42.886940000000003</v>
      </c>
      <c r="D7376" s="174">
        <v>-2.518953085112215E-3</v>
      </c>
      <c r="E7376" s="174">
        <v>-2.518953085112215E-3</v>
      </c>
      <c r="G7376" s="174">
        <v>7370</v>
      </c>
      <c r="H7376" s="174">
        <f t="shared" ca="1" si="119"/>
        <v>7.2695090276983232E-3</v>
      </c>
    </row>
    <row r="7377" spans="2:8" x14ac:dyDescent="0.3">
      <c r="B7377" s="212">
        <v>34808</v>
      </c>
      <c r="C7377" s="212">
        <v>42.995243000000002</v>
      </c>
      <c r="D7377" s="174">
        <v>2.3195992150028544E-2</v>
      </c>
      <c r="E7377" s="174">
        <v>2.3195992150028544E-2</v>
      </c>
      <c r="G7377" s="174">
        <v>7371</v>
      </c>
      <c r="H7377" s="174">
        <f t="shared" ca="1" si="119"/>
        <v>-3.2123490721991228E-2</v>
      </c>
    </row>
    <row r="7378" spans="2:8" x14ac:dyDescent="0.3">
      <c r="B7378" s="213">
        <v>34807</v>
      </c>
      <c r="C7378" s="213">
        <v>42.020535000000002</v>
      </c>
      <c r="D7378" s="174">
        <v>-5.128235846099006E-3</v>
      </c>
      <c r="E7378" s="174">
        <v>-5.128235846099006E-3</v>
      </c>
      <c r="G7378" s="174">
        <v>7372</v>
      </c>
      <c r="H7378" s="174">
        <f t="shared" ca="1" si="119"/>
        <v>3.0219384474545471E-2</v>
      </c>
    </row>
    <row r="7379" spans="2:8" x14ac:dyDescent="0.3">
      <c r="B7379" s="212">
        <v>34806</v>
      </c>
      <c r="C7379" s="212">
        <v>42.237136999999997</v>
      </c>
      <c r="D7379" s="174">
        <v>1.0362781185272089E-2</v>
      </c>
      <c r="E7379" s="174">
        <v>1.0362781185272089E-2</v>
      </c>
      <c r="G7379" s="174">
        <v>7373</v>
      </c>
      <c r="H7379" s="174">
        <f t="shared" ca="1" si="119"/>
        <v>-2.0786535231055718E-2</v>
      </c>
    </row>
    <row r="7380" spans="2:8" x14ac:dyDescent="0.3">
      <c r="B7380" s="213">
        <v>34803</v>
      </c>
      <c r="C7380" s="213">
        <v>41.803932000000003</v>
      </c>
      <c r="D7380" s="174">
        <v>0</v>
      </c>
      <c r="E7380" s="174">
        <v>0</v>
      </c>
      <c r="G7380" s="174">
        <v>7374</v>
      </c>
      <c r="H7380" s="174">
        <f t="shared" ca="1" si="119"/>
        <v>1.3854501423609335E-3</v>
      </c>
    </row>
    <row r="7381" spans="2:8" x14ac:dyDescent="0.3">
      <c r="B7381" s="212">
        <v>34802</v>
      </c>
      <c r="C7381" s="212">
        <v>41.803932000000003</v>
      </c>
      <c r="D7381" s="174">
        <v>0</v>
      </c>
      <c r="E7381" s="174">
        <v>0</v>
      </c>
      <c r="G7381" s="174">
        <v>7375</v>
      </c>
      <c r="H7381" s="174">
        <f t="shared" ca="1" si="119"/>
        <v>2.214155010609414E-2</v>
      </c>
    </row>
    <row r="7382" spans="2:8" x14ac:dyDescent="0.3">
      <c r="B7382" s="213">
        <v>34801</v>
      </c>
      <c r="C7382" s="213">
        <v>41.803932000000003</v>
      </c>
      <c r="D7382" s="174">
        <v>0</v>
      </c>
      <c r="E7382" s="174">
        <v>0</v>
      </c>
      <c r="G7382" s="174">
        <v>7376</v>
      </c>
      <c r="H7382" s="174">
        <f t="shared" ca="1" si="119"/>
        <v>-9.5231816404712476E-3</v>
      </c>
    </row>
    <row r="7383" spans="2:8" x14ac:dyDescent="0.3">
      <c r="B7383" s="212">
        <v>34800</v>
      </c>
      <c r="C7383" s="212">
        <v>41.803932000000003</v>
      </c>
      <c r="D7383" s="174">
        <v>0</v>
      </c>
      <c r="E7383" s="174">
        <v>0</v>
      </c>
      <c r="G7383" s="174">
        <v>7377</v>
      </c>
      <c r="H7383" s="174">
        <f t="shared" ca="1" si="119"/>
        <v>2.4987525884522247E-2</v>
      </c>
    </row>
    <row r="7384" spans="2:8" x14ac:dyDescent="0.3">
      <c r="B7384" s="213">
        <v>34799</v>
      </c>
      <c r="C7384" s="213">
        <v>41.803932000000003</v>
      </c>
      <c r="D7384" s="174">
        <v>0</v>
      </c>
      <c r="E7384" s="174">
        <v>0</v>
      </c>
      <c r="G7384" s="174">
        <v>7378</v>
      </c>
      <c r="H7384" s="174">
        <f t="shared" ca="1" si="119"/>
        <v>-3.442957109613718E-4</v>
      </c>
    </row>
    <row r="7385" spans="2:8" x14ac:dyDescent="0.3">
      <c r="B7385" s="212">
        <v>34796</v>
      </c>
      <c r="C7385" s="212">
        <v>41.803932000000003</v>
      </c>
      <c r="D7385" s="174">
        <v>-1.0256495368045279E-2</v>
      </c>
      <c r="E7385" s="174">
        <v>-1.0256495368045279E-2</v>
      </c>
      <c r="G7385" s="174">
        <v>7379</v>
      </c>
      <c r="H7385" s="174">
        <f t="shared" ca="1" si="119"/>
        <v>-1.5269227221929201E-3</v>
      </c>
    </row>
    <row r="7386" spans="2:8" x14ac:dyDescent="0.3">
      <c r="B7386" s="213">
        <v>34795</v>
      </c>
      <c r="C7386" s="213">
        <v>42.237136999999997</v>
      </c>
      <c r="D7386" s="174">
        <v>2.6315701869777962E-2</v>
      </c>
      <c r="E7386" s="174">
        <v>2.6315701869777962E-2</v>
      </c>
      <c r="G7386" s="174">
        <v>7380</v>
      </c>
      <c r="H7386" s="174">
        <f t="shared" ca="1" si="119"/>
        <v>-4.4715463087563974E-2</v>
      </c>
    </row>
    <row r="7387" spans="2:8" x14ac:dyDescent="0.3">
      <c r="B7387" s="212">
        <v>34794</v>
      </c>
      <c r="C7387" s="212">
        <v>41.154136999999999</v>
      </c>
      <c r="D7387" s="174">
        <v>3.2608842654185843E-2</v>
      </c>
      <c r="E7387" s="174">
        <v>3.2608842654185843E-2</v>
      </c>
      <c r="G7387" s="174">
        <v>7381</v>
      </c>
      <c r="H7387" s="174">
        <f t="shared" ca="1" si="119"/>
        <v>-1.3072709097707896E-2</v>
      </c>
    </row>
    <row r="7388" spans="2:8" x14ac:dyDescent="0.3">
      <c r="B7388" s="213">
        <v>34793</v>
      </c>
      <c r="C7388" s="213">
        <v>39.854526999999997</v>
      </c>
      <c r="D7388" s="174">
        <v>5.74709865309153E-2</v>
      </c>
      <c r="E7388" s="174">
        <v>5.74709865309153E-2</v>
      </c>
      <c r="G7388" s="174">
        <v>7382</v>
      </c>
      <c r="H7388" s="174">
        <f t="shared" ca="1" si="119"/>
        <v>1.6898571115377271E-2</v>
      </c>
    </row>
    <row r="7389" spans="2:8" x14ac:dyDescent="0.3">
      <c r="B7389" s="212">
        <v>34792</v>
      </c>
      <c r="C7389" s="212">
        <v>37.68853</v>
      </c>
      <c r="D7389" s="174">
        <v>3.5714328898540586E-2</v>
      </c>
      <c r="E7389" s="174">
        <v>3.5714328898540586E-2</v>
      </c>
      <c r="G7389" s="174">
        <v>7383</v>
      </c>
      <c r="H7389" s="174">
        <f t="shared" ca="1" si="119"/>
        <v>9.6633605232144138E-3</v>
      </c>
    </row>
    <row r="7390" spans="2:8" x14ac:dyDescent="0.3">
      <c r="B7390" s="213">
        <v>34789</v>
      </c>
      <c r="C7390" s="213">
        <v>36.388924000000003</v>
      </c>
      <c r="D7390" s="174">
        <v>-5.917085405857554E-3</v>
      </c>
      <c r="E7390" s="174">
        <v>-5.917085405857554E-3</v>
      </c>
      <c r="G7390" s="174">
        <v>7384</v>
      </c>
      <c r="H7390" s="174">
        <f t="shared" ca="1" si="119"/>
        <v>9.0040103785071577E-3</v>
      </c>
    </row>
    <row r="7391" spans="2:8" x14ac:dyDescent="0.3">
      <c r="B7391" s="212">
        <v>34788</v>
      </c>
      <c r="C7391" s="212">
        <v>36.605522000000001</v>
      </c>
      <c r="D7391" s="174">
        <v>5.9523057070881681E-3</v>
      </c>
      <c r="E7391" s="174">
        <v>5.9523057070881681E-3</v>
      </c>
      <c r="G7391" s="174">
        <v>7385</v>
      </c>
      <c r="H7391" s="174">
        <f t="shared" ca="1" si="119"/>
        <v>-1.8552562069436097E-2</v>
      </c>
    </row>
    <row r="7392" spans="2:8" x14ac:dyDescent="0.3">
      <c r="B7392" s="213">
        <v>34787</v>
      </c>
      <c r="C7392" s="213">
        <v>36.388924000000003</v>
      </c>
      <c r="D7392" s="174">
        <v>-2.3255684114070915E-2</v>
      </c>
      <c r="E7392" s="174">
        <v>-2.3255684114070915E-2</v>
      </c>
      <c r="G7392" s="174">
        <v>7386</v>
      </c>
      <c r="H7392" s="174">
        <f t="shared" ca="1" si="119"/>
        <v>2.4920712672137158E-3</v>
      </c>
    </row>
    <row r="7393" spans="2:8" x14ac:dyDescent="0.3">
      <c r="B7393" s="212">
        <v>34786</v>
      </c>
      <c r="C7393" s="212">
        <v>37.255322</v>
      </c>
      <c r="D7393" s="174">
        <v>-1.1494425492318232E-2</v>
      </c>
      <c r="E7393" s="174">
        <v>-1.1494425492318232E-2</v>
      </c>
      <c r="G7393" s="174">
        <v>7387</v>
      </c>
      <c r="H7393" s="174">
        <f t="shared" ca="1" si="119"/>
        <v>5.6865290997862146E-2</v>
      </c>
    </row>
    <row r="7394" spans="2:8" x14ac:dyDescent="0.3">
      <c r="B7394" s="213">
        <v>34785</v>
      </c>
      <c r="C7394" s="213">
        <v>37.68853</v>
      </c>
      <c r="D7394" s="174">
        <v>-1.1363623545845724E-2</v>
      </c>
      <c r="E7394" s="174">
        <v>-1.1363623545845724E-2</v>
      </c>
      <c r="G7394" s="174">
        <v>7388</v>
      </c>
      <c r="H7394" s="174">
        <f t="shared" ca="1" si="119"/>
        <v>-8.7162857784903874E-2</v>
      </c>
    </row>
    <row r="7395" spans="2:8" x14ac:dyDescent="0.3">
      <c r="B7395" s="212">
        <v>34782</v>
      </c>
      <c r="C7395" s="212">
        <v>38.121730999999997</v>
      </c>
      <c r="D7395" s="174">
        <v>-1.1236019461581337E-2</v>
      </c>
      <c r="E7395" s="174">
        <v>-1.1236019461581337E-2</v>
      </c>
      <c r="G7395" s="174">
        <v>7389</v>
      </c>
      <c r="H7395" s="174">
        <f t="shared" ca="1" si="119"/>
        <v>5.6208526560039109E-3</v>
      </c>
    </row>
    <row r="7396" spans="2:8" x14ac:dyDescent="0.3">
      <c r="B7396" s="213">
        <v>34781</v>
      </c>
      <c r="C7396" s="213">
        <v>38.554935</v>
      </c>
      <c r="D7396" s="174">
        <v>-5.5862649501800983E-3</v>
      </c>
      <c r="E7396" s="174">
        <v>-5.5862649501800983E-3</v>
      </c>
      <c r="G7396" s="174">
        <v>7390</v>
      </c>
      <c r="H7396" s="174">
        <f t="shared" ca="1" si="119"/>
        <v>-4.2387886807491171E-2</v>
      </c>
    </row>
    <row r="7397" spans="2:8" x14ac:dyDescent="0.3">
      <c r="B7397" s="212">
        <v>34780</v>
      </c>
      <c r="C7397" s="212">
        <v>38.771523000000002</v>
      </c>
      <c r="D7397" s="174">
        <v>0</v>
      </c>
      <c r="E7397" s="174">
        <v>0</v>
      </c>
      <c r="G7397" s="174">
        <v>7391</v>
      </c>
      <c r="H7397" s="174">
        <f t="shared" ca="1" si="119"/>
        <v>-1.0773104417109217E-2</v>
      </c>
    </row>
    <row r="7398" spans="2:8" x14ac:dyDescent="0.3">
      <c r="B7398" s="213">
        <v>34779</v>
      </c>
      <c r="C7398" s="213">
        <v>38.771523000000002</v>
      </c>
      <c r="D7398" s="174">
        <v>0</v>
      </c>
      <c r="E7398" s="174">
        <v>0</v>
      </c>
      <c r="G7398" s="174">
        <v>7392</v>
      </c>
      <c r="H7398" s="174">
        <f t="shared" ca="1" si="119"/>
        <v>-3.5574231760745603E-2</v>
      </c>
    </row>
    <row r="7399" spans="2:8" x14ac:dyDescent="0.3">
      <c r="B7399" s="212">
        <v>34778</v>
      </c>
      <c r="C7399" s="212">
        <v>38.771523000000002</v>
      </c>
      <c r="D7399" s="174">
        <v>0</v>
      </c>
      <c r="E7399" s="174">
        <v>0</v>
      </c>
      <c r="G7399" s="174">
        <v>7393</v>
      </c>
      <c r="H7399" s="174">
        <f t="shared" ca="1" si="119"/>
        <v>6.3524519463727835E-2</v>
      </c>
    </row>
    <row r="7400" spans="2:8" x14ac:dyDescent="0.3">
      <c r="B7400" s="213">
        <v>34775</v>
      </c>
      <c r="C7400" s="213">
        <v>38.771523000000002</v>
      </c>
      <c r="D7400" s="174">
        <v>0</v>
      </c>
      <c r="E7400" s="174">
        <v>0</v>
      </c>
      <c r="G7400" s="174">
        <v>7394</v>
      </c>
      <c r="H7400" s="174">
        <f t="shared" ca="1" si="119"/>
        <v>2.2955919572350162E-2</v>
      </c>
    </row>
    <row r="7401" spans="2:8" x14ac:dyDescent="0.3">
      <c r="B7401" s="212">
        <v>34774</v>
      </c>
      <c r="C7401" s="212">
        <v>38.771523000000002</v>
      </c>
      <c r="D7401" s="174">
        <v>-3.243257434223288E-2</v>
      </c>
      <c r="E7401" s="174">
        <v>-3.243257434223288E-2</v>
      </c>
      <c r="G7401" s="174">
        <v>7395</v>
      </c>
      <c r="H7401" s="174">
        <f t="shared" ca="1" si="119"/>
        <v>3.9735898639721691E-2</v>
      </c>
    </row>
    <row r="7402" spans="2:8" x14ac:dyDescent="0.3">
      <c r="B7402" s="213">
        <v>34773</v>
      </c>
      <c r="C7402" s="213">
        <v>40.071133000000003</v>
      </c>
      <c r="D7402" s="174">
        <v>-5.3763757133528265E-3</v>
      </c>
      <c r="E7402" s="174">
        <v>-5.3763757133528265E-3</v>
      </c>
      <c r="G7402" s="174">
        <v>7396</v>
      </c>
      <c r="H7402" s="174">
        <f t="shared" ca="1" si="119"/>
        <v>5.7894390275054643E-2</v>
      </c>
    </row>
    <row r="7403" spans="2:8" x14ac:dyDescent="0.3">
      <c r="B7403" s="212">
        <v>34772</v>
      </c>
      <c r="C7403" s="212">
        <v>40.287734999999998</v>
      </c>
      <c r="D7403" s="174">
        <v>2.1978102260327089E-2</v>
      </c>
      <c r="E7403" s="174">
        <v>2.1978102260327089E-2</v>
      </c>
      <c r="G7403" s="174">
        <v>7397</v>
      </c>
      <c r="H7403" s="174">
        <f t="shared" ca="1" si="119"/>
        <v>-3.0123479407625792E-2</v>
      </c>
    </row>
    <row r="7404" spans="2:8" x14ac:dyDescent="0.3">
      <c r="B7404" s="213">
        <v>34771</v>
      </c>
      <c r="C7404" s="213">
        <v>39.421329</v>
      </c>
      <c r="D7404" s="174">
        <v>-1.6216262215495707E-2</v>
      </c>
      <c r="E7404" s="174">
        <v>-1.6216262215495707E-2</v>
      </c>
      <c r="G7404" s="174">
        <v>7398</v>
      </c>
      <c r="H7404" s="174">
        <f t="shared" ca="1" si="119"/>
        <v>-3.5125358184387001E-2</v>
      </c>
    </row>
    <row r="7405" spans="2:8" x14ac:dyDescent="0.3">
      <c r="B7405" s="212">
        <v>34768</v>
      </c>
      <c r="C7405" s="212">
        <v>40.071133000000003</v>
      </c>
      <c r="D7405" s="174">
        <v>-5.3763757133528265E-3</v>
      </c>
      <c r="E7405" s="174">
        <v>-5.3763757133528265E-3</v>
      </c>
      <c r="G7405" s="174">
        <v>7399</v>
      </c>
      <c r="H7405" s="174">
        <f t="shared" ca="1" si="119"/>
        <v>5.5922484106586214E-2</v>
      </c>
    </row>
    <row r="7406" spans="2:8" x14ac:dyDescent="0.3">
      <c r="B7406" s="213">
        <v>34767</v>
      </c>
      <c r="C7406" s="213">
        <v>40.287734999999998</v>
      </c>
      <c r="D7406" s="174">
        <v>-7.9997291482637092E-3</v>
      </c>
      <c r="E7406" s="174">
        <v>-7.9997291482637092E-3</v>
      </c>
      <c r="G7406" s="174">
        <v>7400</v>
      </c>
      <c r="H7406" s="174">
        <f t="shared" ca="1" si="119"/>
        <v>-4.8978960228826682E-2</v>
      </c>
    </row>
    <row r="7407" spans="2:8" x14ac:dyDescent="0.3">
      <c r="B7407" s="212">
        <v>34766</v>
      </c>
      <c r="C7407" s="212">
        <v>40.612625000000001</v>
      </c>
      <c r="D7407" s="174">
        <v>-1.3158142521613255E-2</v>
      </c>
      <c r="E7407" s="174">
        <v>-1.3158142521613255E-2</v>
      </c>
      <c r="G7407" s="174">
        <v>7401</v>
      </c>
      <c r="H7407" s="174">
        <f t="shared" ca="1" si="119"/>
        <v>6.3139707347544136E-2</v>
      </c>
    </row>
    <row r="7408" spans="2:8" x14ac:dyDescent="0.3">
      <c r="B7408" s="213">
        <v>34765</v>
      </c>
      <c r="C7408" s="213">
        <v>41.154136999999999</v>
      </c>
      <c r="D7408" s="174">
        <v>-1.0416632351333277E-2</v>
      </c>
      <c r="E7408" s="174">
        <v>-1.0416632351333277E-2</v>
      </c>
      <c r="G7408" s="174">
        <v>7402</v>
      </c>
      <c r="H7408" s="174">
        <f t="shared" ca="1" si="119"/>
        <v>-5.3799944874375748E-4</v>
      </c>
    </row>
    <row r="7409" spans="2:8" x14ac:dyDescent="0.3">
      <c r="B7409" s="212">
        <v>34764</v>
      </c>
      <c r="C7409" s="212">
        <v>41.587336999999998</v>
      </c>
      <c r="D7409" s="174">
        <v>-1.030919763396645E-2</v>
      </c>
      <c r="E7409" s="174">
        <v>-1.030919763396645E-2</v>
      </c>
      <c r="G7409" s="174">
        <v>7403</v>
      </c>
      <c r="H7409" s="174">
        <f t="shared" ca="1" si="119"/>
        <v>1.2125019162391256E-2</v>
      </c>
    </row>
    <row r="7410" spans="2:8" x14ac:dyDescent="0.3">
      <c r="B7410" s="213">
        <v>34761</v>
      </c>
      <c r="C7410" s="213">
        <v>42.020535000000002</v>
      </c>
      <c r="D7410" s="174">
        <v>5.1814025532334902E-3</v>
      </c>
      <c r="E7410" s="174">
        <v>5.1814025532334902E-3</v>
      </c>
      <c r="G7410" s="174">
        <v>7404</v>
      </c>
      <c r="H7410" s="174">
        <f t="shared" ca="1" si="119"/>
        <v>4.5554758132556369E-2</v>
      </c>
    </row>
    <row r="7411" spans="2:8" x14ac:dyDescent="0.3">
      <c r="B7411" s="212">
        <v>34760</v>
      </c>
      <c r="C7411" s="212">
        <v>41.803932000000003</v>
      </c>
      <c r="D7411" s="174">
        <v>5.2081959467615161E-3</v>
      </c>
      <c r="E7411" s="174">
        <v>5.2081959467615161E-3</v>
      </c>
      <c r="G7411" s="174">
        <v>7405</v>
      </c>
      <c r="H7411" s="174">
        <f t="shared" ca="1" si="119"/>
        <v>1.6424676457357758E-2</v>
      </c>
    </row>
    <row r="7412" spans="2:8" x14ac:dyDescent="0.3">
      <c r="B7412" s="213">
        <v>34759</v>
      </c>
      <c r="C7412" s="213">
        <v>41.587336999999998</v>
      </c>
      <c r="D7412" s="174">
        <v>3.7837812072845423E-2</v>
      </c>
      <c r="E7412" s="174">
        <v>3.7837812072845423E-2</v>
      </c>
      <c r="G7412" s="174">
        <v>7406</v>
      </c>
      <c r="H7412" s="174">
        <f t="shared" ca="1" si="119"/>
        <v>3.8460818528285E-2</v>
      </c>
    </row>
    <row r="7413" spans="2:8" x14ac:dyDescent="0.3">
      <c r="B7413" s="212">
        <v>34758</v>
      </c>
      <c r="C7413" s="212">
        <v>40.071133000000003</v>
      </c>
      <c r="D7413" s="174">
        <v>-1.0695152047066158E-2</v>
      </c>
      <c r="E7413" s="174">
        <v>-1.0695152047066158E-2</v>
      </c>
      <c r="G7413" s="174">
        <v>7407</v>
      </c>
      <c r="H7413" s="174">
        <f t="shared" ca="1" si="119"/>
        <v>-1.6757175815820827E-2</v>
      </c>
    </row>
    <row r="7414" spans="2:8" x14ac:dyDescent="0.3">
      <c r="B7414" s="213">
        <v>34757</v>
      </c>
      <c r="C7414" s="213">
        <v>40.504333000000003</v>
      </c>
      <c r="D7414" s="174">
        <v>0</v>
      </c>
      <c r="E7414" s="174">
        <v>0</v>
      </c>
      <c r="G7414" s="174">
        <v>7408</v>
      </c>
      <c r="H7414" s="174">
        <f t="shared" ca="1" si="119"/>
        <v>6.0531141100603258E-2</v>
      </c>
    </row>
    <row r="7415" spans="2:8" x14ac:dyDescent="0.3">
      <c r="B7415" s="212">
        <v>34754</v>
      </c>
      <c r="C7415" s="212">
        <v>40.504333000000003</v>
      </c>
      <c r="D7415" s="174">
        <v>1.6304446418345532E-2</v>
      </c>
      <c r="E7415" s="174">
        <v>1.6304446418345532E-2</v>
      </c>
      <c r="G7415" s="174">
        <v>7409</v>
      </c>
      <c r="H7415" s="174">
        <f t="shared" ca="1" si="119"/>
        <v>-6.6070149615513911E-3</v>
      </c>
    </row>
    <row r="7416" spans="2:8" x14ac:dyDescent="0.3">
      <c r="B7416" s="213">
        <v>34753</v>
      </c>
      <c r="C7416" s="213">
        <v>39.854526999999997</v>
      </c>
      <c r="D7416" s="174">
        <v>3.3707539644406016E-2</v>
      </c>
      <c r="E7416" s="174">
        <v>3.3707539644406016E-2</v>
      </c>
      <c r="G7416" s="174">
        <v>7410</v>
      </c>
      <c r="H7416" s="174">
        <f t="shared" ca="1" si="119"/>
        <v>1.9497548923178176E-2</v>
      </c>
    </row>
    <row r="7417" spans="2:8" x14ac:dyDescent="0.3">
      <c r="B7417" s="212">
        <v>34752</v>
      </c>
      <c r="C7417" s="212">
        <v>38.554935</v>
      </c>
      <c r="D7417" s="174">
        <v>-2.1977797856586715E-2</v>
      </c>
      <c r="E7417" s="174">
        <v>-2.1977797856586715E-2</v>
      </c>
      <c r="G7417" s="174">
        <v>7411</v>
      </c>
      <c r="H7417" s="174">
        <f t="shared" ca="1" si="119"/>
        <v>-3.6952355484106583E-3</v>
      </c>
    </row>
    <row r="7418" spans="2:8" x14ac:dyDescent="0.3">
      <c r="B7418" s="213">
        <v>34751</v>
      </c>
      <c r="C7418" s="213">
        <v>39.421329</v>
      </c>
      <c r="D7418" s="174">
        <v>-3.7037226123639772E-2</v>
      </c>
      <c r="E7418" s="174">
        <v>-3.7037226123639772E-2</v>
      </c>
      <c r="G7418" s="174">
        <v>7412</v>
      </c>
      <c r="H7418" s="174">
        <f t="shared" ca="1" si="119"/>
        <v>2.7867017434601935E-2</v>
      </c>
    </row>
    <row r="7419" spans="2:8" x14ac:dyDescent="0.3">
      <c r="B7419" s="212">
        <v>34750</v>
      </c>
      <c r="C7419" s="212">
        <v>40.937542000000001</v>
      </c>
      <c r="D7419" s="174">
        <v>-1.5624828298094622E-2</v>
      </c>
      <c r="E7419" s="174">
        <v>-1.5624828298094622E-2</v>
      </c>
      <c r="G7419" s="174">
        <v>7413</v>
      </c>
      <c r="H7419" s="174">
        <f t="shared" ca="1" si="119"/>
        <v>6.363711166681045E-3</v>
      </c>
    </row>
    <row r="7420" spans="2:8" x14ac:dyDescent="0.3">
      <c r="B7420" s="213">
        <v>34747</v>
      </c>
      <c r="C7420" s="213">
        <v>41.587336999999998</v>
      </c>
      <c r="D7420" s="174">
        <v>-5.181211183675382E-3</v>
      </c>
      <c r="E7420" s="174">
        <v>-5.181211183675382E-3</v>
      </c>
      <c r="G7420" s="174">
        <v>7414</v>
      </c>
      <c r="H7420" s="174">
        <f t="shared" ca="1" si="119"/>
        <v>-5.1216674150055402E-3</v>
      </c>
    </row>
    <row r="7421" spans="2:8" x14ac:dyDescent="0.3">
      <c r="B7421" s="212">
        <v>34746</v>
      </c>
      <c r="C7421" s="212">
        <v>41.803932000000003</v>
      </c>
      <c r="D7421" s="174">
        <v>-1.0256495368045279E-2</v>
      </c>
      <c r="E7421" s="174">
        <v>-1.0256495368045279E-2</v>
      </c>
      <c r="G7421" s="174">
        <v>7415</v>
      </c>
      <c r="H7421" s="174">
        <f t="shared" ca="1" si="119"/>
        <v>1.717843881244421E-2</v>
      </c>
    </row>
    <row r="7422" spans="2:8" x14ac:dyDescent="0.3">
      <c r="B7422" s="213">
        <v>34745</v>
      </c>
      <c r="C7422" s="213">
        <v>42.237136999999997</v>
      </c>
      <c r="D7422" s="174">
        <v>-2.0100552293359102E-2</v>
      </c>
      <c r="E7422" s="174">
        <v>-2.0100552293359102E-2</v>
      </c>
      <c r="G7422" s="174">
        <v>7416</v>
      </c>
      <c r="H7422" s="174">
        <f t="shared" ca="1" si="119"/>
        <v>6.5843186123248673E-2</v>
      </c>
    </row>
    <row r="7423" spans="2:8" x14ac:dyDescent="0.3">
      <c r="B7423" s="212">
        <v>34744</v>
      </c>
      <c r="C7423" s="212">
        <v>43.103541999999997</v>
      </c>
      <c r="D7423" s="174">
        <v>0</v>
      </c>
      <c r="E7423" s="174">
        <v>0</v>
      </c>
      <c r="G7423" s="174">
        <v>7417</v>
      </c>
      <c r="H7423" s="174">
        <f t="shared" ca="1" si="119"/>
        <v>-3.6612839110856117E-2</v>
      </c>
    </row>
    <row r="7424" spans="2:8" x14ac:dyDescent="0.3">
      <c r="B7424" s="213">
        <v>34743</v>
      </c>
      <c r="C7424" s="213">
        <v>43.103541999999997</v>
      </c>
      <c r="D7424" s="174">
        <v>-9.9502390429160939E-3</v>
      </c>
      <c r="E7424" s="174">
        <v>-9.9502390429160939E-3</v>
      </c>
      <c r="G7424" s="174">
        <v>7418</v>
      </c>
      <c r="H7424" s="174">
        <f t="shared" ca="1" si="119"/>
        <v>-3.4235724384236742E-2</v>
      </c>
    </row>
    <row r="7425" spans="2:8" x14ac:dyDescent="0.3">
      <c r="B7425" s="212">
        <v>34740</v>
      </c>
      <c r="C7425" s="212">
        <v>43.536743000000001</v>
      </c>
      <c r="D7425" s="174">
        <v>-4.9506153231835747E-3</v>
      </c>
      <c r="E7425" s="174">
        <v>-4.9506153231835747E-3</v>
      </c>
      <c r="G7425" s="174">
        <v>7419</v>
      </c>
      <c r="H7425" s="174">
        <f t="shared" ca="1" si="119"/>
        <v>-1.2702392896635504E-2</v>
      </c>
    </row>
    <row r="7426" spans="2:8" x14ac:dyDescent="0.3">
      <c r="B7426" s="213">
        <v>34739</v>
      </c>
      <c r="C7426" s="213">
        <v>43.753349</v>
      </c>
      <c r="D7426" s="174">
        <v>0</v>
      </c>
      <c r="E7426" s="174">
        <v>0</v>
      </c>
      <c r="G7426" s="174">
        <v>7420</v>
      </c>
      <c r="H7426" s="174">
        <f t="shared" ca="1" si="119"/>
        <v>5.9789580277197271E-3</v>
      </c>
    </row>
    <row r="7427" spans="2:8" x14ac:dyDescent="0.3">
      <c r="B7427" s="212">
        <v>34738</v>
      </c>
      <c r="C7427" s="212">
        <v>43.753349</v>
      </c>
      <c r="D7427" s="174">
        <v>-1.4634163808911553E-2</v>
      </c>
      <c r="E7427" s="174">
        <v>-1.4634163808911553E-2</v>
      </c>
      <c r="G7427" s="174">
        <v>7421</v>
      </c>
      <c r="H7427" s="174">
        <f t="shared" ca="1" si="119"/>
        <v>-2.9423605453357017E-2</v>
      </c>
    </row>
    <row r="7428" spans="2:8" x14ac:dyDescent="0.3">
      <c r="B7428" s="213">
        <v>34737</v>
      </c>
      <c r="C7428" s="213">
        <v>44.403151999999999</v>
      </c>
      <c r="D7428" s="174">
        <v>0</v>
      </c>
      <c r="E7428" s="174">
        <v>0</v>
      </c>
      <c r="G7428" s="174">
        <v>7422</v>
      </c>
      <c r="H7428" s="174">
        <f t="shared" ca="1" si="119"/>
        <v>-8.9406496059016745E-3</v>
      </c>
    </row>
    <row r="7429" spans="2:8" x14ac:dyDescent="0.3">
      <c r="B7429" s="212">
        <v>34736</v>
      </c>
      <c r="C7429" s="212">
        <v>44.403151999999999</v>
      </c>
      <c r="D7429" s="174">
        <v>-1.4422765750692429E-2</v>
      </c>
      <c r="E7429" s="174">
        <v>-1.4422765750692429E-2</v>
      </c>
      <c r="G7429" s="174">
        <v>7423</v>
      </c>
      <c r="H7429" s="174">
        <f t="shared" ca="1" si="119"/>
        <v>2.9280032524025876E-2</v>
      </c>
    </row>
    <row r="7430" spans="2:8" x14ac:dyDescent="0.3">
      <c r="B7430" s="213">
        <v>34733</v>
      </c>
      <c r="C7430" s="213">
        <v>45.05294</v>
      </c>
      <c r="D7430" s="174">
        <v>1.4633825995055508E-2</v>
      </c>
      <c r="E7430" s="174">
        <v>1.4633825995055508E-2</v>
      </c>
      <c r="G7430" s="174">
        <v>7424</v>
      </c>
      <c r="H7430" s="174">
        <f t="shared" ca="1" si="119"/>
        <v>5.0590309155020843E-2</v>
      </c>
    </row>
    <row r="7431" spans="2:8" x14ac:dyDescent="0.3">
      <c r="B7431" s="212">
        <v>34732</v>
      </c>
      <c r="C7431" s="212">
        <v>44.403151999999999</v>
      </c>
      <c r="D7431" s="174">
        <v>1.4851503138651136E-2</v>
      </c>
      <c r="E7431" s="174">
        <v>1.4851503138651136E-2</v>
      </c>
      <c r="G7431" s="174">
        <v>7425</v>
      </c>
      <c r="H7431" s="174">
        <f t="shared" ca="1" si="119"/>
        <v>7.1058485932868259E-2</v>
      </c>
    </row>
    <row r="7432" spans="2:8" x14ac:dyDescent="0.3">
      <c r="B7432" s="213">
        <v>34731</v>
      </c>
      <c r="C7432" s="213">
        <v>43.753349</v>
      </c>
      <c r="D7432" s="174">
        <v>-1.9417366933972009E-2</v>
      </c>
      <c r="E7432" s="174">
        <v>-1.9417366933972009E-2</v>
      </c>
      <c r="G7432" s="174">
        <v>7426</v>
      </c>
      <c r="H7432" s="174">
        <f t="shared" ref="H7432:H7495" ca="1" si="120">_xlfn.NORM.INV(RAND(),N$9,N$10)</f>
        <v>3.2341641392722043E-3</v>
      </c>
    </row>
    <row r="7433" spans="2:8" x14ac:dyDescent="0.3">
      <c r="B7433" s="212">
        <v>34730</v>
      </c>
      <c r="C7433" s="212">
        <v>44.619746999999997</v>
      </c>
      <c r="D7433" s="174">
        <v>3.0000040858592709E-2</v>
      </c>
      <c r="E7433" s="174">
        <v>3.0000040858592709E-2</v>
      </c>
      <c r="G7433" s="174">
        <v>7427</v>
      </c>
      <c r="H7433" s="174">
        <f t="shared" ca="1" si="120"/>
        <v>2.5089445123295161E-2</v>
      </c>
    </row>
    <row r="7434" spans="2:8" x14ac:dyDescent="0.3">
      <c r="B7434" s="213">
        <v>34729</v>
      </c>
      <c r="C7434" s="213">
        <v>43.320141</v>
      </c>
      <c r="D7434" s="174">
        <v>3.0927878476559069E-2</v>
      </c>
      <c r="E7434" s="174">
        <v>3.0927878476559069E-2</v>
      </c>
      <c r="G7434" s="174">
        <v>7428</v>
      </c>
      <c r="H7434" s="174">
        <f t="shared" ca="1" si="120"/>
        <v>3.4030321196819688E-2</v>
      </c>
    </row>
    <row r="7435" spans="2:8" x14ac:dyDescent="0.3">
      <c r="B7435" s="212">
        <v>34726</v>
      </c>
      <c r="C7435" s="212">
        <v>42.020535000000002</v>
      </c>
      <c r="D7435" s="174">
        <v>0</v>
      </c>
      <c r="E7435" s="174">
        <v>0</v>
      </c>
      <c r="G7435" s="174">
        <v>7429</v>
      </c>
      <c r="H7435" s="174">
        <f t="shared" ca="1" si="120"/>
        <v>4.066352527089958E-2</v>
      </c>
    </row>
    <row r="7436" spans="2:8" x14ac:dyDescent="0.3">
      <c r="B7436" s="213">
        <v>34725</v>
      </c>
      <c r="C7436" s="213">
        <v>42.020535000000002</v>
      </c>
      <c r="D7436" s="174">
        <v>0</v>
      </c>
      <c r="E7436" s="174">
        <v>0</v>
      </c>
      <c r="G7436" s="174">
        <v>7430</v>
      </c>
      <c r="H7436" s="174">
        <f t="shared" ca="1" si="120"/>
        <v>-4.5240118222027566E-2</v>
      </c>
    </row>
    <row r="7437" spans="2:8" x14ac:dyDescent="0.3">
      <c r="B7437" s="212">
        <v>34724</v>
      </c>
      <c r="C7437" s="212">
        <v>42.020535000000002</v>
      </c>
      <c r="D7437" s="174">
        <v>3.1914863834649088E-2</v>
      </c>
      <c r="E7437" s="174">
        <v>3.1914863834649088E-2</v>
      </c>
      <c r="G7437" s="174">
        <v>7431</v>
      </c>
      <c r="H7437" s="174">
        <f t="shared" ca="1" si="120"/>
        <v>2.2451043623339842E-2</v>
      </c>
    </row>
    <row r="7438" spans="2:8" x14ac:dyDescent="0.3">
      <c r="B7438" s="213">
        <v>34723</v>
      </c>
      <c r="C7438" s="213">
        <v>40.720931999999998</v>
      </c>
      <c r="D7438" s="174">
        <v>0</v>
      </c>
      <c r="E7438" s="174">
        <v>0</v>
      </c>
      <c r="G7438" s="174">
        <v>7432</v>
      </c>
      <c r="H7438" s="174">
        <f t="shared" ca="1" si="120"/>
        <v>-6.0526225922918021E-3</v>
      </c>
    </row>
    <row r="7439" spans="2:8" x14ac:dyDescent="0.3">
      <c r="B7439" s="212">
        <v>34722</v>
      </c>
      <c r="C7439" s="212">
        <v>40.720931999999998</v>
      </c>
      <c r="D7439" s="174">
        <v>-1.052640224237969E-2</v>
      </c>
      <c r="E7439" s="174">
        <v>-1.052640224237969E-2</v>
      </c>
      <c r="G7439" s="174">
        <v>7433</v>
      </c>
      <c r="H7439" s="174">
        <f t="shared" ca="1" si="120"/>
        <v>-1.6497669440324863E-2</v>
      </c>
    </row>
    <row r="7440" spans="2:8" x14ac:dyDescent="0.3">
      <c r="B7440" s="213">
        <v>34719</v>
      </c>
      <c r="C7440" s="213">
        <v>41.154136999999999</v>
      </c>
      <c r="D7440" s="174">
        <v>-1.0416632351333277E-2</v>
      </c>
      <c r="E7440" s="174">
        <v>-1.0416632351333277E-2</v>
      </c>
      <c r="G7440" s="174">
        <v>7434</v>
      </c>
      <c r="H7440" s="174">
        <f t="shared" ca="1" si="120"/>
        <v>1.5115789935412445E-3</v>
      </c>
    </row>
    <row r="7441" spans="2:8" x14ac:dyDescent="0.3">
      <c r="B7441" s="212">
        <v>34718</v>
      </c>
      <c r="C7441" s="212">
        <v>41.587336999999998</v>
      </c>
      <c r="D7441" s="174">
        <v>5.2357305458295804E-3</v>
      </c>
      <c r="E7441" s="174">
        <v>5.2357305458295804E-3</v>
      </c>
      <c r="G7441" s="174">
        <v>7435</v>
      </c>
      <c r="H7441" s="174">
        <f t="shared" ca="1" si="120"/>
        <v>3.8670349504197135E-2</v>
      </c>
    </row>
    <row r="7442" spans="2:8" x14ac:dyDescent="0.3">
      <c r="B7442" s="213">
        <v>34717</v>
      </c>
      <c r="C7442" s="213">
        <v>41.370730999999999</v>
      </c>
      <c r="D7442" s="174">
        <v>5.2629945805934561E-3</v>
      </c>
      <c r="E7442" s="174">
        <v>5.2629945805934561E-3</v>
      </c>
      <c r="G7442" s="174">
        <v>7436</v>
      </c>
      <c r="H7442" s="174">
        <f t="shared" ca="1" si="120"/>
        <v>-8.1912396821748213E-3</v>
      </c>
    </row>
    <row r="7443" spans="2:8" x14ac:dyDescent="0.3">
      <c r="B7443" s="212">
        <v>34716</v>
      </c>
      <c r="C7443" s="212">
        <v>41.154136999999999</v>
      </c>
      <c r="D7443" s="174">
        <v>-5.2354404856902485E-3</v>
      </c>
      <c r="E7443" s="174">
        <v>-5.2354404856902485E-3</v>
      </c>
      <c r="G7443" s="174">
        <v>7437</v>
      </c>
      <c r="H7443" s="174">
        <f t="shared" ca="1" si="120"/>
        <v>-7.1752905698955025E-2</v>
      </c>
    </row>
    <row r="7444" spans="2:8" x14ac:dyDescent="0.3">
      <c r="B7444" s="213">
        <v>34715</v>
      </c>
      <c r="C7444" s="213">
        <v>41.370730999999999</v>
      </c>
      <c r="D7444" s="174">
        <v>5.2629945805934561E-3</v>
      </c>
      <c r="E7444" s="174">
        <v>5.2629945805934561E-3</v>
      </c>
      <c r="G7444" s="174">
        <v>7438</v>
      </c>
      <c r="H7444" s="174">
        <f t="shared" ca="1" si="120"/>
        <v>-3.9598079289812946E-2</v>
      </c>
    </row>
    <row r="7445" spans="2:8" x14ac:dyDescent="0.3">
      <c r="B7445" s="212">
        <v>34712</v>
      </c>
      <c r="C7445" s="212">
        <v>41.154136999999999</v>
      </c>
      <c r="D7445" s="174">
        <v>0</v>
      </c>
      <c r="E7445" s="174">
        <v>0</v>
      </c>
      <c r="G7445" s="174">
        <v>7439</v>
      </c>
      <c r="H7445" s="174">
        <f t="shared" ca="1" si="120"/>
        <v>-7.3730030166579996E-5</v>
      </c>
    </row>
    <row r="7446" spans="2:8" x14ac:dyDescent="0.3">
      <c r="B7446" s="213">
        <v>34711</v>
      </c>
      <c r="C7446" s="213">
        <v>41.154136999999999</v>
      </c>
      <c r="D7446" s="174">
        <v>0</v>
      </c>
      <c r="E7446" s="174">
        <v>0</v>
      </c>
      <c r="G7446" s="174">
        <v>7440</v>
      </c>
      <c r="H7446" s="174">
        <f t="shared" ca="1" si="120"/>
        <v>-2.4110596591912614E-2</v>
      </c>
    </row>
    <row r="7447" spans="2:8" x14ac:dyDescent="0.3">
      <c r="B7447" s="212">
        <v>34710</v>
      </c>
      <c r="C7447" s="212">
        <v>41.154136999999999</v>
      </c>
      <c r="D7447" s="174">
        <v>-1.5543872762973697E-2</v>
      </c>
      <c r="E7447" s="174">
        <v>-1.5543872762973697E-2</v>
      </c>
      <c r="G7447" s="174">
        <v>7441</v>
      </c>
      <c r="H7447" s="174">
        <f t="shared" ca="1" si="120"/>
        <v>-1.8109977245810985E-2</v>
      </c>
    </row>
    <row r="7448" spans="2:8" x14ac:dyDescent="0.3">
      <c r="B7448" s="213">
        <v>34709</v>
      </c>
      <c r="C7448" s="213">
        <v>41.803932000000003</v>
      </c>
      <c r="D7448" s="174">
        <v>-2.0304804191294781E-2</v>
      </c>
      <c r="E7448" s="174">
        <v>-2.0304804191294781E-2</v>
      </c>
      <c r="G7448" s="174">
        <v>7442</v>
      </c>
      <c r="H7448" s="174">
        <f t="shared" ca="1" si="120"/>
        <v>4.9600856486483012E-2</v>
      </c>
    </row>
    <row r="7449" spans="2:8" x14ac:dyDescent="0.3">
      <c r="B7449" s="212">
        <v>34708</v>
      </c>
      <c r="C7449" s="212">
        <v>42.670344999999998</v>
      </c>
      <c r="D7449" s="174">
        <v>-1.0050148546956995E-2</v>
      </c>
      <c r="E7449" s="174">
        <v>-1.0050148546956995E-2</v>
      </c>
      <c r="G7449" s="174">
        <v>7443</v>
      </c>
      <c r="H7449" s="174">
        <f t="shared" ca="1" si="120"/>
        <v>-1.4708485790192901E-2</v>
      </c>
    </row>
    <row r="7450" spans="2:8" x14ac:dyDescent="0.3">
      <c r="B7450" s="213">
        <v>34705</v>
      </c>
      <c r="C7450" s="213">
        <v>43.103541999999997</v>
      </c>
      <c r="D7450" s="174">
        <v>-1.9704236094407773E-2</v>
      </c>
      <c r="E7450" s="174">
        <v>-1.9704236094407773E-2</v>
      </c>
      <c r="G7450" s="174">
        <v>7444</v>
      </c>
      <c r="H7450" s="174">
        <f t="shared" ca="1" si="120"/>
        <v>-4.4300341066279128E-2</v>
      </c>
    </row>
    <row r="7451" spans="2:8" x14ac:dyDescent="0.3">
      <c r="B7451" s="212">
        <v>34704</v>
      </c>
      <c r="C7451" s="212">
        <v>43.969935999999997</v>
      </c>
      <c r="D7451" s="174">
        <v>-1.9323831607508828E-2</v>
      </c>
      <c r="E7451" s="174">
        <v>-1.9323831607508828E-2</v>
      </c>
      <c r="G7451" s="174">
        <v>7445</v>
      </c>
      <c r="H7451" s="174">
        <f t="shared" ca="1" si="120"/>
        <v>-3.8854212545389594E-2</v>
      </c>
    </row>
    <row r="7452" spans="2:8" x14ac:dyDescent="0.3">
      <c r="B7452" s="213">
        <v>34703</v>
      </c>
      <c r="C7452" s="213">
        <v>44.836345999999999</v>
      </c>
      <c r="D7452" s="174">
        <v>-9.5695221561051935E-3</v>
      </c>
      <c r="E7452" s="174">
        <v>-9.5695221561051935E-3</v>
      </c>
      <c r="G7452" s="174">
        <v>7446</v>
      </c>
      <c r="H7452" s="174">
        <f t="shared" ca="1" si="120"/>
        <v>-3.1568307070101526E-2</v>
      </c>
    </row>
    <row r="7453" spans="2:8" x14ac:dyDescent="0.3">
      <c r="B7453" s="212">
        <v>34702</v>
      </c>
      <c r="C7453" s="212">
        <v>45.269553999999999</v>
      </c>
      <c r="D7453" s="174">
        <v>-4.7617792396537706E-3</v>
      </c>
      <c r="E7453" s="174">
        <v>-4.7617792396537706E-3</v>
      </c>
      <c r="G7453" s="174">
        <v>7447</v>
      </c>
      <c r="H7453" s="174">
        <f t="shared" ca="1" si="120"/>
        <v>8.7468596121452E-3</v>
      </c>
    </row>
    <row r="7454" spans="2:8" x14ac:dyDescent="0.3">
      <c r="B7454" s="213">
        <v>34701</v>
      </c>
      <c r="C7454" s="213">
        <v>45.486148999999997</v>
      </c>
      <c r="D7454" s="174">
        <v>0</v>
      </c>
      <c r="E7454" s="174">
        <v>0</v>
      </c>
      <c r="G7454" s="174">
        <v>7448</v>
      </c>
      <c r="H7454" s="174">
        <f t="shared" ca="1" si="120"/>
        <v>-3.5532573738366151E-2</v>
      </c>
    </row>
    <row r="7455" spans="2:8" x14ac:dyDescent="0.3">
      <c r="B7455" s="212">
        <v>34698</v>
      </c>
      <c r="C7455" s="212">
        <v>45.486148999999997</v>
      </c>
      <c r="D7455" s="174">
        <v>0</v>
      </c>
      <c r="E7455" s="174">
        <v>0</v>
      </c>
      <c r="G7455" s="174">
        <v>7449</v>
      </c>
      <c r="H7455" s="174">
        <f t="shared" ca="1" si="120"/>
        <v>2.3465581194066065E-2</v>
      </c>
    </row>
    <row r="7456" spans="2:8" x14ac:dyDescent="0.3">
      <c r="B7456" s="213">
        <v>34697</v>
      </c>
      <c r="C7456" s="213">
        <v>45.486148999999997</v>
      </c>
      <c r="D7456" s="174">
        <v>0</v>
      </c>
      <c r="E7456" s="174">
        <v>0</v>
      </c>
      <c r="G7456" s="174">
        <v>7450</v>
      </c>
      <c r="H7456" s="174">
        <f t="shared" ca="1" si="120"/>
        <v>6.4628458232286537E-3</v>
      </c>
    </row>
    <row r="7457" spans="2:8" x14ac:dyDescent="0.3">
      <c r="B7457" s="212">
        <v>34696</v>
      </c>
      <c r="C7457" s="212">
        <v>45.486148999999997</v>
      </c>
      <c r="D7457" s="174">
        <v>0</v>
      </c>
      <c r="E7457" s="174">
        <v>0</v>
      </c>
      <c r="G7457" s="174">
        <v>7451</v>
      </c>
      <c r="H7457" s="174">
        <f t="shared" ca="1" si="120"/>
        <v>-1.8848476739882236E-3</v>
      </c>
    </row>
    <row r="7458" spans="2:8" x14ac:dyDescent="0.3">
      <c r="B7458" s="213">
        <v>34695</v>
      </c>
      <c r="C7458" s="213">
        <v>45.486148999999997</v>
      </c>
      <c r="D7458" s="174">
        <v>0</v>
      </c>
      <c r="E7458" s="174">
        <v>0</v>
      </c>
      <c r="G7458" s="174">
        <v>7452</v>
      </c>
      <c r="H7458" s="174">
        <f t="shared" ca="1" si="120"/>
        <v>-3.3275835105450748E-3</v>
      </c>
    </row>
    <row r="7459" spans="2:8" x14ac:dyDescent="0.3">
      <c r="B7459" s="212">
        <v>34694</v>
      </c>
      <c r="C7459" s="212">
        <v>45.486148999999997</v>
      </c>
      <c r="D7459" s="174">
        <v>0</v>
      </c>
      <c r="E7459" s="174">
        <v>0</v>
      </c>
      <c r="G7459" s="174">
        <v>7453</v>
      </c>
      <c r="H7459" s="174">
        <f t="shared" ca="1" si="120"/>
        <v>-5.8525190640991952E-3</v>
      </c>
    </row>
    <row r="7460" spans="2:8" x14ac:dyDescent="0.3">
      <c r="B7460" s="213">
        <v>34691</v>
      </c>
      <c r="C7460" s="213">
        <v>45.486148999999997</v>
      </c>
      <c r="D7460" s="174">
        <v>9.6155545009936737E-3</v>
      </c>
      <c r="E7460" s="174">
        <v>9.6155545009936737E-3</v>
      </c>
      <c r="G7460" s="174">
        <v>7454</v>
      </c>
      <c r="H7460" s="174">
        <f t="shared" ca="1" si="120"/>
        <v>-1.0718168697728351E-2</v>
      </c>
    </row>
    <row r="7461" spans="2:8" x14ac:dyDescent="0.3">
      <c r="B7461" s="212">
        <v>34690</v>
      </c>
      <c r="C7461" s="212">
        <v>45.05294</v>
      </c>
      <c r="D7461" s="174">
        <v>9.7085489973755979E-3</v>
      </c>
      <c r="E7461" s="174">
        <v>9.7085489973755979E-3</v>
      </c>
      <c r="G7461" s="174">
        <v>7455</v>
      </c>
      <c r="H7461" s="174">
        <f t="shared" ca="1" si="120"/>
        <v>3.2722927759646012E-2</v>
      </c>
    </row>
    <row r="7462" spans="2:8" x14ac:dyDescent="0.3">
      <c r="B7462" s="213">
        <v>34689</v>
      </c>
      <c r="C7462" s="213">
        <v>44.619746999999997</v>
      </c>
      <c r="D7462" s="174">
        <v>-4.8308798402082586E-3</v>
      </c>
      <c r="E7462" s="174">
        <v>-4.8308798402082586E-3</v>
      </c>
      <c r="G7462" s="174">
        <v>7456</v>
      </c>
      <c r="H7462" s="174">
        <f t="shared" ca="1" si="120"/>
        <v>-1.2499299320487276E-2</v>
      </c>
    </row>
    <row r="7463" spans="2:8" x14ac:dyDescent="0.3">
      <c r="B7463" s="212">
        <v>34688</v>
      </c>
      <c r="C7463" s="212">
        <v>44.836345999999999</v>
      </c>
      <c r="D7463" s="174">
        <v>-1.4285733443822616E-2</v>
      </c>
      <c r="E7463" s="174">
        <v>-1.4285733443822616E-2</v>
      </c>
      <c r="G7463" s="174">
        <v>7457</v>
      </c>
      <c r="H7463" s="174">
        <f t="shared" ca="1" si="120"/>
        <v>3.6293718079686184E-2</v>
      </c>
    </row>
    <row r="7464" spans="2:8" x14ac:dyDescent="0.3">
      <c r="B7464" s="213">
        <v>34687</v>
      </c>
      <c r="C7464" s="213">
        <v>45.486148999999997</v>
      </c>
      <c r="D7464" s="174">
        <v>-9.4340179401047625E-3</v>
      </c>
      <c r="E7464" s="174">
        <v>-9.4340179401047625E-3</v>
      </c>
      <c r="G7464" s="174">
        <v>7458</v>
      </c>
      <c r="H7464" s="174">
        <f t="shared" ca="1" si="120"/>
        <v>-3.4159466453336881E-2</v>
      </c>
    </row>
    <row r="7465" spans="2:8" x14ac:dyDescent="0.3">
      <c r="B7465" s="212">
        <v>34684</v>
      </c>
      <c r="C7465" s="212">
        <v>45.919353000000001</v>
      </c>
      <c r="D7465" s="174">
        <v>1.1933290090499291E-2</v>
      </c>
      <c r="E7465" s="174">
        <v>1.1933290090499291E-2</v>
      </c>
      <c r="G7465" s="174">
        <v>7459</v>
      </c>
      <c r="H7465" s="174">
        <f t="shared" ca="1" si="120"/>
        <v>-4.4762061943873652E-2</v>
      </c>
    </row>
    <row r="7466" spans="2:8" x14ac:dyDescent="0.3">
      <c r="B7466" s="213">
        <v>34683</v>
      </c>
      <c r="C7466" s="213">
        <v>45.377845999999998</v>
      </c>
      <c r="D7466" s="174">
        <v>2.1951009243668097E-2</v>
      </c>
      <c r="E7466" s="174">
        <v>2.1951009243668097E-2</v>
      </c>
      <c r="G7466" s="174">
        <v>7460</v>
      </c>
      <c r="H7466" s="174">
        <f t="shared" ca="1" si="120"/>
        <v>5.1843660994139472E-2</v>
      </c>
    </row>
    <row r="7467" spans="2:8" x14ac:dyDescent="0.3">
      <c r="B7467" s="212">
        <v>34682</v>
      </c>
      <c r="C7467" s="212">
        <v>44.403151999999999</v>
      </c>
      <c r="D7467" s="174">
        <v>2.5000172552531605E-2</v>
      </c>
      <c r="E7467" s="174">
        <v>2.5000172552531605E-2</v>
      </c>
      <c r="G7467" s="174">
        <v>7461</v>
      </c>
      <c r="H7467" s="174">
        <f t="shared" ca="1" si="120"/>
        <v>-3.1063956011274829E-3</v>
      </c>
    </row>
    <row r="7468" spans="2:8" x14ac:dyDescent="0.3">
      <c r="B7468" s="213">
        <v>34681</v>
      </c>
      <c r="C7468" s="213">
        <v>43.320141</v>
      </c>
      <c r="D7468" s="174">
        <v>-4.975153975114807E-3</v>
      </c>
      <c r="E7468" s="174">
        <v>-4.975153975114807E-3</v>
      </c>
      <c r="G7468" s="174">
        <v>7462</v>
      </c>
      <c r="H7468" s="174">
        <f t="shared" ca="1" si="120"/>
        <v>8.5498187051531709E-3</v>
      </c>
    </row>
    <row r="7469" spans="2:8" x14ac:dyDescent="0.3">
      <c r="B7469" s="212">
        <v>34680</v>
      </c>
      <c r="C7469" s="212">
        <v>43.536743000000001</v>
      </c>
      <c r="D7469" s="174">
        <v>-4.9506153231835747E-3</v>
      </c>
      <c r="E7469" s="174">
        <v>-4.9506153231835747E-3</v>
      </c>
      <c r="G7469" s="174">
        <v>7463</v>
      </c>
      <c r="H7469" s="174">
        <f t="shared" ca="1" si="120"/>
        <v>4.7443014539099396E-2</v>
      </c>
    </row>
    <row r="7470" spans="2:8" x14ac:dyDescent="0.3">
      <c r="B7470" s="213">
        <v>34677</v>
      </c>
      <c r="C7470" s="213">
        <v>43.753349</v>
      </c>
      <c r="D7470" s="174">
        <v>2.538071815449354E-2</v>
      </c>
      <c r="E7470" s="174">
        <v>2.538071815449354E-2</v>
      </c>
      <c r="G7470" s="174">
        <v>7464</v>
      </c>
      <c r="H7470" s="174">
        <f t="shared" ca="1" si="120"/>
        <v>2.5365892080186397E-2</v>
      </c>
    </row>
    <row r="7471" spans="2:8" x14ac:dyDescent="0.3">
      <c r="B7471" s="212">
        <v>34676</v>
      </c>
      <c r="C7471" s="212">
        <v>42.670344999999998</v>
      </c>
      <c r="D7471" s="174">
        <v>-1.9900386209414051E-2</v>
      </c>
      <c r="E7471" s="174">
        <v>-1.9900386209414051E-2</v>
      </c>
      <c r="G7471" s="174">
        <v>7465</v>
      </c>
      <c r="H7471" s="174">
        <f t="shared" ca="1" si="120"/>
        <v>-2.4131435294664254E-2</v>
      </c>
    </row>
    <row r="7472" spans="2:8" x14ac:dyDescent="0.3">
      <c r="B7472" s="213">
        <v>34675</v>
      </c>
      <c r="C7472" s="213">
        <v>43.536743000000001</v>
      </c>
      <c r="D7472" s="174">
        <v>0</v>
      </c>
      <c r="E7472" s="174">
        <v>0</v>
      </c>
      <c r="G7472" s="174">
        <v>7466</v>
      </c>
      <c r="H7472" s="174">
        <f t="shared" ca="1" si="120"/>
        <v>2.7340105227321724E-2</v>
      </c>
    </row>
    <row r="7473" spans="2:8" x14ac:dyDescent="0.3">
      <c r="B7473" s="212">
        <v>34674</v>
      </c>
      <c r="C7473" s="212">
        <v>43.536743000000001</v>
      </c>
      <c r="D7473" s="174">
        <v>-1.470590165612851E-2</v>
      </c>
      <c r="E7473" s="174">
        <v>-1.470590165612851E-2</v>
      </c>
      <c r="G7473" s="174">
        <v>7467</v>
      </c>
      <c r="H7473" s="174">
        <f t="shared" ca="1" si="120"/>
        <v>-4.2411197458685802E-2</v>
      </c>
    </row>
    <row r="7474" spans="2:8" x14ac:dyDescent="0.3">
      <c r="B7474" s="213">
        <v>34673</v>
      </c>
      <c r="C7474" s="213">
        <v>44.186546</v>
      </c>
      <c r="D7474" s="174">
        <v>-4.8781672075891985E-3</v>
      </c>
      <c r="E7474" s="174">
        <v>-4.8781672075891985E-3</v>
      </c>
      <c r="G7474" s="174">
        <v>7468</v>
      </c>
      <c r="H7474" s="174">
        <f t="shared" ca="1" si="120"/>
        <v>3.3083656878810354E-2</v>
      </c>
    </row>
    <row r="7475" spans="2:8" x14ac:dyDescent="0.3">
      <c r="B7475" s="212">
        <v>34670</v>
      </c>
      <c r="C7475" s="212">
        <v>44.403151999999999</v>
      </c>
      <c r="D7475" s="174">
        <v>-4.854240881285098E-3</v>
      </c>
      <c r="E7475" s="174">
        <v>-4.854240881285098E-3</v>
      </c>
      <c r="G7475" s="174">
        <v>7469</v>
      </c>
      <c r="H7475" s="174">
        <f t="shared" ca="1" si="120"/>
        <v>6.0139833333159708E-5</v>
      </c>
    </row>
    <row r="7476" spans="2:8" x14ac:dyDescent="0.3">
      <c r="B7476" s="213">
        <v>34669</v>
      </c>
      <c r="C7476" s="213">
        <v>44.619746999999997</v>
      </c>
      <c r="D7476" s="174">
        <v>4.8779194774280464E-3</v>
      </c>
      <c r="E7476" s="174">
        <v>4.8779194774280464E-3</v>
      </c>
      <c r="G7476" s="174">
        <v>7470</v>
      </c>
      <c r="H7476" s="174">
        <f t="shared" ca="1" si="120"/>
        <v>-2.3314783438024452E-2</v>
      </c>
    </row>
    <row r="7477" spans="2:8" x14ac:dyDescent="0.3">
      <c r="B7477" s="212">
        <v>34668</v>
      </c>
      <c r="C7477" s="212">
        <v>44.403151999999999</v>
      </c>
      <c r="D7477" s="174">
        <v>-9.6616704670804427E-3</v>
      </c>
      <c r="E7477" s="174">
        <v>-9.6616704670804427E-3</v>
      </c>
      <c r="G7477" s="174">
        <v>7471</v>
      </c>
      <c r="H7477" s="174">
        <f t="shared" ca="1" si="120"/>
        <v>-7.1269169448676881E-3</v>
      </c>
    </row>
    <row r="7478" spans="2:8" x14ac:dyDescent="0.3">
      <c r="B7478" s="213">
        <v>34667</v>
      </c>
      <c r="C7478" s="213">
        <v>44.836345999999999</v>
      </c>
      <c r="D7478" s="174">
        <v>4.8543305276921951E-3</v>
      </c>
      <c r="E7478" s="174">
        <v>4.8543305276921951E-3</v>
      </c>
      <c r="G7478" s="174">
        <v>7472</v>
      </c>
      <c r="H7478" s="174">
        <f t="shared" ca="1" si="120"/>
        <v>3.021319237040021E-2</v>
      </c>
    </row>
    <row r="7479" spans="2:8" x14ac:dyDescent="0.3">
      <c r="B7479" s="212">
        <v>34666</v>
      </c>
      <c r="C7479" s="212">
        <v>44.619746999999997</v>
      </c>
      <c r="D7479" s="174">
        <v>0</v>
      </c>
      <c r="E7479" s="174">
        <v>0</v>
      </c>
      <c r="G7479" s="174">
        <v>7473</v>
      </c>
      <c r="H7479" s="174">
        <f t="shared" ca="1" si="120"/>
        <v>-4.8586853581110132E-2</v>
      </c>
    </row>
    <row r="7480" spans="2:8" x14ac:dyDescent="0.3">
      <c r="B7480" s="213">
        <v>34663</v>
      </c>
      <c r="C7480" s="213">
        <v>44.619746999999997</v>
      </c>
      <c r="D7480" s="174">
        <v>1.9801867052508294E-2</v>
      </c>
      <c r="E7480" s="174">
        <v>1.9801867052508294E-2</v>
      </c>
      <c r="G7480" s="174">
        <v>7474</v>
      </c>
      <c r="H7480" s="174">
        <f t="shared" ca="1" si="120"/>
        <v>-1.4260614490857087E-2</v>
      </c>
    </row>
    <row r="7481" spans="2:8" x14ac:dyDescent="0.3">
      <c r="B7481" s="212">
        <v>34662</v>
      </c>
      <c r="C7481" s="212">
        <v>43.753349</v>
      </c>
      <c r="D7481" s="174">
        <v>1.0000152123235252E-2</v>
      </c>
      <c r="E7481" s="174">
        <v>1.0000152123235252E-2</v>
      </c>
      <c r="G7481" s="174">
        <v>7475</v>
      </c>
      <c r="H7481" s="174">
        <f t="shared" ca="1" si="120"/>
        <v>3.626021928785209E-3</v>
      </c>
    </row>
    <row r="7482" spans="2:8" x14ac:dyDescent="0.3">
      <c r="B7482" s="213">
        <v>34661</v>
      </c>
      <c r="C7482" s="213">
        <v>43.320141</v>
      </c>
      <c r="D7482" s="174">
        <v>-2.9126252105373823E-2</v>
      </c>
      <c r="E7482" s="174">
        <v>-2.9126252105373823E-2</v>
      </c>
      <c r="G7482" s="174">
        <v>7476</v>
      </c>
      <c r="H7482" s="174">
        <f t="shared" ca="1" si="120"/>
        <v>1.7770440618834916E-2</v>
      </c>
    </row>
    <row r="7483" spans="2:8" x14ac:dyDescent="0.3">
      <c r="B7483" s="212">
        <v>34660</v>
      </c>
      <c r="C7483" s="212">
        <v>44.619746999999997</v>
      </c>
      <c r="D7483" s="174">
        <v>-1.9047600622334522E-2</v>
      </c>
      <c r="E7483" s="174">
        <v>-1.9047600622334522E-2</v>
      </c>
      <c r="G7483" s="174">
        <v>7477</v>
      </c>
      <c r="H7483" s="174">
        <f t="shared" ca="1" si="120"/>
        <v>2.819849138102291E-2</v>
      </c>
    </row>
    <row r="7484" spans="2:8" x14ac:dyDescent="0.3">
      <c r="B7484" s="213">
        <v>34659</v>
      </c>
      <c r="C7484" s="213">
        <v>45.486148999999997</v>
      </c>
      <c r="D7484" s="174">
        <v>0</v>
      </c>
      <c r="E7484" s="174">
        <v>0</v>
      </c>
      <c r="G7484" s="174">
        <v>7478</v>
      </c>
      <c r="H7484" s="174">
        <f t="shared" ca="1" si="120"/>
        <v>1.7169127379598748E-3</v>
      </c>
    </row>
    <row r="7485" spans="2:8" x14ac:dyDescent="0.3">
      <c r="B7485" s="212">
        <v>34656</v>
      </c>
      <c r="C7485" s="212">
        <v>45.486148999999997</v>
      </c>
      <c r="D7485" s="174">
        <v>0</v>
      </c>
      <c r="E7485" s="174">
        <v>0</v>
      </c>
      <c r="G7485" s="174">
        <v>7479</v>
      </c>
      <c r="H7485" s="174">
        <f t="shared" ca="1" si="120"/>
        <v>3.9968982626804136E-2</v>
      </c>
    </row>
    <row r="7486" spans="2:8" x14ac:dyDescent="0.3">
      <c r="B7486" s="213">
        <v>34655</v>
      </c>
      <c r="C7486" s="213">
        <v>45.486148999999997</v>
      </c>
      <c r="D7486" s="174">
        <v>9.6155545009936737E-3</v>
      </c>
      <c r="E7486" s="174">
        <v>9.6155545009936737E-3</v>
      </c>
      <c r="G7486" s="174">
        <v>7480</v>
      </c>
      <c r="H7486" s="174">
        <f t="shared" ca="1" si="120"/>
        <v>-3.5577792627725438E-2</v>
      </c>
    </row>
    <row r="7487" spans="2:8" x14ac:dyDescent="0.3">
      <c r="B7487" s="212">
        <v>34654</v>
      </c>
      <c r="C7487" s="212">
        <v>45.05294</v>
      </c>
      <c r="D7487" s="174">
        <v>3.999984672256722E-2</v>
      </c>
      <c r="E7487" s="174">
        <v>3.999984672256722E-2</v>
      </c>
      <c r="G7487" s="174">
        <v>7481</v>
      </c>
      <c r="H7487" s="174">
        <f t="shared" ca="1" si="120"/>
        <v>2.4667992359057443E-2</v>
      </c>
    </row>
    <row r="7488" spans="2:8" x14ac:dyDescent="0.3">
      <c r="B7488" s="213">
        <v>34653</v>
      </c>
      <c r="C7488" s="213">
        <v>43.320141</v>
      </c>
      <c r="D7488" s="174">
        <v>-9.9011392247939801E-3</v>
      </c>
      <c r="E7488" s="174">
        <v>-9.9011392247939801E-3</v>
      </c>
      <c r="G7488" s="174">
        <v>7482</v>
      </c>
      <c r="H7488" s="174">
        <f t="shared" ca="1" si="120"/>
        <v>6.3072026769700712E-4</v>
      </c>
    </row>
    <row r="7489" spans="2:8" x14ac:dyDescent="0.3">
      <c r="B7489" s="212">
        <v>34652</v>
      </c>
      <c r="C7489" s="212">
        <v>43.753349</v>
      </c>
      <c r="D7489" s="174">
        <v>-2.8845864443030788E-2</v>
      </c>
      <c r="E7489" s="174">
        <v>-2.8845864443030788E-2</v>
      </c>
      <c r="G7489" s="174">
        <v>7483</v>
      </c>
      <c r="H7489" s="174">
        <f t="shared" ca="1" si="120"/>
        <v>1.7228991618971092E-2</v>
      </c>
    </row>
    <row r="7490" spans="2:8" x14ac:dyDescent="0.3">
      <c r="B7490" s="213">
        <v>34649</v>
      </c>
      <c r="C7490" s="213">
        <v>45.05294</v>
      </c>
      <c r="D7490" s="174">
        <v>-1.8868144766761009E-2</v>
      </c>
      <c r="E7490" s="174">
        <v>-1.8868144766761009E-2</v>
      </c>
      <c r="G7490" s="174">
        <v>7484</v>
      </c>
      <c r="H7490" s="174">
        <f t="shared" ca="1" si="120"/>
        <v>3.6443948048725333E-2</v>
      </c>
    </row>
    <row r="7491" spans="2:8" x14ac:dyDescent="0.3">
      <c r="B7491" s="212">
        <v>34648</v>
      </c>
      <c r="C7491" s="212">
        <v>45.919353000000001</v>
      </c>
      <c r="D7491" s="174">
        <v>0</v>
      </c>
      <c r="E7491" s="174">
        <v>0</v>
      </c>
      <c r="G7491" s="174">
        <v>7485</v>
      </c>
      <c r="H7491" s="174">
        <f t="shared" ca="1" si="120"/>
        <v>-5.8478388616227102E-4</v>
      </c>
    </row>
    <row r="7492" spans="2:8" x14ac:dyDescent="0.3">
      <c r="B7492" s="213">
        <v>34647</v>
      </c>
      <c r="C7492" s="213">
        <v>45.919353000000001</v>
      </c>
      <c r="D7492" s="174">
        <v>-2.7522743624021368E-2</v>
      </c>
      <c r="E7492" s="174">
        <v>-2.7522743624021368E-2</v>
      </c>
      <c r="G7492" s="174">
        <v>7486</v>
      </c>
      <c r="H7492" s="174">
        <f t="shared" ca="1" si="120"/>
        <v>3.179835465463967E-2</v>
      </c>
    </row>
    <row r="7493" spans="2:8" x14ac:dyDescent="0.3">
      <c r="B7493" s="212">
        <v>34646</v>
      </c>
      <c r="C7493" s="212">
        <v>47.218947999999997</v>
      </c>
      <c r="D7493" s="174">
        <v>0</v>
      </c>
      <c r="E7493" s="174">
        <v>0</v>
      </c>
      <c r="G7493" s="174">
        <v>7487</v>
      </c>
      <c r="H7493" s="174">
        <f t="shared" ca="1" si="120"/>
        <v>1.3045239331797545E-3</v>
      </c>
    </row>
    <row r="7494" spans="2:8" x14ac:dyDescent="0.3">
      <c r="B7494" s="213">
        <v>34645</v>
      </c>
      <c r="C7494" s="213">
        <v>47.218947999999997</v>
      </c>
      <c r="D7494" s="174">
        <v>9.2593162566784529E-3</v>
      </c>
      <c r="E7494" s="174">
        <v>9.2593162566784529E-3</v>
      </c>
      <c r="G7494" s="174">
        <v>7488</v>
      </c>
      <c r="H7494" s="174">
        <f t="shared" ca="1" si="120"/>
        <v>1.1968981245226395E-2</v>
      </c>
    </row>
    <row r="7495" spans="2:8" x14ac:dyDescent="0.3">
      <c r="B7495" s="212">
        <v>34642</v>
      </c>
      <c r="C7495" s="212">
        <v>46.785744000000001</v>
      </c>
      <c r="D7495" s="174">
        <v>0</v>
      </c>
      <c r="E7495" s="174">
        <v>0</v>
      </c>
      <c r="G7495" s="174">
        <v>7489</v>
      </c>
      <c r="H7495" s="174">
        <f t="shared" ca="1" si="120"/>
        <v>6.6835306245784196E-2</v>
      </c>
    </row>
    <row r="7496" spans="2:8" x14ac:dyDescent="0.3">
      <c r="B7496" s="213">
        <v>34641</v>
      </c>
      <c r="C7496" s="213">
        <v>46.785744000000001</v>
      </c>
      <c r="D7496" s="174">
        <v>4.6510405418831698E-3</v>
      </c>
      <c r="E7496" s="174">
        <v>4.6510405418831698E-3</v>
      </c>
      <c r="G7496" s="174">
        <v>7490</v>
      </c>
      <c r="H7496" s="174">
        <f t="shared" ref="H7496:H7559" ca="1" si="121">_xlfn.NORM.INV(RAND(),N$9,N$10)</f>
        <v>-3.0627493082216791E-2</v>
      </c>
    </row>
    <row r="7497" spans="2:8" x14ac:dyDescent="0.3">
      <c r="B7497" s="212">
        <v>34640</v>
      </c>
      <c r="C7497" s="212">
        <v>46.569149000000003</v>
      </c>
      <c r="D7497" s="174">
        <v>0</v>
      </c>
      <c r="E7497" s="174">
        <v>0</v>
      </c>
      <c r="G7497" s="174">
        <v>7491</v>
      </c>
      <c r="H7497" s="174">
        <f t="shared" ca="1" si="121"/>
        <v>-1.3973144581055722E-2</v>
      </c>
    </row>
    <row r="7498" spans="2:8" x14ac:dyDescent="0.3">
      <c r="B7498" s="213">
        <v>34639</v>
      </c>
      <c r="C7498" s="213">
        <v>46.569149000000003</v>
      </c>
      <c r="D7498" s="174">
        <v>0</v>
      </c>
      <c r="E7498" s="174">
        <v>0</v>
      </c>
      <c r="G7498" s="174">
        <v>7492</v>
      </c>
      <c r="H7498" s="174">
        <f t="shared" ca="1" si="121"/>
        <v>2.4222797905727497E-2</v>
      </c>
    </row>
    <row r="7499" spans="2:8" x14ac:dyDescent="0.3">
      <c r="B7499" s="212">
        <v>34638</v>
      </c>
      <c r="C7499" s="212">
        <v>46.569149000000003</v>
      </c>
      <c r="D7499" s="174">
        <v>-4.629508510113638E-3</v>
      </c>
      <c r="E7499" s="174">
        <v>-4.629508510113638E-3</v>
      </c>
      <c r="G7499" s="174">
        <v>7493</v>
      </c>
      <c r="H7499" s="174">
        <f t="shared" ca="1" si="121"/>
        <v>4.185246795727366E-2</v>
      </c>
    </row>
    <row r="7500" spans="2:8" x14ac:dyDescent="0.3">
      <c r="B7500" s="213">
        <v>34635</v>
      </c>
      <c r="C7500" s="213">
        <v>46.785744000000001</v>
      </c>
      <c r="D7500" s="174">
        <v>-1.8182257730645163E-2</v>
      </c>
      <c r="E7500" s="174">
        <v>-1.8182257730645163E-2</v>
      </c>
      <c r="G7500" s="174">
        <v>7494</v>
      </c>
      <c r="H7500" s="174">
        <f t="shared" ca="1" si="121"/>
        <v>-7.4012283057529413E-3</v>
      </c>
    </row>
    <row r="7501" spans="2:8" x14ac:dyDescent="0.3">
      <c r="B7501" s="212">
        <v>34634</v>
      </c>
      <c r="C7501" s="212">
        <v>47.652168000000003</v>
      </c>
      <c r="D7501" s="174">
        <v>-9.0087714434817397E-3</v>
      </c>
      <c r="E7501" s="174">
        <v>-9.0087714434817397E-3</v>
      </c>
      <c r="G7501" s="174">
        <v>7495</v>
      </c>
      <c r="H7501" s="174">
        <f t="shared" ca="1" si="121"/>
        <v>-3.8099758531020193E-3</v>
      </c>
    </row>
    <row r="7502" spans="2:8" x14ac:dyDescent="0.3">
      <c r="B7502" s="213">
        <v>34633</v>
      </c>
      <c r="C7502" s="213">
        <v>48.085357999999999</v>
      </c>
      <c r="D7502" s="174">
        <v>-8.9286240593858378E-3</v>
      </c>
      <c r="E7502" s="174">
        <v>-8.9286240593858378E-3</v>
      </c>
      <c r="G7502" s="174">
        <v>7496</v>
      </c>
      <c r="H7502" s="174">
        <f t="shared" ca="1" si="121"/>
        <v>1.2647772918661742E-3</v>
      </c>
    </row>
    <row r="7503" spans="2:8" x14ac:dyDescent="0.3">
      <c r="B7503" s="212">
        <v>34632</v>
      </c>
      <c r="C7503" s="212">
        <v>48.518562000000003</v>
      </c>
      <c r="D7503" s="174">
        <v>0</v>
      </c>
      <c r="E7503" s="174">
        <v>0</v>
      </c>
      <c r="G7503" s="174">
        <v>7497</v>
      </c>
      <c r="H7503" s="174">
        <f t="shared" ca="1" si="121"/>
        <v>8.7856923581050815E-3</v>
      </c>
    </row>
    <row r="7504" spans="2:8" x14ac:dyDescent="0.3">
      <c r="B7504" s="213">
        <v>34631</v>
      </c>
      <c r="C7504" s="213">
        <v>48.518562000000003</v>
      </c>
      <c r="D7504" s="174">
        <v>-4.4444092428461476E-3</v>
      </c>
      <c r="E7504" s="174">
        <v>-4.4444092428461476E-3</v>
      </c>
      <c r="G7504" s="174">
        <v>7498</v>
      </c>
      <c r="H7504" s="174">
        <f t="shared" ca="1" si="121"/>
        <v>-6.9681640981169597E-3</v>
      </c>
    </row>
    <row r="7505" spans="2:8" x14ac:dyDescent="0.3">
      <c r="B7505" s="212">
        <v>34628</v>
      </c>
      <c r="C7505" s="212">
        <v>48.735160999999998</v>
      </c>
      <c r="D7505" s="174">
        <v>4.4642501976871266E-3</v>
      </c>
      <c r="E7505" s="174">
        <v>4.4642501976871266E-3</v>
      </c>
      <c r="G7505" s="174">
        <v>7499</v>
      </c>
      <c r="H7505" s="174">
        <f t="shared" ca="1" si="121"/>
        <v>-2.0490983708255046E-2</v>
      </c>
    </row>
    <row r="7506" spans="2:8" x14ac:dyDescent="0.3">
      <c r="B7506" s="213">
        <v>34627</v>
      </c>
      <c r="C7506" s="213">
        <v>48.518562000000003</v>
      </c>
      <c r="D7506" s="174">
        <v>-4.4444092428461476E-3</v>
      </c>
      <c r="E7506" s="174">
        <v>-4.4444092428461476E-3</v>
      </c>
      <c r="G7506" s="174">
        <v>7500</v>
      </c>
      <c r="H7506" s="174">
        <f t="shared" ca="1" si="121"/>
        <v>3.782852324381332E-2</v>
      </c>
    </row>
    <row r="7507" spans="2:8" x14ac:dyDescent="0.3">
      <c r="B7507" s="212">
        <v>34626</v>
      </c>
      <c r="C7507" s="212">
        <v>48.735160999999998</v>
      </c>
      <c r="D7507" s="174">
        <v>-4.4245811671868472E-3</v>
      </c>
      <c r="E7507" s="174">
        <v>-4.4245811671868472E-3</v>
      </c>
      <c r="G7507" s="174">
        <v>7501</v>
      </c>
      <c r="H7507" s="174">
        <f t="shared" ca="1" si="121"/>
        <v>1.0290767259224442E-2</v>
      </c>
    </row>
    <row r="7508" spans="2:8" x14ac:dyDescent="0.3">
      <c r="B7508" s="213">
        <v>34625</v>
      </c>
      <c r="C7508" s="213">
        <v>48.951751999999999</v>
      </c>
      <c r="D7508" s="174">
        <v>0</v>
      </c>
      <c r="E7508" s="174">
        <v>0</v>
      </c>
      <c r="G7508" s="174">
        <v>7502</v>
      </c>
      <c r="H7508" s="174">
        <f t="shared" ca="1" si="121"/>
        <v>3.0055290632265239E-2</v>
      </c>
    </row>
    <row r="7509" spans="2:8" x14ac:dyDescent="0.3">
      <c r="B7509" s="212">
        <v>34624</v>
      </c>
      <c r="C7509" s="212">
        <v>48.951751999999999</v>
      </c>
      <c r="D7509" s="174">
        <v>0</v>
      </c>
      <c r="E7509" s="174">
        <v>0</v>
      </c>
      <c r="G7509" s="174">
        <v>7503</v>
      </c>
      <c r="H7509" s="174">
        <f t="shared" ca="1" si="121"/>
        <v>-1.9036323658224913E-2</v>
      </c>
    </row>
    <row r="7510" spans="2:8" x14ac:dyDescent="0.3">
      <c r="B7510" s="213">
        <v>34621</v>
      </c>
      <c r="C7510" s="213">
        <v>48.951751999999999</v>
      </c>
      <c r="D7510" s="174">
        <v>8.9283355100259598E-3</v>
      </c>
      <c r="E7510" s="174">
        <v>8.9283355100259598E-3</v>
      </c>
      <c r="G7510" s="174">
        <v>7504</v>
      </c>
      <c r="H7510" s="174">
        <f t="shared" ca="1" si="121"/>
        <v>-3.2022658975952807E-2</v>
      </c>
    </row>
    <row r="7511" spans="2:8" x14ac:dyDescent="0.3">
      <c r="B7511" s="212">
        <v>34620</v>
      </c>
      <c r="C7511" s="212">
        <v>48.518562000000003</v>
      </c>
      <c r="D7511" s="174">
        <v>0</v>
      </c>
      <c r="E7511" s="174">
        <v>0</v>
      </c>
      <c r="G7511" s="174">
        <v>7505</v>
      </c>
      <c r="H7511" s="174">
        <f t="shared" ca="1" si="121"/>
        <v>-4.3944805425324349E-3</v>
      </c>
    </row>
    <row r="7512" spans="2:8" x14ac:dyDescent="0.3">
      <c r="B7512" s="213">
        <v>34619</v>
      </c>
      <c r="C7512" s="213">
        <v>48.518562000000003</v>
      </c>
      <c r="D7512" s="174">
        <v>-1.7543841886773347E-2</v>
      </c>
      <c r="E7512" s="174">
        <v>-1.7543841886773347E-2</v>
      </c>
      <c r="G7512" s="174">
        <v>7506</v>
      </c>
      <c r="H7512" s="174">
        <f t="shared" ca="1" si="121"/>
        <v>-3.658480535634339E-2</v>
      </c>
    </row>
    <row r="7513" spans="2:8" x14ac:dyDescent="0.3">
      <c r="B7513" s="212">
        <v>34618</v>
      </c>
      <c r="C7513" s="212">
        <v>49.384963999999997</v>
      </c>
      <c r="D7513" s="174">
        <v>-4.3668379341088087E-3</v>
      </c>
      <c r="E7513" s="174">
        <v>-4.3668379341088087E-3</v>
      </c>
      <c r="G7513" s="174">
        <v>7507</v>
      </c>
      <c r="H7513" s="174">
        <f t="shared" ca="1" si="121"/>
        <v>5.0062439793214814E-2</v>
      </c>
    </row>
    <row r="7514" spans="2:8" x14ac:dyDescent="0.3">
      <c r="B7514" s="213">
        <v>34617</v>
      </c>
      <c r="C7514" s="213">
        <v>49.601565999999998</v>
      </c>
      <c r="D7514" s="174">
        <v>0</v>
      </c>
      <c r="E7514" s="174">
        <v>0</v>
      </c>
      <c r="G7514" s="174">
        <v>7508</v>
      </c>
      <c r="H7514" s="174">
        <f t="shared" ca="1" si="121"/>
        <v>-5.44177453300171E-2</v>
      </c>
    </row>
    <row r="7515" spans="2:8" x14ac:dyDescent="0.3">
      <c r="B7515" s="212">
        <v>34614</v>
      </c>
      <c r="C7515" s="212">
        <v>49.601565999999998</v>
      </c>
      <c r="D7515" s="174">
        <v>2.1881562193094921E-3</v>
      </c>
      <c r="E7515" s="174">
        <v>2.1881562193094921E-3</v>
      </c>
      <c r="G7515" s="174">
        <v>7509</v>
      </c>
      <c r="H7515" s="174">
        <f t="shared" ca="1" si="121"/>
        <v>-4.1426014674847057E-2</v>
      </c>
    </row>
    <row r="7516" spans="2:8" x14ac:dyDescent="0.3">
      <c r="B7516" s="213">
        <v>34613</v>
      </c>
      <c r="C7516" s="213">
        <v>49.493267000000003</v>
      </c>
      <c r="D7516" s="174">
        <v>2.1930359208119799E-3</v>
      </c>
      <c r="E7516" s="174">
        <v>2.1930359208119799E-3</v>
      </c>
      <c r="G7516" s="174">
        <v>7510</v>
      </c>
      <c r="H7516" s="174">
        <f t="shared" ca="1" si="121"/>
        <v>2.4887435979175958E-2</v>
      </c>
    </row>
    <row r="7517" spans="2:8" x14ac:dyDescent="0.3">
      <c r="B7517" s="212">
        <v>34612</v>
      </c>
      <c r="C7517" s="212">
        <v>49.384963999999997</v>
      </c>
      <c r="D7517" s="174">
        <v>0</v>
      </c>
      <c r="E7517" s="174">
        <v>0</v>
      </c>
      <c r="G7517" s="174">
        <v>7511</v>
      </c>
      <c r="H7517" s="174">
        <f t="shared" ca="1" si="121"/>
        <v>3.088001669517848E-2</v>
      </c>
    </row>
    <row r="7518" spans="2:8" x14ac:dyDescent="0.3">
      <c r="B7518" s="213">
        <v>34611</v>
      </c>
      <c r="C7518" s="213">
        <v>49.384963999999997</v>
      </c>
      <c r="D7518" s="174">
        <v>8.8497751827145525E-3</v>
      </c>
      <c r="E7518" s="174">
        <v>8.8497751827145525E-3</v>
      </c>
      <c r="G7518" s="174">
        <v>7512</v>
      </c>
      <c r="H7518" s="174">
        <f t="shared" ca="1" si="121"/>
        <v>-6.4732243325130903E-2</v>
      </c>
    </row>
    <row r="7519" spans="2:8" x14ac:dyDescent="0.3">
      <c r="B7519" s="212">
        <v>34610</v>
      </c>
      <c r="C7519" s="212">
        <v>48.951751999999999</v>
      </c>
      <c r="D7519" s="174">
        <v>1.3452872463622154E-2</v>
      </c>
      <c r="E7519" s="174">
        <v>1.3452872463622154E-2</v>
      </c>
      <c r="G7519" s="174">
        <v>7513</v>
      </c>
      <c r="H7519" s="174">
        <f t="shared" ca="1" si="121"/>
        <v>-2.1594497217989738E-2</v>
      </c>
    </row>
    <row r="7520" spans="2:8" x14ac:dyDescent="0.3">
      <c r="B7520" s="213">
        <v>34607</v>
      </c>
      <c r="C7520" s="213">
        <v>48.301952</v>
      </c>
      <c r="D7520" s="174">
        <v>0</v>
      </c>
      <c r="E7520" s="174">
        <v>0</v>
      </c>
      <c r="G7520" s="174">
        <v>7514</v>
      </c>
      <c r="H7520" s="174">
        <f t="shared" ca="1" si="121"/>
        <v>1.6835669053434924E-2</v>
      </c>
    </row>
    <row r="7521" spans="2:8" x14ac:dyDescent="0.3">
      <c r="B7521" s="212">
        <v>34606</v>
      </c>
      <c r="C7521" s="212">
        <v>48.301952</v>
      </c>
      <c r="D7521" s="174">
        <v>-4.464476915041358E-3</v>
      </c>
      <c r="E7521" s="174">
        <v>-4.464476915041358E-3</v>
      </c>
      <c r="G7521" s="174">
        <v>7515</v>
      </c>
      <c r="H7521" s="174">
        <f t="shared" ca="1" si="121"/>
        <v>3.0998155806858909E-2</v>
      </c>
    </row>
    <row r="7522" spans="2:8" x14ac:dyDescent="0.3">
      <c r="B7522" s="213">
        <v>34605</v>
      </c>
      <c r="C7522" s="213">
        <v>48.518562000000003</v>
      </c>
      <c r="D7522" s="174">
        <v>0</v>
      </c>
      <c r="E7522" s="174">
        <v>0</v>
      </c>
      <c r="G7522" s="174">
        <v>7516</v>
      </c>
      <c r="H7522" s="174">
        <f t="shared" ca="1" si="121"/>
        <v>1.3876955091271697E-2</v>
      </c>
    </row>
    <row r="7523" spans="2:8" x14ac:dyDescent="0.3">
      <c r="B7523" s="212">
        <v>34604</v>
      </c>
      <c r="C7523" s="212">
        <v>48.518562000000003</v>
      </c>
      <c r="D7523" s="174">
        <v>-3.0303106613598699E-2</v>
      </c>
      <c r="E7523" s="174">
        <v>-3.0303106613598699E-2</v>
      </c>
      <c r="G7523" s="174">
        <v>7517</v>
      </c>
      <c r="H7523" s="174">
        <f t="shared" ca="1" si="121"/>
        <v>-1.1339569754621671E-2</v>
      </c>
    </row>
    <row r="7524" spans="2:8" x14ac:dyDescent="0.3">
      <c r="B7524" s="213">
        <v>34603</v>
      </c>
      <c r="C7524" s="213">
        <v>50.034770999999999</v>
      </c>
      <c r="D7524" s="174">
        <v>0</v>
      </c>
      <c r="E7524" s="174">
        <v>0</v>
      </c>
      <c r="G7524" s="174">
        <v>7518</v>
      </c>
      <c r="H7524" s="174">
        <f t="shared" ca="1" si="121"/>
        <v>-1.4330109451077317E-2</v>
      </c>
    </row>
    <row r="7525" spans="2:8" x14ac:dyDescent="0.3">
      <c r="B7525" s="212">
        <v>34600</v>
      </c>
      <c r="C7525" s="212">
        <v>50.034770999999999</v>
      </c>
      <c r="D7525" s="174">
        <v>1.3157992785010489E-2</v>
      </c>
      <c r="E7525" s="174">
        <v>1.3157992785010489E-2</v>
      </c>
      <c r="G7525" s="174">
        <v>7519</v>
      </c>
      <c r="H7525" s="174">
        <f t="shared" ca="1" si="121"/>
        <v>-6.7878953766704571E-4</v>
      </c>
    </row>
    <row r="7526" spans="2:8" x14ac:dyDescent="0.3">
      <c r="B7526" s="213">
        <v>34599</v>
      </c>
      <c r="C7526" s="213">
        <v>49.384963999999997</v>
      </c>
      <c r="D7526" s="174">
        <v>-1.2987108505003505E-2</v>
      </c>
      <c r="E7526" s="174">
        <v>-1.2987108505003505E-2</v>
      </c>
      <c r="G7526" s="174">
        <v>7520</v>
      </c>
      <c r="H7526" s="174">
        <f t="shared" ca="1" si="121"/>
        <v>-5.0990005273546711E-2</v>
      </c>
    </row>
    <row r="7527" spans="2:8" x14ac:dyDescent="0.3">
      <c r="B7527" s="212">
        <v>34598</v>
      </c>
      <c r="C7527" s="212">
        <v>50.034770999999999</v>
      </c>
      <c r="D7527" s="174">
        <v>8.7336960288713662E-3</v>
      </c>
      <c r="E7527" s="174">
        <v>8.7336960288713662E-3</v>
      </c>
      <c r="G7527" s="174">
        <v>7521</v>
      </c>
      <c r="H7527" s="174">
        <f t="shared" ca="1" si="121"/>
        <v>8.6130803348581017E-3</v>
      </c>
    </row>
    <row r="7528" spans="2:8" x14ac:dyDescent="0.3">
      <c r="B7528" s="213">
        <v>34597</v>
      </c>
      <c r="C7528" s="213">
        <v>49.601565999999998</v>
      </c>
      <c r="D7528" s="174">
        <v>-2.1367316227413596E-2</v>
      </c>
      <c r="E7528" s="174">
        <v>-2.1367316227413596E-2</v>
      </c>
      <c r="G7528" s="174">
        <v>7522</v>
      </c>
      <c r="H7528" s="174">
        <f t="shared" ca="1" si="121"/>
        <v>2.7487307102677119E-2</v>
      </c>
    </row>
    <row r="7529" spans="2:8" x14ac:dyDescent="0.3">
      <c r="B7529" s="212">
        <v>34596</v>
      </c>
      <c r="C7529" s="212">
        <v>50.684559</v>
      </c>
      <c r="D7529" s="174">
        <v>-2.0920645879263775E-2</v>
      </c>
      <c r="E7529" s="174">
        <v>-2.0920645879263775E-2</v>
      </c>
      <c r="G7529" s="174">
        <v>7523</v>
      </c>
      <c r="H7529" s="174">
        <f t="shared" ca="1" si="121"/>
        <v>-1.0083192178288755E-2</v>
      </c>
    </row>
    <row r="7530" spans="2:8" x14ac:dyDescent="0.3">
      <c r="B7530" s="213">
        <v>34593</v>
      </c>
      <c r="C7530" s="213">
        <v>51.767569999999999</v>
      </c>
      <c r="D7530" s="174">
        <v>8.4388691972936084E-3</v>
      </c>
      <c r="E7530" s="174">
        <v>8.4388691972936084E-3</v>
      </c>
      <c r="G7530" s="174">
        <v>7524</v>
      </c>
      <c r="H7530" s="174">
        <f t="shared" ca="1" si="121"/>
        <v>5.7611812092225163E-2</v>
      </c>
    </row>
    <row r="7531" spans="2:8" x14ac:dyDescent="0.3">
      <c r="B7531" s="212">
        <v>34592</v>
      </c>
      <c r="C7531" s="212">
        <v>51.334366000000003</v>
      </c>
      <c r="D7531" s="174">
        <v>1.7167204578777202E-2</v>
      </c>
      <c r="E7531" s="174">
        <v>1.7167204578777202E-2</v>
      </c>
      <c r="G7531" s="174">
        <v>7525</v>
      </c>
      <c r="H7531" s="174">
        <f t="shared" ca="1" si="121"/>
        <v>-1.762239437213136E-2</v>
      </c>
    </row>
    <row r="7532" spans="2:8" x14ac:dyDescent="0.3">
      <c r="B7532" s="213">
        <v>34591</v>
      </c>
      <c r="C7532" s="213">
        <v>50.467972000000003</v>
      </c>
      <c r="D7532" s="174">
        <v>8.6579990542977395E-3</v>
      </c>
      <c r="E7532" s="174">
        <v>8.6579990542977395E-3</v>
      </c>
      <c r="G7532" s="174">
        <v>7526</v>
      </c>
      <c r="H7532" s="174">
        <f t="shared" ca="1" si="121"/>
        <v>2.1847904319982684E-2</v>
      </c>
    </row>
    <row r="7533" spans="2:8" x14ac:dyDescent="0.3">
      <c r="B7533" s="212">
        <v>34590</v>
      </c>
      <c r="C7533" s="212">
        <v>50.034770999999999</v>
      </c>
      <c r="D7533" s="174">
        <v>-8.5836815475764296E-3</v>
      </c>
      <c r="E7533" s="174">
        <v>-8.5836815475764296E-3</v>
      </c>
      <c r="G7533" s="174">
        <v>7527</v>
      </c>
      <c r="H7533" s="174">
        <f t="shared" ca="1" si="121"/>
        <v>1.9198461484737353E-3</v>
      </c>
    </row>
    <row r="7534" spans="2:8" x14ac:dyDescent="0.3">
      <c r="B7534" s="213">
        <v>34589</v>
      </c>
      <c r="C7534" s="213">
        <v>50.467972000000003</v>
      </c>
      <c r="D7534" s="174">
        <v>2.1929913728397307E-2</v>
      </c>
      <c r="E7534" s="174">
        <v>2.1929913728397307E-2</v>
      </c>
      <c r="G7534" s="174">
        <v>7528</v>
      </c>
      <c r="H7534" s="174">
        <f t="shared" ca="1" si="121"/>
        <v>-8.004564083822524E-3</v>
      </c>
    </row>
    <row r="7535" spans="2:8" x14ac:dyDescent="0.3">
      <c r="B7535" s="212">
        <v>34586</v>
      </c>
      <c r="C7535" s="212">
        <v>49.384963999999997</v>
      </c>
      <c r="D7535" s="174">
        <v>0</v>
      </c>
      <c r="E7535" s="174">
        <v>0</v>
      </c>
      <c r="G7535" s="174">
        <v>7529</v>
      </c>
      <c r="H7535" s="174">
        <f t="shared" ca="1" si="121"/>
        <v>1.2288538464949022E-2</v>
      </c>
    </row>
    <row r="7536" spans="2:8" x14ac:dyDescent="0.3">
      <c r="B7536" s="213">
        <v>34585</v>
      </c>
      <c r="C7536" s="213">
        <v>49.384963999999997</v>
      </c>
      <c r="D7536" s="174">
        <v>8.8497751827145525E-3</v>
      </c>
      <c r="E7536" s="174">
        <v>8.8497751827145525E-3</v>
      </c>
      <c r="G7536" s="174">
        <v>7530</v>
      </c>
      <c r="H7536" s="174">
        <f t="shared" ca="1" si="121"/>
        <v>1.567741729971163E-3</v>
      </c>
    </row>
    <row r="7537" spans="2:8" x14ac:dyDescent="0.3">
      <c r="B7537" s="212">
        <v>34584</v>
      </c>
      <c r="C7537" s="212">
        <v>48.951751999999999</v>
      </c>
      <c r="D7537" s="174">
        <v>4.4442450903158211E-3</v>
      </c>
      <c r="E7537" s="174">
        <v>4.4442450903158211E-3</v>
      </c>
      <c r="G7537" s="174">
        <v>7531</v>
      </c>
      <c r="H7537" s="174">
        <f t="shared" ca="1" si="121"/>
        <v>4.6127675306843009E-2</v>
      </c>
    </row>
    <row r="7538" spans="2:8" x14ac:dyDescent="0.3">
      <c r="B7538" s="213">
        <v>34583</v>
      </c>
      <c r="C7538" s="213">
        <v>48.735160999999998</v>
      </c>
      <c r="D7538" s="174">
        <v>-4.4245811671868472E-3</v>
      </c>
      <c r="E7538" s="174">
        <v>-4.4245811671868472E-3</v>
      </c>
      <c r="G7538" s="174">
        <v>7532</v>
      </c>
      <c r="H7538" s="174">
        <f t="shared" ca="1" si="121"/>
        <v>-2.5866076941889998E-2</v>
      </c>
    </row>
    <row r="7539" spans="2:8" x14ac:dyDescent="0.3">
      <c r="B7539" s="212">
        <v>34582</v>
      </c>
      <c r="C7539" s="212">
        <v>48.951751999999999</v>
      </c>
      <c r="D7539" s="174">
        <v>8.9283355100259598E-3</v>
      </c>
      <c r="E7539" s="174">
        <v>8.9283355100259598E-3</v>
      </c>
      <c r="G7539" s="174">
        <v>7533</v>
      </c>
      <c r="H7539" s="174">
        <f t="shared" ca="1" si="121"/>
        <v>-4.3179426552018625E-2</v>
      </c>
    </row>
    <row r="7540" spans="2:8" x14ac:dyDescent="0.3">
      <c r="B7540" s="213">
        <v>34579</v>
      </c>
      <c r="C7540" s="213">
        <v>48.518562000000003</v>
      </c>
      <c r="D7540" s="174">
        <v>1.5873004573239053E-2</v>
      </c>
      <c r="E7540" s="174">
        <v>1.5873004573239053E-2</v>
      </c>
      <c r="G7540" s="174">
        <v>7534</v>
      </c>
      <c r="H7540" s="174">
        <f t="shared" ca="1" si="121"/>
        <v>-1.9483777170742504E-2</v>
      </c>
    </row>
    <row r="7541" spans="2:8" x14ac:dyDescent="0.3">
      <c r="B7541" s="212">
        <v>34578</v>
      </c>
      <c r="C7541" s="212">
        <v>47.760460000000002</v>
      </c>
      <c r="D7541" s="174">
        <v>2.2725513768859103E-3</v>
      </c>
      <c r="E7541" s="174">
        <v>2.2725513768859103E-3</v>
      </c>
      <c r="G7541" s="174">
        <v>7535</v>
      </c>
      <c r="H7541" s="174">
        <f t="shared" ca="1" si="121"/>
        <v>7.1005700497730889E-3</v>
      </c>
    </row>
    <row r="7542" spans="2:8" x14ac:dyDescent="0.3">
      <c r="B7542" s="213">
        <v>34577</v>
      </c>
      <c r="C7542" s="213">
        <v>47.652168000000003</v>
      </c>
      <c r="D7542" s="174">
        <v>5.2631709161526173E-2</v>
      </c>
      <c r="E7542" s="174">
        <v>5.2631709161526173E-2</v>
      </c>
      <c r="G7542" s="174">
        <v>7536</v>
      </c>
      <c r="H7542" s="174">
        <f t="shared" ca="1" si="121"/>
        <v>-1.1886452861920242E-2</v>
      </c>
    </row>
    <row r="7543" spans="2:8" x14ac:dyDescent="0.3">
      <c r="B7543" s="212">
        <v>34576</v>
      </c>
      <c r="C7543" s="212">
        <v>45.269553999999999</v>
      </c>
      <c r="D7543" s="174">
        <v>0</v>
      </c>
      <c r="E7543" s="174">
        <v>0</v>
      </c>
      <c r="G7543" s="174">
        <v>7537</v>
      </c>
      <c r="H7543" s="174">
        <f t="shared" ca="1" si="121"/>
        <v>-1.8023867117574865E-2</v>
      </c>
    </row>
    <row r="7544" spans="2:8" x14ac:dyDescent="0.3">
      <c r="B7544" s="213">
        <v>34575</v>
      </c>
      <c r="C7544" s="213">
        <v>45.269553999999999</v>
      </c>
      <c r="D7544" s="174">
        <v>3.9801116955395538E-2</v>
      </c>
      <c r="E7544" s="174">
        <v>3.9801116955395538E-2</v>
      </c>
      <c r="G7544" s="174">
        <v>7538</v>
      </c>
      <c r="H7544" s="174">
        <f t="shared" ca="1" si="121"/>
        <v>8.2940838719895837E-3</v>
      </c>
    </row>
    <row r="7545" spans="2:8" x14ac:dyDescent="0.3">
      <c r="B7545" s="212">
        <v>34572</v>
      </c>
      <c r="C7545" s="212">
        <v>43.536743000000001</v>
      </c>
      <c r="D7545" s="174">
        <v>0</v>
      </c>
      <c r="E7545" s="174">
        <v>0</v>
      </c>
      <c r="G7545" s="174">
        <v>7539</v>
      </c>
      <c r="H7545" s="174">
        <f t="shared" ca="1" si="121"/>
        <v>-2.3923233296695261E-3</v>
      </c>
    </row>
    <row r="7546" spans="2:8" x14ac:dyDescent="0.3">
      <c r="B7546" s="213">
        <v>34571</v>
      </c>
      <c r="C7546" s="213">
        <v>43.536743000000001</v>
      </c>
      <c r="D7546" s="174">
        <v>2.4940112965625948E-3</v>
      </c>
      <c r="E7546" s="174">
        <v>2.4940112965625948E-3</v>
      </c>
      <c r="G7546" s="174">
        <v>7540</v>
      </c>
      <c r="H7546" s="174">
        <f t="shared" ca="1" si="121"/>
        <v>1.4469989309740404E-2</v>
      </c>
    </row>
    <row r="7547" spans="2:8" x14ac:dyDescent="0.3">
      <c r="B7547" s="212">
        <v>34570</v>
      </c>
      <c r="C7547" s="212">
        <v>43.428432000000001</v>
      </c>
      <c r="D7547" s="174">
        <v>-2.4878066786024966E-3</v>
      </c>
      <c r="E7547" s="174">
        <v>-2.4878066786024966E-3</v>
      </c>
      <c r="G7547" s="174">
        <v>7541</v>
      </c>
      <c r="H7547" s="174">
        <f t="shared" ca="1" si="121"/>
        <v>6.4244674594928025E-2</v>
      </c>
    </row>
    <row r="7548" spans="2:8" x14ac:dyDescent="0.3">
      <c r="B7548" s="213">
        <v>34569</v>
      </c>
      <c r="C7548" s="213">
        <v>43.536743000000001</v>
      </c>
      <c r="D7548" s="174">
        <v>0</v>
      </c>
      <c r="E7548" s="174">
        <v>0</v>
      </c>
      <c r="G7548" s="174">
        <v>7542</v>
      </c>
      <c r="H7548" s="174">
        <f t="shared" ca="1" si="121"/>
        <v>-4.3726272666890859E-2</v>
      </c>
    </row>
    <row r="7549" spans="2:8" x14ac:dyDescent="0.3">
      <c r="B7549" s="212">
        <v>34568</v>
      </c>
      <c r="C7549" s="212">
        <v>43.536743000000001</v>
      </c>
      <c r="D7549" s="174">
        <v>0</v>
      </c>
      <c r="E7549" s="174">
        <v>0</v>
      </c>
      <c r="G7549" s="174">
        <v>7543</v>
      </c>
      <c r="H7549" s="174">
        <f t="shared" ca="1" si="121"/>
        <v>-2.7630229335911601E-3</v>
      </c>
    </row>
    <row r="7550" spans="2:8" x14ac:dyDescent="0.3">
      <c r="B7550" s="213">
        <v>34565</v>
      </c>
      <c r="C7550" s="213">
        <v>43.536743000000001</v>
      </c>
      <c r="D7550" s="174">
        <v>-1.9512331016500749E-2</v>
      </c>
      <c r="E7550" s="174">
        <v>-1.9512331016500749E-2</v>
      </c>
      <c r="G7550" s="174">
        <v>7544</v>
      </c>
      <c r="H7550" s="174">
        <f t="shared" ca="1" si="121"/>
        <v>-3.2435381950051564E-2</v>
      </c>
    </row>
    <row r="7551" spans="2:8" x14ac:dyDescent="0.3">
      <c r="B7551" s="212">
        <v>34564</v>
      </c>
      <c r="C7551" s="212">
        <v>44.403151999999999</v>
      </c>
      <c r="D7551" s="174">
        <v>1.9900638869563517E-2</v>
      </c>
      <c r="E7551" s="174">
        <v>1.9900638869563517E-2</v>
      </c>
      <c r="G7551" s="174">
        <v>7545</v>
      </c>
      <c r="H7551" s="174">
        <f t="shared" ca="1" si="121"/>
        <v>3.0738041640597027E-2</v>
      </c>
    </row>
    <row r="7552" spans="2:8" x14ac:dyDescent="0.3">
      <c r="B7552" s="213">
        <v>34563</v>
      </c>
      <c r="C7552" s="213">
        <v>43.536743000000001</v>
      </c>
      <c r="D7552" s="174">
        <v>5.0000298937162221E-3</v>
      </c>
      <c r="E7552" s="174">
        <v>5.0000298937162221E-3</v>
      </c>
      <c r="G7552" s="174">
        <v>7546</v>
      </c>
      <c r="H7552" s="174">
        <f t="shared" ca="1" si="121"/>
        <v>2.9220950001662593E-2</v>
      </c>
    </row>
    <row r="7553" spans="2:8" x14ac:dyDescent="0.3">
      <c r="B7553" s="212">
        <v>34562</v>
      </c>
      <c r="C7553" s="212">
        <v>43.320141</v>
      </c>
      <c r="D7553" s="174">
        <v>0</v>
      </c>
      <c r="E7553" s="174">
        <v>0</v>
      </c>
      <c r="G7553" s="174">
        <v>7547</v>
      </c>
      <c r="H7553" s="174">
        <f t="shared" ca="1" si="121"/>
        <v>5.7673486611711372E-3</v>
      </c>
    </row>
    <row r="7554" spans="2:8" x14ac:dyDescent="0.3">
      <c r="B7554" s="213">
        <v>34561</v>
      </c>
      <c r="C7554" s="213">
        <v>43.320141</v>
      </c>
      <c r="D7554" s="174">
        <v>0</v>
      </c>
      <c r="E7554" s="174">
        <v>0</v>
      </c>
      <c r="G7554" s="174">
        <v>7548</v>
      </c>
      <c r="H7554" s="174">
        <f t="shared" ca="1" si="121"/>
        <v>-7.0965625724826939E-2</v>
      </c>
    </row>
    <row r="7555" spans="2:8" x14ac:dyDescent="0.3">
      <c r="B7555" s="212">
        <v>34558</v>
      </c>
      <c r="C7555" s="212">
        <v>43.320141</v>
      </c>
      <c r="D7555" s="174">
        <v>1.5228280905626661E-2</v>
      </c>
      <c r="E7555" s="174">
        <v>1.5228280905626661E-2</v>
      </c>
      <c r="G7555" s="174">
        <v>7549</v>
      </c>
      <c r="H7555" s="174">
        <f t="shared" ca="1" si="121"/>
        <v>1.2218336463962936E-2</v>
      </c>
    </row>
    <row r="7556" spans="2:8" x14ac:dyDescent="0.3">
      <c r="B7556" s="213">
        <v>34557</v>
      </c>
      <c r="C7556" s="213">
        <v>42.670344999999998</v>
      </c>
      <c r="D7556" s="174">
        <v>-5.0503719780428539E-3</v>
      </c>
      <c r="E7556" s="174">
        <v>-5.0503719780428539E-3</v>
      </c>
      <c r="G7556" s="174">
        <v>7550</v>
      </c>
      <c r="H7556" s="174">
        <f t="shared" ca="1" si="121"/>
        <v>2.6964703665521977E-2</v>
      </c>
    </row>
    <row r="7557" spans="2:8" x14ac:dyDescent="0.3">
      <c r="B7557" s="212">
        <v>34556</v>
      </c>
      <c r="C7557" s="212">
        <v>42.886940000000003</v>
      </c>
      <c r="D7557" s="174">
        <v>5.0760077051171066E-3</v>
      </c>
      <c r="E7557" s="174">
        <v>5.0760077051171066E-3</v>
      </c>
      <c r="G7557" s="174">
        <v>7551</v>
      </c>
      <c r="H7557" s="174">
        <f t="shared" ca="1" si="121"/>
        <v>-3.1259241863372172E-2</v>
      </c>
    </row>
    <row r="7558" spans="2:8" x14ac:dyDescent="0.3">
      <c r="B7558" s="213">
        <v>34555</v>
      </c>
      <c r="C7558" s="213">
        <v>42.670344999999998</v>
      </c>
      <c r="D7558" s="174">
        <v>-5.0503719780428539E-3</v>
      </c>
      <c r="E7558" s="174">
        <v>-5.0503719780428539E-3</v>
      </c>
      <c r="G7558" s="174">
        <v>7552</v>
      </c>
      <c r="H7558" s="174">
        <f t="shared" ca="1" si="121"/>
        <v>8.7850775863853833E-4</v>
      </c>
    </row>
    <row r="7559" spans="2:8" x14ac:dyDescent="0.3">
      <c r="B7559" s="212">
        <v>34554</v>
      </c>
      <c r="C7559" s="212">
        <v>42.886940000000003</v>
      </c>
      <c r="D7559" s="174">
        <v>5.0760077051171066E-3</v>
      </c>
      <c r="E7559" s="174">
        <v>5.0760077051171066E-3</v>
      </c>
      <c r="G7559" s="174">
        <v>7553</v>
      </c>
      <c r="H7559" s="174">
        <f t="shared" ca="1" si="121"/>
        <v>-2.3582310355373573E-2</v>
      </c>
    </row>
    <row r="7560" spans="2:8" x14ac:dyDescent="0.3">
      <c r="B7560" s="213">
        <v>34551</v>
      </c>
      <c r="C7560" s="213">
        <v>42.670344999999998</v>
      </c>
      <c r="D7560" s="174">
        <v>0</v>
      </c>
      <c r="E7560" s="174">
        <v>0</v>
      </c>
      <c r="G7560" s="174">
        <v>7554</v>
      </c>
      <c r="H7560" s="174">
        <f t="shared" ref="H7560:H7623" ca="1" si="122">_xlfn.NORM.INV(RAND(),N$9,N$10)</f>
        <v>2.3364674475793899E-2</v>
      </c>
    </row>
    <row r="7561" spans="2:8" x14ac:dyDescent="0.3">
      <c r="B7561" s="212">
        <v>34550</v>
      </c>
      <c r="C7561" s="212">
        <v>42.670344999999998</v>
      </c>
      <c r="D7561" s="174">
        <v>-1.4999858841641399E-2</v>
      </c>
      <c r="E7561" s="174">
        <v>-1.4999858841641399E-2</v>
      </c>
      <c r="G7561" s="174">
        <v>7555</v>
      </c>
      <c r="H7561" s="174">
        <f t="shared" ca="1" si="122"/>
        <v>-1.5325083876436028E-2</v>
      </c>
    </row>
    <row r="7562" spans="2:8" x14ac:dyDescent="0.3">
      <c r="B7562" s="213">
        <v>34549</v>
      </c>
      <c r="C7562" s="213">
        <v>43.320141</v>
      </c>
      <c r="D7562" s="174">
        <v>-2.4935507687682862E-3</v>
      </c>
      <c r="E7562" s="174">
        <v>-2.4935507687682862E-3</v>
      </c>
      <c r="G7562" s="174">
        <v>7556</v>
      </c>
      <c r="H7562" s="174">
        <f t="shared" ca="1" si="122"/>
        <v>-6.2117972018044699E-4</v>
      </c>
    </row>
    <row r="7563" spans="2:8" x14ac:dyDescent="0.3">
      <c r="B7563" s="212">
        <v>34548</v>
      </c>
      <c r="C7563" s="212">
        <v>43.428432000000001</v>
      </c>
      <c r="D7563" s="174">
        <v>7.5374316106087864E-3</v>
      </c>
      <c r="E7563" s="174">
        <v>7.5374316106087864E-3</v>
      </c>
      <c r="G7563" s="174">
        <v>7557</v>
      </c>
      <c r="H7563" s="174">
        <f t="shared" ca="1" si="122"/>
        <v>2.9802461320696787E-2</v>
      </c>
    </row>
    <row r="7564" spans="2:8" x14ac:dyDescent="0.3">
      <c r="B7564" s="213">
        <v>34547</v>
      </c>
      <c r="C7564" s="213">
        <v>43.103541999999997</v>
      </c>
      <c r="D7564" s="174">
        <v>2.5773279659575845E-2</v>
      </c>
      <c r="E7564" s="174">
        <v>2.5773279659575845E-2</v>
      </c>
      <c r="G7564" s="174">
        <v>7558</v>
      </c>
      <c r="H7564" s="174">
        <f t="shared" ca="1" si="122"/>
        <v>-1.3009638943154008E-2</v>
      </c>
    </row>
    <row r="7565" spans="2:8" x14ac:dyDescent="0.3">
      <c r="B7565" s="212">
        <v>34544</v>
      </c>
      <c r="C7565" s="212">
        <v>42.020535000000002</v>
      </c>
      <c r="D7565" s="174">
        <v>4.3010608563623758E-2</v>
      </c>
      <c r="E7565" s="174">
        <v>4.3010608563623758E-2</v>
      </c>
      <c r="G7565" s="174">
        <v>7559</v>
      </c>
      <c r="H7565" s="174">
        <f t="shared" ca="1" si="122"/>
        <v>-1.5466775771808321E-2</v>
      </c>
    </row>
    <row r="7566" spans="2:8" x14ac:dyDescent="0.3">
      <c r="B7566" s="213">
        <v>34543</v>
      </c>
      <c r="C7566" s="213">
        <v>40.287734999999998</v>
      </c>
      <c r="D7566" s="174">
        <v>5.4054373755789385E-3</v>
      </c>
      <c r="E7566" s="174">
        <v>5.4054373755789385E-3</v>
      </c>
      <c r="G7566" s="174">
        <v>7560</v>
      </c>
      <c r="H7566" s="174">
        <f t="shared" ca="1" si="122"/>
        <v>6.4573563386602297E-4</v>
      </c>
    </row>
    <row r="7567" spans="2:8" x14ac:dyDescent="0.3">
      <c r="B7567" s="212">
        <v>34542</v>
      </c>
      <c r="C7567" s="212">
        <v>40.071133000000003</v>
      </c>
      <c r="D7567" s="174">
        <v>1.0822474862666456E-3</v>
      </c>
      <c r="E7567" s="174">
        <v>1.0822474862666456E-3</v>
      </c>
      <c r="G7567" s="174">
        <v>7561</v>
      </c>
      <c r="H7567" s="174">
        <f t="shared" ca="1" si="122"/>
        <v>1.1426845266687635E-2</v>
      </c>
    </row>
    <row r="7568" spans="2:8" x14ac:dyDescent="0.3">
      <c r="B7568" s="213">
        <v>34541</v>
      </c>
      <c r="C7568" s="213">
        <v>40.027813000000002</v>
      </c>
      <c r="D7568" s="174">
        <v>4.3479627797365283E-3</v>
      </c>
      <c r="E7568" s="174">
        <v>4.3479627797365283E-3</v>
      </c>
      <c r="G7568" s="174">
        <v>7562</v>
      </c>
      <c r="H7568" s="174">
        <f t="shared" ca="1" si="122"/>
        <v>-2.5415425846811404E-2</v>
      </c>
    </row>
    <row r="7569" spans="2:8" x14ac:dyDescent="0.3">
      <c r="B7569" s="212">
        <v>34540</v>
      </c>
      <c r="C7569" s="212">
        <v>39.854526999999997</v>
      </c>
      <c r="D7569" s="174">
        <v>-2.7100933542494208E-3</v>
      </c>
      <c r="E7569" s="174">
        <v>-2.7100933542494208E-3</v>
      </c>
      <c r="G7569" s="174">
        <v>7563</v>
      </c>
      <c r="H7569" s="174">
        <f t="shared" ca="1" si="122"/>
        <v>6.1013185746583362E-3</v>
      </c>
    </row>
    <row r="7570" spans="2:8" x14ac:dyDescent="0.3">
      <c r="B7570" s="213">
        <v>34537</v>
      </c>
      <c r="C7570" s="213">
        <v>39.962829999999997</v>
      </c>
      <c r="D7570" s="174">
        <v>-2.7027685990312893E-3</v>
      </c>
      <c r="E7570" s="174">
        <v>-2.7027685990312893E-3</v>
      </c>
      <c r="G7570" s="174">
        <v>7564</v>
      </c>
      <c r="H7570" s="174">
        <f t="shared" ca="1" si="122"/>
        <v>-1.2166603860386299E-3</v>
      </c>
    </row>
    <row r="7571" spans="2:8" x14ac:dyDescent="0.3">
      <c r="B7571" s="212">
        <v>34536</v>
      </c>
      <c r="C7571" s="212">
        <v>40.071133000000003</v>
      </c>
      <c r="D7571" s="174">
        <v>-5.3763757133528265E-3</v>
      </c>
      <c r="E7571" s="174">
        <v>-5.3763757133528265E-3</v>
      </c>
      <c r="G7571" s="174">
        <v>7565</v>
      </c>
      <c r="H7571" s="174">
        <f t="shared" ca="1" si="122"/>
        <v>4.3283877118151085E-2</v>
      </c>
    </row>
    <row r="7572" spans="2:8" x14ac:dyDescent="0.3">
      <c r="B7572" s="213">
        <v>34535</v>
      </c>
      <c r="C7572" s="213">
        <v>40.287734999999998</v>
      </c>
      <c r="D7572" s="174">
        <v>-5.3475266460999296E-3</v>
      </c>
      <c r="E7572" s="174">
        <v>-5.3475266460999296E-3</v>
      </c>
      <c r="G7572" s="174">
        <v>7566</v>
      </c>
      <c r="H7572" s="174">
        <f t="shared" ca="1" si="122"/>
        <v>5.4005971553501578E-2</v>
      </c>
    </row>
    <row r="7573" spans="2:8" x14ac:dyDescent="0.3">
      <c r="B7573" s="212">
        <v>34534</v>
      </c>
      <c r="C7573" s="212">
        <v>40.504333000000003</v>
      </c>
      <c r="D7573" s="174">
        <v>4.4692853566778913E-2</v>
      </c>
      <c r="E7573" s="174">
        <v>4.4692853566778913E-2</v>
      </c>
      <c r="G7573" s="174">
        <v>7567</v>
      </c>
      <c r="H7573" s="174">
        <f t="shared" ca="1" si="122"/>
        <v>-4.5565498352259969E-3</v>
      </c>
    </row>
    <row r="7574" spans="2:8" x14ac:dyDescent="0.3">
      <c r="B7574" s="213">
        <v>34533</v>
      </c>
      <c r="C7574" s="213">
        <v>38.771523000000002</v>
      </c>
      <c r="D7574" s="174">
        <v>-5.2910333502680706E-2</v>
      </c>
      <c r="E7574" s="174">
        <v>-5.2910333502680706E-2</v>
      </c>
      <c r="G7574" s="174">
        <v>7568</v>
      </c>
      <c r="H7574" s="174">
        <f t="shared" ca="1" si="122"/>
        <v>2.2721704327460613E-2</v>
      </c>
    </row>
    <row r="7575" spans="2:8" x14ac:dyDescent="0.3">
      <c r="B7575" s="212">
        <v>34530</v>
      </c>
      <c r="C7575" s="212">
        <v>40.937542000000001</v>
      </c>
      <c r="D7575" s="174">
        <v>-2.5772946489139224E-2</v>
      </c>
      <c r="E7575" s="174">
        <v>-2.5772946489139224E-2</v>
      </c>
      <c r="G7575" s="174">
        <v>7569</v>
      </c>
      <c r="H7575" s="174">
        <f t="shared" ca="1" si="122"/>
        <v>-2.2677228263480533E-2</v>
      </c>
    </row>
    <row r="7576" spans="2:8" x14ac:dyDescent="0.3">
      <c r="B7576" s="213">
        <v>34529</v>
      </c>
      <c r="C7576" s="213">
        <v>42.020535000000002</v>
      </c>
      <c r="D7576" s="174">
        <v>0</v>
      </c>
      <c r="E7576" s="174">
        <v>0</v>
      </c>
      <c r="G7576" s="174">
        <v>7570</v>
      </c>
      <c r="H7576" s="174">
        <f t="shared" ca="1" si="122"/>
        <v>-4.9661300527875533E-2</v>
      </c>
    </row>
    <row r="7577" spans="2:8" x14ac:dyDescent="0.3">
      <c r="B7577" s="212">
        <v>34528</v>
      </c>
      <c r="C7577" s="212">
        <v>42.020535000000002</v>
      </c>
      <c r="D7577" s="174">
        <v>0</v>
      </c>
      <c r="E7577" s="174">
        <v>0</v>
      </c>
      <c r="G7577" s="174">
        <v>7571</v>
      </c>
      <c r="H7577" s="174">
        <f t="shared" ca="1" si="122"/>
        <v>-3.0178564009678156E-2</v>
      </c>
    </row>
    <row r="7578" spans="2:8" x14ac:dyDescent="0.3">
      <c r="B7578" s="213">
        <v>34527</v>
      </c>
      <c r="C7578" s="213">
        <v>42.020535000000002</v>
      </c>
      <c r="D7578" s="174">
        <v>0</v>
      </c>
      <c r="E7578" s="174">
        <v>0</v>
      </c>
      <c r="G7578" s="174">
        <v>7572</v>
      </c>
      <c r="H7578" s="174">
        <f t="shared" ca="1" si="122"/>
        <v>3.1045925104463953E-2</v>
      </c>
    </row>
    <row r="7579" spans="2:8" x14ac:dyDescent="0.3">
      <c r="B7579" s="212">
        <v>34526</v>
      </c>
      <c r="C7579" s="212">
        <v>42.020535000000002</v>
      </c>
      <c r="D7579" s="174">
        <v>5.1814025532334902E-3</v>
      </c>
      <c r="E7579" s="174">
        <v>5.1814025532334902E-3</v>
      </c>
      <c r="G7579" s="174">
        <v>7573</v>
      </c>
      <c r="H7579" s="174">
        <f t="shared" ca="1" si="122"/>
        <v>-1.7019421505845938E-2</v>
      </c>
    </row>
    <row r="7580" spans="2:8" x14ac:dyDescent="0.3">
      <c r="B7580" s="213">
        <v>34523</v>
      </c>
      <c r="C7580" s="213">
        <v>41.803932000000003</v>
      </c>
      <c r="D7580" s="174">
        <v>5.2081959467615161E-3</v>
      </c>
      <c r="E7580" s="174">
        <v>5.2081959467615161E-3</v>
      </c>
      <c r="G7580" s="174">
        <v>7574</v>
      </c>
      <c r="H7580" s="174">
        <f t="shared" ca="1" si="122"/>
        <v>-7.5298067745339953E-2</v>
      </c>
    </row>
    <row r="7581" spans="2:8" x14ac:dyDescent="0.3">
      <c r="B7581" s="212">
        <v>34522</v>
      </c>
      <c r="C7581" s="212">
        <v>41.587336999999998</v>
      </c>
      <c r="D7581" s="174">
        <v>0</v>
      </c>
      <c r="E7581" s="174">
        <v>0</v>
      </c>
      <c r="G7581" s="174">
        <v>7575</v>
      </c>
      <c r="H7581" s="174">
        <f t="shared" ca="1" si="122"/>
        <v>4.8023823512182741E-2</v>
      </c>
    </row>
    <row r="7582" spans="2:8" x14ac:dyDescent="0.3">
      <c r="B7582" s="213">
        <v>34521</v>
      </c>
      <c r="C7582" s="213">
        <v>41.587336999999998</v>
      </c>
      <c r="D7582" s="174">
        <v>5.2357305458295804E-3</v>
      </c>
      <c r="E7582" s="174">
        <v>5.2357305458295804E-3</v>
      </c>
      <c r="G7582" s="174">
        <v>7576</v>
      </c>
      <c r="H7582" s="174">
        <f t="shared" ca="1" si="122"/>
        <v>-5.6031322342056288E-2</v>
      </c>
    </row>
    <row r="7583" spans="2:8" x14ac:dyDescent="0.3">
      <c r="B7583" s="212">
        <v>34520</v>
      </c>
      <c r="C7583" s="212">
        <v>41.370730999999999</v>
      </c>
      <c r="D7583" s="174">
        <v>-1.5463963036167986E-2</v>
      </c>
      <c r="E7583" s="174">
        <v>-1.5463963036167986E-2</v>
      </c>
      <c r="G7583" s="174">
        <v>7577</v>
      </c>
      <c r="H7583" s="174">
        <f t="shared" ca="1" si="122"/>
        <v>-2.2449015520864406E-2</v>
      </c>
    </row>
    <row r="7584" spans="2:8" x14ac:dyDescent="0.3">
      <c r="B7584" s="213">
        <v>34519</v>
      </c>
      <c r="C7584" s="213">
        <v>42.020535000000002</v>
      </c>
      <c r="D7584" s="174">
        <v>-1.0204142443142555E-2</v>
      </c>
      <c r="E7584" s="174">
        <v>-1.0204142443142555E-2</v>
      </c>
      <c r="G7584" s="174">
        <v>7578</v>
      </c>
      <c r="H7584" s="174">
        <f t="shared" ca="1" si="122"/>
        <v>-5.4963824727089224E-2</v>
      </c>
    </row>
    <row r="7585" spans="2:8" x14ac:dyDescent="0.3">
      <c r="B7585" s="212">
        <v>34516</v>
      </c>
      <c r="C7585" s="212">
        <v>42.453738999999999</v>
      </c>
      <c r="D7585" s="174">
        <v>5.1282358460991743E-3</v>
      </c>
      <c r="E7585" s="174">
        <v>5.1282358460991743E-3</v>
      </c>
      <c r="G7585" s="174">
        <v>7579</v>
      </c>
      <c r="H7585" s="174">
        <f t="shared" ca="1" si="122"/>
        <v>-1.0280038924396504E-3</v>
      </c>
    </row>
    <row r="7586" spans="2:8" x14ac:dyDescent="0.3">
      <c r="B7586" s="213">
        <v>34515</v>
      </c>
      <c r="C7586" s="213">
        <v>42.237136999999997</v>
      </c>
      <c r="D7586" s="174">
        <v>5.1546702106480703E-3</v>
      </c>
      <c r="E7586" s="174">
        <v>5.1546702106480703E-3</v>
      </c>
      <c r="G7586" s="174">
        <v>7580</v>
      </c>
      <c r="H7586" s="174">
        <f t="shared" ca="1" si="122"/>
        <v>-8.1705838082359074E-3</v>
      </c>
    </row>
    <row r="7587" spans="2:8" x14ac:dyDescent="0.3">
      <c r="B7587" s="212">
        <v>34514</v>
      </c>
      <c r="C7587" s="212">
        <v>42.020535000000002</v>
      </c>
      <c r="D7587" s="174">
        <v>-3.9604145502096254E-2</v>
      </c>
      <c r="E7587" s="174">
        <v>-3.9604145502096254E-2</v>
      </c>
      <c r="G7587" s="174">
        <v>7581</v>
      </c>
      <c r="H7587" s="174">
        <f t="shared" ca="1" si="122"/>
        <v>1.407193648774822E-2</v>
      </c>
    </row>
    <row r="7588" spans="2:8" x14ac:dyDescent="0.3">
      <c r="B7588" s="213">
        <v>34513</v>
      </c>
      <c r="C7588" s="213">
        <v>43.753349</v>
      </c>
      <c r="D7588" s="174">
        <v>4.9752458515327789E-3</v>
      </c>
      <c r="E7588" s="174">
        <v>4.9752458515327789E-3</v>
      </c>
      <c r="G7588" s="174">
        <v>7582</v>
      </c>
      <c r="H7588" s="174">
        <f t="shared" ca="1" si="122"/>
        <v>-3.1710392351072515E-2</v>
      </c>
    </row>
    <row r="7589" spans="2:8" x14ac:dyDescent="0.3">
      <c r="B7589" s="212">
        <v>34512</v>
      </c>
      <c r="C7589" s="212">
        <v>43.536743000000001</v>
      </c>
      <c r="D7589" s="174">
        <v>-1.9512331016500749E-2</v>
      </c>
      <c r="E7589" s="174">
        <v>-1.9512331016500749E-2</v>
      </c>
      <c r="G7589" s="174">
        <v>7583</v>
      </c>
      <c r="H7589" s="174">
        <f t="shared" ca="1" si="122"/>
        <v>1.7366722575882853E-2</v>
      </c>
    </row>
    <row r="7590" spans="2:8" x14ac:dyDescent="0.3">
      <c r="B7590" s="213">
        <v>34509</v>
      </c>
      <c r="C7590" s="213">
        <v>44.403151999999999</v>
      </c>
      <c r="D7590" s="174">
        <v>-1.9138735053585921E-2</v>
      </c>
      <c r="E7590" s="174">
        <v>-1.9138735053585921E-2</v>
      </c>
      <c r="G7590" s="174">
        <v>7584</v>
      </c>
      <c r="H7590" s="174">
        <f t="shared" ca="1" si="122"/>
        <v>-3.7689348330645779E-2</v>
      </c>
    </row>
    <row r="7591" spans="2:8" x14ac:dyDescent="0.3">
      <c r="B7591" s="212">
        <v>34508</v>
      </c>
      <c r="C7591" s="212">
        <v>45.269553999999999</v>
      </c>
      <c r="D7591" s="174">
        <v>-2.7906780087392266E-2</v>
      </c>
      <c r="E7591" s="174">
        <v>-2.7906780087392266E-2</v>
      </c>
      <c r="G7591" s="174">
        <v>7585</v>
      </c>
      <c r="H7591" s="174">
        <f t="shared" ca="1" si="122"/>
        <v>-1.9615980678062341E-2</v>
      </c>
    </row>
    <row r="7592" spans="2:8" x14ac:dyDescent="0.3">
      <c r="B7592" s="213">
        <v>34507</v>
      </c>
      <c r="C7592" s="213">
        <v>46.569149000000003</v>
      </c>
      <c r="D7592" s="174">
        <v>0</v>
      </c>
      <c r="E7592" s="174">
        <v>0</v>
      </c>
      <c r="G7592" s="174">
        <v>7586</v>
      </c>
      <c r="H7592" s="174">
        <f t="shared" ca="1" si="122"/>
        <v>2.7266541663218936E-2</v>
      </c>
    </row>
    <row r="7593" spans="2:8" x14ac:dyDescent="0.3">
      <c r="B7593" s="212">
        <v>34506</v>
      </c>
      <c r="C7593" s="212">
        <v>46.569149000000003</v>
      </c>
      <c r="D7593" s="174">
        <v>0</v>
      </c>
      <c r="E7593" s="174">
        <v>0</v>
      </c>
      <c r="G7593" s="174">
        <v>7587</v>
      </c>
      <c r="H7593" s="174">
        <f t="shared" ca="1" si="122"/>
        <v>4.7072625175001732E-3</v>
      </c>
    </row>
    <row r="7594" spans="2:8" x14ac:dyDescent="0.3">
      <c r="B7594" s="213">
        <v>34505</v>
      </c>
      <c r="C7594" s="213">
        <v>46.569149000000003</v>
      </c>
      <c r="D7594" s="174">
        <v>2.8707925861164961E-2</v>
      </c>
      <c r="E7594" s="174">
        <v>2.8707925861164961E-2</v>
      </c>
      <c r="G7594" s="174">
        <v>7588</v>
      </c>
      <c r="H7594" s="174">
        <f t="shared" ca="1" si="122"/>
        <v>-1.5295198599010327E-2</v>
      </c>
    </row>
    <row r="7595" spans="2:8" x14ac:dyDescent="0.3">
      <c r="B7595" s="212">
        <v>34502</v>
      </c>
      <c r="C7595" s="212">
        <v>45.269553999999999</v>
      </c>
      <c r="D7595" s="174">
        <v>1.9512173370034649E-2</v>
      </c>
      <c r="E7595" s="174">
        <v>1.9512173370034649E-2</v>
      </c>
      <c r="G7595" s="174">
        <v>7589</v>
      </c>
      <c r="H7595" s="174">
        <f t="shared" ca="1" si="122"/>
        <v>-2.9763420905228599E-2</v>
      </c>
    </row>
    <row r="7596" spans="2:8" x14ac:dyDescent="0.3">
      <c r="B7596" s="213">
        <v>34501</v>
      </c>
      <c r="C7596" s="213">
        <v>44.403151999999999</v>
      </c>
      <c r="D7596" s="174">
        <v>9.8525501606370695E-3</v>
      </c>
      <c r="E7596" s="174">
        <v>9.8525501606370695E-3</v>
      </c>
      <c r="G7596" s="174">
        <v>7590</v>
      </c>
      <c r="H7596" s="174">
        <f t="shared" ca="1" si="122"/>
        <v>7.1577716183399039E-3</v>
      </c>
    </row>
    <row r="7597" spans="2:8" x14ac:dyDescent="0.3">
      <c r="B7597" s="212">
        <v>34500</v>
      </c>
      <c r="C7597" s="212">
        <v>43.969935999999997</v>
      </c>
      <c r="D7597" s="174">
        <v>4.9501810707106549E-3</v>
      </c>
      <c r="E7597" s="174">
        <v>4.9501810707106549E-3</v>
      </c>
      <c r="G7597" s="174">
        <v>7591</v>
      </c>
      <c r="H7597" s="174">
        <f t="shared" ca="1" si="122"/>
        <v>1.98161682464284E-3</v>
      </c>
    </row>
    <row r="7598" spans="2:8" x14ac:dyDescent="0.3">
      <c r="B7598" s="213">
        <v>34499</v>
      </c>
      <c r="C7598" s="213">
        <v>43.753349</v>
      </c>
      <c r="D7598" s="174">
        <v>-1.4634163808911553E-2</v>
      </c>
      <c r="E7598" s="174">
        <v>-1.4634163808911553E-2</v>
      </c>
      <c r="G7598" s="174">
        <v>7592</v>
      </c>
      <c r="H7598" s="174">
        <f t="shared" ca="1" si="122"/>
        <v>5.829309666350019E-3</v>
      </c>
    </row>
    <row r="7599" spans="2:8" x14ac:dyDescent="0.3">
      <c r="B7599" s="212">
        <v>34498</v>
      </c>
      <c r="C7599" s="212">
        <v>44.403151999999999</v>
      </c>
      <c r="D7599" s="174">
        <v>-9.6616704670804427E-3</v>
      </c>
      <c r="E7599" s="174">
        <v>-9.6616704670804427E-3</v>
      </c>
      <c r="G7599" s="174">
        <v>7593</v>
      </c>
      <c r="H7599" s="174">
        <f t="shared" ca="1" si="122"/>
        <v>-5.8044064887647288E-2</v>
      </c>
    </row>
    <row r="7600" spans="2:8" x14ac:dyDescent="0.3">
      <c r="B7600" s="213">
        <v>34495</v>
      </c>
      <c r="C7600" s="213">
        <v>44.836345999999999</v>
      </c>
      <c r="D7600" s="174">
        <v>0</v>
      </c>
      <c r="E7600" s="174">
        <v>0</v>
      </c>
      <c r="G7600" s="174">
        <v>7594</v>
      </c>
      <c r="H7600" s="174">
        <f t="shared" ca="1" si="122"/>
        <v>1.0493428292880958E-2</v>
      </c>
    </row>
    <row r="7601" spans="2:8" x14ac:dyDescent="0.3">
      <c r="B7601" s="212">
        <v>34494</v>
      </c>
      <c r="C7601" s="212">
        <v>44.836345999999999</v>
      </c>
      <c r="D7601" s="174">
        <v>9.7559290385511449E-3</v>
      </c>
      <c r="E7601" s="174">
        <v>9.7559290385511449E-3</v>
      </c>
      <c r="G7601" s="174">
        <v>7595</v>
      </c>
      <c r="H7601" s="174">
        <f t="shared" ca="1" si="122"/>
        <v>1.1634439660228047E-2</v>
      </c>
    </row>
    <row r="7602" spans="2:8" x14ac:dyDescent="0.3">
      <c r="B7602" s="213">
        <v>34493</v>
      </c>
      <c r="C7602" s="213">
        <v>44.403151999999999</v>
      </c>
      <c r="D7602" s="174">
        <v>-4.854240881285098E-3</v>
      </c>
      <c r="E7602" s="174">
        <v>-4.854240881285098E-3</v>
      </c>
      <c r="G7602" s="174">
        <v>7596</v>
      </c>
      <c r="H7602" s="174">
        <f t="shared" ca="1" si="122"/>
        <v>5.6792553985269174E-3</v>
      </c>
    </row>
    <row r="7603" spans="2:8" x14ac:dyDescent="0.3">
      <c r="B7603" s="212">
        <v>34492</v>
      </c>
      <c r="C7603" s="212">
        <v>44.619746999999997</v>
      </c>
      <c r="D7603" s="174">
        <v>-1.9047600622334522E-2</v>
      </c>
      <c r="E7603" s="174">
        <v>-1.9047600622334522E-2</v>
      </c>
      <c r="G7603" s="174">
        <v>7597</v>
      </c>
      <c r="H7603" s="174">
        <f t="shared" ca="1" si="122"/>
        <v>-3.9573311078818646E-2</v>
      </c>
    </row>
    <row r="7604" spans="2:8" x14ac:dyDescent="0.3">
      <c r="B7604" s="213">
        <v>34491</v>
      </c>
      <c r="C7604" s="213">
        <v>45.486148999999997</v>
      </c>
      <c r="D7604" s="174">
        <v>-9.4340179401047625E-3</v>
      </c>
      <c r="E7604" s="174">
        <v>-9.4340179401047625E-3</v>
      </c>
      <c r="G7604" s="174">
        <v>7598</v>
      </c>
      <c r="H7604" s="174">
        <f t="shared" ca="1" si="122"/>
        <v>7.0111060425841996E-3</v>
      </c>
    </row>
    <row r="7605" spans="2:8" x14ac:dyDescent="0.3">
      <c r="B7605" s="212">
        <v>34488</v>
      </c>
      <c r="C7605" s="212">
        <v>45.919353000000001</v>
      </c>
      <c r="D7605" s="174">
        <v>2.7131827942168566E-2</v>
      </c>
      <c r="E7605" s="174">
        <v>2.7131827942168566E-2</v>
      </c>
      <c r="G7605" s="174">
        <v>7599</v>
      </c>
      <c r="H7605" s="174">
        <f t="shared" ca="1" si="122"/>
        <v>1.4839054676005912E-2</v>
      </c>
    </row>
    <row r="7606" spans="2:8" x14ac:dyDescent="0.3">
      <c r="B7606" s="213">
        <v>34487</v>
      </c>
      <c r="C7606" s="213">
        <v>44.706386999999999</v>
      </c>
      <c r="D7606" s="174">
        <v>2.4630641338604452E-2</v>
      </c>
      <c r="E7606" s="174">
        <v>2.4630641338604452E-2</v>
      </c>
      <c r="G7606" s="174">
        <v>7600</v>
      </c>
      <c r="H7606" s="174">
        <f t="shared" ca="1" si="122"/>
        <v>4.2241318867061547E-2</v>
      </c>
    </row>
    <row r="7607" spans="2:8" x14ac:dyDescent="0.3">
      <c r="B7607" s="212">
        <v>34486</v>
      </c>
      <c r="C7607" s="212">
        <v>43.631709999999998</v>
      </c>
      <c r="D7607" s="174">
        <v>0</v>
      </c>
      <c r="E7607" s="174">
        <v>0</v>
      </c>
      <c r="G7607" s="174">
        <v>7601</v>
      </c>
      <c r="H7607" s="174">
        <f t="shared" ca="1" si="122"/>
        <v>2.5498796505261611E-2</v>
      </c>
    </row>
    <row r="7608" spans="2:8" x14ac:dyDescent="0.3">
      <c r="B7608" s="213">
        <v>34485</v>
      </c>
      <c r="C7608" s="213">
        <v>43.631709999999998</v>
      </c>
      <c r="D7608" s="174">
        <v>-1.6949222043699363E-2</v>
      </c>
      <c r="E7608" s="174">
        <v>-1.6949222043699363E-2</v>
      </c>
      <c r="G7608" s="174">
        <v>7602</v>
      </c>
      <c r="H7608" s="174">
        <f t="shared" ca="1" si="122"/>
        <v>4.3022656408964029E-2</v>
      </c>
    </row>
    <row r="7609" spans="2:8" x14ac:dyDescent="0.3">
      <c r="B7609" s="212">
        <v>34484</v>
      </c>
      <c r="C7609" s="212">
        <v>44.383983999999998</v>
      </c>
      <c r="D7609" s="174">
        <v>-9.5923461525982811E-3</v>
      </c>
      <c r="E7609" s="174">
        <v>-9.5923461525982811E-3</v>
      </c>
      <c r="G7609" s="174">
        <v>7603</v>
      </c>
      <c r="H7609" s="174">
        <f t="shared" ca="1" si="122"/>
        <v>-5.078883877213216E-2</v>
      </c>
    </row>
    <row r="7610" spans="2:8" x14ac:dyDescent="0.3">
      <c r="B7610" s="213">
        <v>34481</v>
      </c>
      <c r="C7610" s="213">
        <v>44.813853999999999</v>
      </c>
      <c r="D7610" s="174">
        <v>3.4739481309226973E-2</v>
      </c>
      <c r="E7610" s="174">
        <v>3.4739481309226973E-2</v>
      </c>
      <c r="G7610" s="174">
        <v>7604</v>
      </c>
      <c r="H7610" s="174">
        <f t="shared" ca="1" si="122"/>
        <v>-3.31042792315124E-2</v>
      </c>
    </row>
    <row r="7611" spans="2:8" x14ac:dyDescent="0.3">
      <c r="B7611" s="212">
        <v>34480</v>
      </c>
      <c r="C7611" s="212">
        <v>43.309311000000001</v>
      </c>
      <c r="D7611" s="174">
        <v>2.4873934221013639E-3</v>
      </c>
      <c r="E7611" s="174">
        <v>2.4873934221013639E-3</v>
      </c>
      <c r="G7611" s="174">
        <v>7605</v>
      </c>
      <c r="H7611" s="174">
        <f t="shared" ca="1" si="122"/>
        <v>-2.3034722818906454E-2</v>
      </c>
    </row>
    <row r="7612" spans="2:8" x14ac:dyDescent="0.3">
      <c r="B7612" s="213">
        <v>34479</v>
      </c>
      <c r="C7612" s="213">
        <v>43.201850999999998</v>
      </c>
      <c r="D7612" s="174">
        <v>0</v>
      </c>
      <c r="E7612" s="174">
        <v>0</v>
      </c>
      <c r="G7612" s="174">
        <v>7606</v>
      </c>
      <c r="H7612" s="174">
        <f t="shared" ca="1" si="122"/>
        <v>-4.7318524931460994E-3</v>
      </c>
    </row>
    <row r="7613" spans="2:8" x14ac:dyDescent="0.3">
      <c r="B7613" s="212">
        <v>34478</v>
      </c>
      <c r="C7613" s="212">
        <v>43.201850999999998</v>
      </c>
      <c r="D7613" s="174">
        <v>-4.950504627403882E-3</v>
      </c>
      <c r="E7613" s="174">
        <v>-4.950504627403882E-3</v>
      </c>
      <c r="G7613" s="174">
        <v>7607</v>
      </c>
      <c r="H7613" s="174">
        <f t="shared" ca="1" si="122"/>
        <v>-2.2228395869962844E-3</v>
      </c>
    </row>
    <row r="7614" spans="2:8" x14ac:dyDescent="0.3">
      <c r="B7614" s="213">
        <v>34477</v>
      </c>
      <c r="C7614" s="213">
        <v>43.416786000000002</v>
      </c>
      <c r="D7614" s="174">
        <v>-4.9258669898566056E-3</v>
      </c>
      <c r="E7614" s="174">
        <v>-4.9258669898566056E-3</v>
      </c>
      <c r="G7614" s="174">
        <v>7608</v>
      </c>
      <c r="H7614" s="174">
        <f t="shared" ca="1" si="122"/>
        <v>2.1726501110154135E-2</v>
      </c>
    </row>
    <row r="7615" spans="2:8" x14ac:dyDescent="0.3">
      <c r="B7615" s="212">
        <v>34474</v>
      </c>
      <c r="C7615" s="212">
        <v>43.631709999999998</v>
      </c>
      <c r="D7615" s="174">
        <v>-1.4563338350589665E-2</v>
      </c>
      <c r="E7615" s="174">
        <v>-1.4563338350589665E-2</v>
      </c>
      <c r="G7615" s="174">
        <v>7609</v>
      </c>
      <c r="H7615" s="174">
        <f t="shared" ca="1" si="122"/>
        <v>-1.6810497242230403E-2</v>
      </c>
    </row>
    <row r="7616" spans="2:8" x14ac:dyDescent="0.3">
      <c r="B7616" s="213">
        <v>34473</v>
      </c>
      <c r="C7616" s="213">
        <v>44.276524000000002</v>
      </c>
      <c r="D7616" s="174">
        <v>0</v>
      </c>
      <c r="E7616" s="174">
        <v>0</v>
      </c>
      <c r="G7616" s="174">
        <v>7610</v>
      </c>
      <c r="H7616" s="174">
        <f t="shared" ca="1" si="122"/>
        <v>5.7797967095149151E-2</v>
      </c>
    </row>
    <row r="7617" spans="2:8" x14ac:dyDescent="0.3">
      <c r="B7617" s="212">
        <v>34472</v>
      </c>
      <c r="C7617" s="212">
        <v>44.276524000000002</v>
      </c>
      <c r="D7617" s="174">
        <v>4.8779898828894917E-3</v>
      </c>
      <c r="E7617" s="174">
        <v>4.8779898828894917E-3</v>
      </c>
      <c r="G7617" s="174">
        <v>7611</v>
      </c>
      <c r="H7617" s="174">
        <f t="shared" ca="1" si="122"/>
        <v>-6.6402244864930668E-2</v>
      </c>
    </row>
    <row r="7618" spans="2:8" x14ac:dyDescent="0.3">
      <c r="B7618" s="213">
        <v>34471</v>
      </c>
      <c r="C7618" s="213">
        <v>44.061591999999997</v>
      </c>
      <c r="D7618" s="174">
        <v>-1.9138813178139653E-2</v>
      </c>
      <c r="E7618" s="174">
        <v>-1.9138813178139653E-2</v>
      </c>
      <c r="G7618" s="174">
        <v>7612</v>
      </c>
      <c r="H7618" s="174">
        <f t="shared" ca="1" si="122"/>
        <v>-3.2006795786413973E-2</v>
      </c>
    </row>
    <row r="7619" spans="2:8" x14ac:dyDescent="0.3">
      <c r="B7619" s="212">
        <v>34470</v>
      </c>
      <c r="C7619" s="212">
        <v>44.921332999999997</v>
      </c>
      <c r="D7619" s="174">
        <v>1.456322542392883E-2</v>
      </c>
      <c r="E7619" s="174">
        <v>1.456322542392883E-2</v>
      </c>
      <c r="G7619" s="174">
        <v>7613</v>
      </c>
      <c r="H7619" s="174">
        <f t="shared" ca="1" si="122"/>
        <v>-1.4295459256663074E-2</v>
      </c>
    </row>
    <row r="7620" spans="2:8" x14ac:dyDescent="0.3">
      <c r="B7620" s="213">
        <v>34467</v>
      </c>
      <c r="C7620" s="213">
        <v>44.276524000000002</v>
      </c>
      <c r="D7620" s="174">
        <v>1.4778563572227716E-2</v>
      </c>
      <c r="E7620" s="174">
        <v>1.4778563572227716E-2</v>
      </c>
      <c r="G7620" s="174">
        <v>7614</v>
      </c>
      <c r="H7620" s="174">
        <f t="shared" ca="1" si="122"/>
        <v>1.3473354041498669E-2</v>
      </c>
    </row>
    <row r="7621" spans="2:8" x14ac:dyDescent="0.3">
      <c r="B7621" s="212">
        <v>34466</v>
      </c>
      <c r="C7621" s="212">
        <v>43.631709999999998</v>
      </c>
      <c r="D7621" s="174">
        <v>0</v>
      </c>
      <c r="E7621" s="174">
        <v>0</v>
      </c>
      <c r="G7621" s="174">
        <v>7615</v>
      </c>
      <c r="H7621" s="174">
        <f t="shared" ca="1" si="122"/>
        <v>-5.7620763638135987E-3</v>
      </c>
    </row>
    <row r="7622" spans="2:8" x14ac:dyDescent="0.3">
      <c r="B7622" s="213">
        <v>34465</v>
      </c>
      <c r="C7622" s="213">
        <v>43.631709999999998</v>
      </c>
      <c r="D7622" s="174">
        <v>1.4999867866759111E-2</v>
      </c>
      <c r="E7622" s="174">
        <v>1.4999867866759111E-2</v>
      </c>
      <c r="G7622" s="174">
        <v>7616</v>
      </c>
      <c r="H7622" s="174">
        <f t="shared" ca="1" si="122"/>
        <v>-2.0168957166533656E-2</v>
      </c>
    </row>
    <row r="7623" spans="2:8" x14ac:dyDescent="0.3">
      <c r="B7623" s="212">
        <v>34464</v>
      </c>
      <c r="C7623" s="212">
        <v>42.986911999999997</v>
      </c>
      <c r="D7623" s="174">
        <v>5.0249714860080685E-3</v>
      </c>
      <c r="E7623" s="174">
        <v>5.0249714860080685E-3</v>
      </c>
      <c r="G7623" s="174">
        <v>7617</v>
      </c>
      <c r="H7623" s="174">
        <f t="shared" ca="1" si="122"/>
        <v>1.0940286718091337E-2</v>
      </c>
    </row>
    <row r="7624" spans="2:8" x14ac:dyDescent="0.3">
      <c r="B7624" s="213">
        <v>34463</v>
      </c>
      <c r="C7624" s="213">
        <v>42.771984000000003</v>
      </c>
      <c r="D7624" s="174">
        <v>1.5306272383711446E-2</v>
      </c>
      <c r="E7624" s="174">
        <v>1.5306272383711446E-2</v>
      </c>
      <c r="G7624" s="174">
        <v>7618</v>
      </c>
      <c r="H7624" s="174">
        <f t="shared" ref="H7624:H7687" ca="1" si="123">_xlfn.NORM.INV(RAND(),N$9,N$10)</f>
        <v>-1.6983615082037096E-2</v>
      </c>
    </row>
    <row r="7625" spans="2:8" x14ac:dyDescent="0.3">
      <c r="B7625" s="212">
        <v>34460</v>
      </c>
      <c r="C7625" s="212">
        <v>42.127173999999997</v>
      </c>
      <c r="D7625" s="174">
        <v>3.7036860160660587E-2</v>
      </c>
      <c r="E7625" s="174">
        <v>3.7036860160660587E-2</v>
      </c>
      <c r="G7625" s="174">
        <v>7619</v>
      </c>
      <c r="H7625" s="174">
        <f t="shared" ca="1" si="123"/>
        <v>2.3873496951288969E-2</v>
      </c>
    </row>
    <row r="7626" spans="2:8" x14ac:dyDescent="0.3">
      <c r="B7626" s="213">
        <v>34459</v>
      </c>
      <c r="C7626" s="213">
        <v>40.622638999999999</v>
      </c>
      <c r="D7626" s="174">
        <v>2.7174199019898697E-2</v>
      </c>
      <c r="E7626" s="174">
        <v>2.7174199019898697E-2</v>
      </c>
      <c r="G7626" s="174">
        <v>7620</v>
      </c>
      <c r="H7626" s="174">
        <f t="shared" ca="1" si="123"/>
        <v>-4.5649190875585478E-2</v>
      </c>
    </row>
    <row r="7627" spans="2:8" x14ac:dyDescent="0.3">
      <c r="B7627" s="212">
        <v>34458</v>
      </c>
      <c r="C7627" s="212">
        <v>39.547955000000002</v>
      </c>
      <c r="D7627" s="174">
        <v>2.7246108346257627E-3</v>
      </c>
      <c r="E7627" s="174">
        <v>2.7246108346257627E-3</v>
      </c>
      <c r="G7627" s="174">
        <v>7621</v>
      </c>
      <c r="H7627" s="174">
        <f t="shared" ca="1" si="123"/>
        <v>-3.6340828815383988E-2</v>
      </c>
    </row>
    <row r="7628" spans="2:8" x14ac:dyDescent="0.3">
      <c r="B7628" s="213">
        <v>34457</v>
      </c>
      <c r="C7628" s="213">
        <v>39.440494999999999</v>
      </c>
      <c r="D7628" s="174">
        <v>2.7320546202446901E-3</v>
      </c>
      <c r="E7628" s="174">
        <v>2.7320546202446901E-3</v>
      </c>
      <c r="G7628" s="174">
        <v>7622</v>
      </c>
      <c r="H7628" s="174">
        <f t="shared" ca="1" si="123"/>
        <v>6.2462267137197661E-3</v>
      </c>
    </row>
    <row r="7629" spans="2:8" x14ac:dyDescent="0.3">
      <c r="B7629" s="212">
        <v>34456</v>
      </c>
      <c r="C7629" s="212">
        <v>39.333035000000002</v>
      </c>
      <c r="D7629" s="174">
        <v>5.4947209592943651E-3</v>
      </c>
      <c r="E7629" s="174">
        <v>5.4947209592943651E-3</v>
      </c>
      <c r="G7629" s="174">
        <v>7623</v>
      </c>
      <c r="H7629" s="174">
        <f t="shared" ca="1" si="123"/>
        <v>1.3894316270855562E-2</v>
      </c>
    </row>
    <row r="7630" spans="2:8" x14ac:dyDescent="0.3">
      <c r="B7630" s="213">
        <v>34453</v>
      </c>
      <c r="C7630" s="213">
        <v>39.118091999999997</v>
      </c>
      <c r="D7630" s="174">
        <v>5.5250021900538696E-3</v>
      </c>
      <c r="E7630" s="174">
        <v>5.5250021900538696E-3</v>
      </c>
      <c r="G7630" s="174">
        <v>7624</v>
      </c>
      <c r="H7630" s="174">
        <f t="shared" ca="1" si="123"/>
        <v>-5.306377312219044E-2</v>
      </c>
    </row>
    <row r="7631" spans="2:8" x14ac:dyDescent="0.3">
      <c r="B7631" s="212">
        <v>34452</v>
      </c>
      <c r="C7631" s="212">
        <v>38.903151999999999</v>
      </c>
      <c r="D7631" s="174">
        <v>-1.0929311709610097E-2</v>
      </c>
      <c r="E7631" s="174">
        <v>-1.0929311709610097E-2</v>
      </c>
      <c r="G7631" s="174">
        <v>7625</v>
      </c>
      <c r="H7631" s="174">
        <f t="shared" ca="1" si="123"/>
        <v>2.5290823975732558E-2</v>
      </c>
    </row>
    <row r="7632" spans="2:8" x14ac:dyDescent="0.3">
      <c r="B7632" s="213">
        <v>34451</v>
      </c>
      <c r="C7632" s="213">
        <v>39.333035000000002</v>
      </c>
      <c r="D7632" s="174">
        <v>1.1050081494682071E-2</v>
      </c>
      <c r="E7632" s="174">
        <v>1.1050081494682071E-2</v>
      </c>
      <c r="G7632" s="174">
        <v>7626</v>
      </c>
      <c r="H7632" s="174">
        <f t="shared" ca="1" si="123"/>
        <v>-3.8238547352696002E-2</v>
      </c>
    </row>
    <row r="7633" spans="2:8" x14ac:dyDescent="0.3">
      <c r="B7633" s="212">
        <v>34450</v>
      </c>
      <c r="C7633" s="212">
        <v>38.903151999999999</v>
      </c>
      <c r="D7633" s="174">
        <v>-1.6304332297333784E-2</v>
      </c>
      <c r="E7633" s="174">
        <v>-1.6304332297333784E-2</v>
      </c>
      <c r="G7633" s="174">
        <v>7627</v>
      </c>
      <c r="H7633" s="174">
        <f t="shared" ca="1" si="123"/>
        <v>-1.8717986584880549E-2</v>
      </c>
    </row>
    <row r="7634" spans="2:8" x14ac:dyDescent="0.3">
      <c r="B7634" s="213">
        <v>34449</v>
      </c>
      <c r="C7634" s="213">
        <v>39.547955000000002</v>
      </c>
      <c r="D7634" s="174">
        <v>5.4641092404895614E-3</v>
      </c>
      <c r="E7634" s="174">
        <v>5.4641092404895614E-3</v>
      </c>
      <c r="G7634" s="174">
        <v>7628</v>
      </c>
      <c r="H7634" s="174">
        <f t="shared" ca="1" si="123"/>
        <v>-1.8233891682249349E-2</v>
      </c>
    </row>
    <row r="7635" spans="2:8" x14ac:dyDescent="0.3">
      <c r="B7635" s="212">
        <v>34446</v>
      </c>
      <c r="C7635" s="212">
        <v>39.333035000000002</v>
      </c>
      <c r="D7635" s="174">
        <v>5.4947209592943651E-3</v>
      </c>
      <c r="E7635" s="174">
        <v>5.4947209592943651E-3</v>
      </c>
      <c r="G7635" s="174">
        <v>7629</v>
      </c>
      <c r="H7635" s="174">
        <f t="shared" ca="1" si="123"/>
        <v>1.2620964741572264E-2</v>
      </c>
    </row>
    <row r="7636" spans="2:8" x14ac:dyDescent="0.3">
      <c r="B7636" s="213">
        <v>34445</v>
      </c>
      <c r="C7636" s="213">
        <v>39.118091999999997</v>
      </c>
      <c r="D7636" s="174">
        <v>-1.0869411578930049E-2</v>
      </c>
      <c r="E7636" s="174">
        <v>-1.0869411578930049E-2</v>
      </c>
      <c r="G7636" s="174">
        <v>7630</v>
      </c>
      <c r="H7636" s="174">
        <f t="shared" ca="1" si="123"/>
        <v>5.5065352090018622E-2</v>
      </c>
    </row>
    <row r="7637" spans="2:8" x14ac:dyDescent="0.3">
      <c r="B7637" s="212">
        <v>34444</v>
      </c>
      <c r="C7637" s="212">
        <v>39.547955000000002</v>
      </c>
      <c r="D7637" s="174">
        <v>0</v>
      </c>
      <c r="E7637" s="174">
        <v>0</v>
      </c>
      <c r="G7637" s="174">
        <v>7631</v>
      </c>
      <c r="H7637" s="174">
        <f t="shared" ca="1" si="123"/>
        <v>2.3031185452818355E-2</v>
      </c>
    </row>
    <row r="7638" spans="2:8" x14ac:dyDescent="0.3">
      <c r="B7638" s="213">
        <v>34443</v>
      </c>
      <c r="C7638" s="213">
        <v>39.547955000000002</v>
      </c>
      <c r="D7638" s="174">
        <v>-1.0752810013770335E-2</v>
      </c>
      <c r="E7638" s="174">
        <v>-1.0752810013770335E-2</v>
      </c>
      <c r="G7638" s="174">
        <v>7632</v>
      </c>
      <c r="H7638" s="174">
        <f t="shared" ca="1" si="123"/>
        <v>4.6191413438841089E-2</v>
      </c>
    </row>
    <row r="7639" spans="2:8" x14ac:dyDescent="0.3">
      <c r="B7639" s="212">
        <v>34442</v>
      </c>
      <c r="C7639" s="212">
        <v>39.977829</v>
      </c>
      <c r="D7639" s="174">
        <v>-1.0638147806115664E-2</v>
      </c>
      <c r="E7639" s="174">
        <v>-1.0638147806115664E-2</v>
      </c>
      <c r="G7639" s="174">
        <v>7633</v>
      </c>
      <c r="H7639" s="174">
        <f t="shared" ca="1" si="123"/>
        <v>1.6986950901656715E-2</v>
      </c>
    </row>
    <row r="7640" spans="2:8" x14ac:dyDescent="0.3">
      <c r="B7640" s="213">
        <v>34439</v>
      </c>
      <c r="C7640" s="213">
        <v>40.407691999999997</v>
      </c>
      <c r="D7640" s="174">
        <v>-2.590681419151394E-2</v>
      </c>
      <c r="E7640" s="174">
        <v>-2.590681419151394E-2</v>
      </c>
      <c r="G7640" s="174">
        <v>7634</v>
      </c>
      <c r="H7640" s="174">
        <f t="shared" ca="1" si="123"/>
        <v>1.3545426209498839E-2</v>
      </c>
    </row>
    <row r="7641" spans="2:8" x14ac:dyDescent="0.3">
      <c r="B7641" s="212">
        <v>34438</v>
      </c>
      <c r="C7641" s="212">
        <v>41.482368000000001</v>
      </c>
      <c r="D7641" s="174">
        <v>0</v>
      </c>
      <c r="E7641" s="174">
        <v>0</v>
      </c>
      <c r="G7641" s="174">
        <v>7635</v>
      </c>
      <c r="H7641" s="174">
        <f t="shared" ca="1" si="123"/>
        <v>8.3449725249068549E-3</v>
      </c>
    </row>
    <row r="7642" spans="2:8" x14ac:dyDescent="0.3">
      <c r="B7642" s="213">
        <v>34437</v>
      </c>
      <c r="C7642" s="213">
        <v>41.482368000000001</v>
      </c>
      <c r="D7642" s="174">
        <v>-5.1546737889816945E-3</v>
      </c>
      <c r="E7642" s="174">
        <v>-5.1546737889816945E-3</v>
      </c>
      <c r="G7642" s="174">
        <v>7636</v>
      </c>
      <c r="H7642" s="174">
        <f t="shared" ca="1" si="123"/>
        <v>1.1157615121639302E-2</v>
      </c>
    </row>
    <row r="7643" spans="2:8" x14ac:dyDescent="0.3">
      <c r="B7643" s="212">
        <v>34436</v>
      </c>
      <c r="C7643" s="212">
        <v>41.697304000000003</v>
      </c>
      <c r="D7643" s="174">
        <v>3.7433106118305422E-2</v>
      </c>
      <c r="E7643" s="174">
        <v>3.7433106118305422E-2</v>
      </c>
      <c r="G7643" s="174">
        <v>7637</v>
      </c>
      <c r="H7643" s="174">
        <f t="shared" ca="1" si="123"/>
        <v>6.0855543537093083E-3</v>
      </c>
    </row>
    <row r="7644" spans="2:8" x14ac:dyDescent="0.3">
      <c r="B7644" s="213">
        <v>34435</v>
      </c>
      <c r="C7644" s="213">
        <v>40.192763999999997</v>
      </c>
      <c r="D7644" s="174">
        <v>0</v>
      </c>
      <c r="E7644" s="174">
        <v>0</v>
      </c>
      <c r="G7644" s="174">
        <v>7638</v>
      </c>
      <c r="H7644" s="174">
        <f t="shared" ca="1" si="123"/>
        <v>3.3477480750348759E-2</v>
      </c>
    </row>
    <row r="7645" spans="2:8" x14ac:dyDescent="0.3">
      <c r="B7645" s="212">
        <v>34432</v>
      </c>
      <c r="C7645" s="212">
        <v>40.192763999999997</v>
      </c>
      <c r="D7645" s="174">
        <v>5.3763549791559966E-3</v>
      </c>
      <c r="E7645" s="174">
        <v>5.3763549791559966E-3</v>
      </c>
      <c r="G7645" s="174">
        <v>7639</v>
      </c>
      <c r="H7645" s="174">
        <f t="shared" ca="1" si="123"/>
        <v>5.721280291108688E-2</v>
      </c>
    </row>
    <row r="7646" spans="2:8" x14ac:dyDescent="0.3">
      <c r="B7646" s="213">
        <v>34431</v>
      </c>
      <c r="C7646" s="213">
        <v>39.977829</v>
      </c>
      <c r="D7646" s="174">
        <v>-1.0638147806115664E-2</v>
      </c>
      <c r="E7646" s="174">
        <v>-1.0638147806115664E-2</v>
      </c>
      <c r="G7646" s="174">
        <v>7640</v>
      </c>
      <c r="H7646" s="174">
        <f t="shared" ca="1" si="123"/>
        <v>-2.4927503395006989E-2</v>
      </c>
    </row>
    <row r="7647" spans="2:8" x14ac:dyDescent="0.3">
      <c r="B7647" s="212">
        <v>34430</v>
      </c>
      <c r="C7647" s="212">
        <v>40.407691999999997</v>
      </c>
      <c r="D7647" s="174">
        <v>2.1739101301192325E-2</v>
      </c>
      <c r="E7647" s="174">
        <v>2.1739101301192325E-2</v>
      </c>
      <c r="G7647" s="174">
        <v>7641</v>
      </c>
      <c r="H7647" s="174">
        <f t="shared" ca="1" si="123"/>
        <v>-3.1451105635156469E-2</v>
      </c>
    </row>
    <row r="7648" spans="2:8" x14ac:dyDescent="0.3">
      <c r="B7648" s="213">
        <v>34429</v>
      </c>
      <c r="C7648" s="213">
        <v>39.547955000000002</v>
      </c>
      <c r="D7648" s="174">
        <v>-1.0752810013770335E-2</v>
      </c>
      <c r="E7648" s="174">
        <v>-1.0752810013770335E-2</v>
      </c>
      <c r="G7648" s="174">
        <v>7642</v>
      </c>
      <c r="H7648" s="174">
        <f t="shared" ca="1" si="123"/>
        <v>-5.3843648645296466E-3</v>
      </c>
    </row>
    <row r="7649" spans="2:8" x14ac:dyDescent="0.3">
      <c r="B7649" s="212">
        <v>34428</v>
      </c>
      <c r="C7649" s="212">
        <v>39.977829</v>
      </c>
      <c r="D7649" s="174">
        <v>-1.0638147806115664E-2</v>
      </c>
      <c r="E7649" s="174">
        <v>-1.0638147806115664E-2</v>
      </c>
      <c r="G7649" s="174">
        <v>7643</v>
      </c>
      <c r="H7649" s="174">
        <f t="shared" ca="1" si="123"/>
        <v>3.5376060966725896E-3</v>
      </c>
    </row>
    <row r="7650" spans="2:8" x14ac:dyDescent="0.3">
      <c r="B7650" s="213">
        <v>34425</v>
      </c>
      <c r="C7650" s="213">
        <v>40.407691999999997</v>
      </c>
      <c r="D7650" s="174">
        <v>0</v>
      </c>
      <c r="E7650" s="174">
        <v>0</v>
      </c>
      <c r="G7650" s="174">
        <v>7644</v>
      </c>
      <c r="H7650" s="174">
        <f t="shared" ca="1" si="123"/>
        <v>2.0336318618557992E-2</v>
      </c>
    </row>
    <row r="7651" spans="2:8" x14ac:dyDescent="0.3">
      <c r="B7651" s="212">
        <v>34424</v>
      </c>
      <c r="C7651" s="212">
        <v>40.407691999999997</v>
      </c>
      <c r="D7651" s="174">
        <v>0</v>
      </c>
      <c r="E7651" s="174">
        <v>0</v>
      </c>
      <c r="G7651" s="174">
        <v>7645</v>
      </c>
      <c r="H7651" s="174">
        <f t="shared" ca="1" si="123"/>
        <v>-2.19204461810317E-2</v>
      </c>
    </row>
    <row r="7652" spans="2:8" x14ac:dyDescent="0.3">
      <c r="B7652" s="213">
        <v>34423</v>
      </c>
      <c r="C7652" s="213">
        <v>40.407691999999997</v>
      </c>
      <c r="D7652" s="174">
        <v>1.6216073206341431E-2</v>
      </c>
      <c r="E7652" s="174">
        <v>1.6216073206341431E-2</v>
      </c>
      <c r="G7652" s="174">
        <v>7646</v>
      </c>
      <c r="H7652" s="174">
        <f t="shared" ca="1" si="123"/>
        <v>5.1379282673699983E-2</v>
      </c>
    </row>
    <row r="7653" spans="2:8" x14ac:dyDescent="0.3">
      <c r="B7653" s="212">
        <v>34422</v>
      </c>
      <c r="C7653" s="212">
        <v>39.762894000000003</v>
      </c>
      <c r="D7653" s="174">
        <v>1.6483472660169769E-2</v>
      </c>
      <c r="E7653" s="174">
        <v>1.6483472660169769E-2</v>
      </c>
      <c r="G7653" s="174">
        <v>7647</v>
      </c>
      <c r="H7653" s="174">
        <f t="shared" ca="1" si="123"/>
        <v>8.3601407021108402E-3</v>
      </c>
    </row>
    <row r="7654" spans="2:8" x14ac:dyDescent="0.3">
      <c r="B7654" s="213">
        <v>34421</v>
      </c>
      <c r="C7654" s="213">
        <v>39.118091999999997</v>
      </c>
      <c r="D7654" s="174">
        <v>1.111126418671596E-2</v>
      </c>
      <c r="E7654" s="174">
        <v>1.111126418671596E-2</v>
      </c>
      <c r="G7654" s="174">
        <v>7648</v>
      </c>
      <c r="H7654" s="174">
        <f t="shared" ca="1" si="123"/>
        <v>-1.9740025215277828E-2</v>
      </c>
    </row>
    <row r="7655" spans="2:8" x14ac:dyDescent="0.3">
      <c r="B7655" s="212">
        <v>34418</v>
      </c>
      <c r="C7655" s="212">
        <v>38.688217000000002</v>
      </c>
      <c r="D7655" s="174">
        <v>-1.098916071877932E-2</v>
      </c>
      <c r="E7655" s="174">
        <v>-1.098916071877932E-2</v>
      </c>
      <c r="G7655" s="174">
        <v>7649</v>
      </c>
      <c r="H7655" s="174">
        <f t="shared" ca="1" si="123"/>
        <v>-2.3803743375325492E-2</v>
      </c>
    </row>
    <row r="7656" spans="2:8" x14ac:dyDescent="0.3">
      <c r="B7656" s="213">
        <v>34417</v>
      </c>
      <c r="C7656" s="213">
        <v>39.118091999999997</v>
      </c>
      <c r="D7656" s="174">
        <v>-1.0869411578930049E-2</v>
      </c>
      <c r="E7656" s="174">
        <v>-1.0869411578930049E-2</v>
      </c>
      <c r="G7656" s="174">
        <v>7650</v>
      </c>
      <c r="H7656" s="174">
        <f t="shared" ca="1" si="123"/>
        <v>-3.3149340582442642E-2</v>
      </c>
    </row>
    <row r="7657" spans="2:8" x14ac:dyDescent="0.3">
      <c r="B7657" s="212">
        <v>34416</v>
      </c>
      <c r="C7657" s="212">
        <v>39.547955000000002</v>
      </c>
      <c r="D7657" s="174">
        <v>-2.1276567837628428E-2</v>
      </c>
      <c r="E7657" s="174">
        <v>-2.1276567837628428E-2</v>
      </c>
      <c r="G7657" s="174">
        <v>7651</v>
      </c>
      <c r="H7657" s="174">
        <f t="shared" ca="1" si="123"/>
        <v>8.554669219434886E-3</v>
      </c>
    </row>
    <row r="7658" spans="2:8" x14ac:dyDescent="0.3">
      <c r="B7658" s="213">
        <v>34415</v>
      </c>
      <c r="C7658" s="213">
        <v>40.407691999999997</v>
      </c>
      <c r="D7658" s="174">
        <v>-2.0833496395717615E-2</v>
      </c>
      <c r="E7658" s="174">
        <v>-2.0833496395717615E-2</v>
      </c>
      <c r="G7658" s="174">
        <v>7652</v>
      </c>
      <c r="H7658" s="174">
        <f t="shared" ca="1" si="123"/>
        <v>-1.3332673598769613E-2</v>
      </c>
    </row>
    <row r="7659" spans="2:8" x14ac:dyDescent="0.3">
      <c r="B7659" s="212">
        <v>34414</v>
      </c>
      <c r="C7659" s="212">
        <v>41.267437000000001</v>
      </c>
      <c r="D7659" s="174">
        <v>0</v>
      </c>
      <c r="E7659" s="174">
        <v>0</v>
      </c>
      <c r="G7659" s="174">
        <v>7653</v>
      </c>
      <c r="H7659" s="174">
        <f t="shared" ca="1" si="123"/>
        <v>-1.4337951765697937E-2</v>
      </c>
    </row>
    <row r="7660" spans="2:8" x14ac:dyDescent="0.3">
      <c r="B7660" s="213">
        <v>34411</v>
      </c>
      <c r="C7660" s="213">
        <v>41.267437000000001</v>
      </c>
      <c r="D7660" s="174">
        <v>-2.0408133714357284E-2</v>
      </c>
      <c r="E7660" s="174">
        <v>-2.0408133714357284E-2</v>
      </c>
      <c r="G7660" s="174">
        <v>7654</v>
      </c>
      <c r="H7660" s="174">
        <f t="shared" ca="1" si="123"/>
        <v>1.8864848920714324E-2</v>
      </c>
    </row>
    <row r="7661" spans="2:8" x14ac:dyDescent="0.3">
      <c r="B7661" s="212">
        <v>34410</v>
      </c>
      <c r="C7661" s="212">
        <v>42.127173999999997</v>
      </c>
      <c r="D7661" s="174">
        <v>0</v>
      </c>
      <c r="E7661" s="174">
        <v>0</v>
      </c>
      <c r="G7661" s="174">
        <v>7655</v>
      </c>
      <c r="H7661" s="174">
        <f t="shared" ca="1" si="123"/>
        <v>2.4872993316692491E-2</v>
      </c>
    </row>
    <row r="7662" spans="2:8" x14ac:dyDescent="0.3">
      <c r="B7662" s="213">
        <v>34409</v>
      </c>
      <c r="C7662" s="213">
        <v>42.127173999999997</v>
      </c>
      <c r="D7662" s="174">
        <v>0</v>
      </c>
      <c r="E7662" s="174">
        <v>0</v>
      </c>
      <c r="G7662" s="174">
        <v>7656</v>
      </c>
      <c r="H7662" s="174">
        <f t="shared" ca="1" si="123"/>
        <v>2.3704538125429407E-2</v>
      </c>
    </row>
    <row r="7663" spans="2:8" x14ac:dyDescent="0.3">
      <c r="B7663" s="212">
        <v>34408</v>
      </c>
      <c r="C7663" s="212">
        <v>42.127173999999997</v>
      </c>
      <c r="D7663" s="174">
        <v>0</v>
      </c>
      <c r="E7663" s="174">
        <v>0</v>
      </c>
      <c r="G7663" s="174">
        <v>7657</v>
      </c>
      <c r="H7663" s="174">
        <f t="shared" ca="1" si="123"/>
        <v>7.7144151598178305E-3</v>
      </c>
    </row>
    <row r="7664" spans="2:8" x14ac:dyDescent="0.3">
      <c r="B7664" s="213">
        <v>34407</v>
      </c>
      <c r="C7664" s="213">
        <v>42.127173999999997</v>
      </c>
      <c r="D7664" s="174">
        <v>0</v>
      </c>
      <c r="E7664" s="174">
        <v>0</v>
      </c>
      <c r="G7664" s="174">
        <v>7658</v>
      </c>
      <c r="H7664" s="174">
        <f t="shared" ca="1" si="123"/>
        <v>2.7277781611360474E-2</v>
      </c>
    </row>
    <row r="7665" spans="2:8" x14ac:dyDescent="0.3">
      <c r="B7665" s="212">
        <v>34404</v>
      </c>
      <c r="C7665" s="212">
        <v>42.127173999999997</v>
      </c>
      <c r="D7665" s="174">
        <v>-5.0762464310650044E-3</v>
      </c>
      <c r="E7665" s="174">
        <v>-5.0762464310650044E-3</v>
      </c>
      <c r="G7665" s="174">
        <v>7659</v>
      </c>
      <c r="H7665" s="174">
        <f t="shared" ca="1" si="123"/>
        <v>-2.7185915982749099E-2</v>
      </c>
    </row>
    <row r="7666" spans="2:8" x14ac:dyDescent="0.3">
      <c r="B7666" s="213">
        <v>34403</v>
      </c>
      <c r="C7666" s="213">
        <v>42.342112999999998</v>
      </c>
      <c r="D7666" s="174">
        <v>0</v>
      </c>
      <c r="E7666" s="174">
        <v>0</v>
      </c>
      <c r="G7666" s="174">
        <v>7660</v>
      </c>
      <c r="H7666" s="174">
        <f t="shared" ca="1" si="123"/>
        <v>-4.7636696199885307E-4</v>
      </c>
    </row>
    <row r="7667" spans="2:8" x14ac:dyDescent="0.3">
      <c r="B7667" s="212">
        <v>34402</v>
      </c>
      <c r="C7667" s="212">
        <v>42.342112999999998</v>
      </c>
      <c r="D7667" s="174">
        <v>-1.0050293668865246E-2</v>
      </c>
      <c r="E7667" s="174">
        <v>-1.0050293668865246E-2</v>
      </c>
      <c r="G7667" s="174">
        <v>7661</v>
      </c>
      <c r="H7667" s="174">
        <f t="shared" ca="1" si="123"/>
        <v>-1.4504481536195615E-2</v>
      </c>
    </row>
    <row r="7668" spans="2:8" x14ac:dyDescent="0.3">
      <c r="B7668" s="213">
        <v>34401</v>
      </c>
      <c r="C7668" s="213">
        <v>42.771984000000003</v>
      </c>
      <c r="D7668" s="174">
        <v>4.1885051672129754E-2</v>
      </c>
      <c r="E7668" s="174">
        <v>4.1885051672129754E-2</v>
      </c>
      <c r="G7668" s="174">
        <v>7662</v>
      </c>
      <c r="H7668" s="174">
        <f t="shared" ca="1" si="123"/>
        <v>2.7671012512850987E-4</v>
      </c>
    </row>
    <row r="7669" spans="2:8" x14ac:dyDescent="0.3">
      <c r="B7669" s="212">
        <v>34400</v>
      </c>
      <c r="C7669" s="212">
        <v>41.052498</v>
      </c>
      <c r="D7669" s="174">
        <v>-1.5463973402213308E-2</v>
      </c>
      <c r="E7669" s="174">
        <v>-1.5463973402213308E-2</v>
      </c>
      <c r="G7669" s="174">
        <v>7663</v>
      </c>
      <c r="H7669" s="174">
        <f t="shared" ca="1" si="123"/>
        <v>2.7811723113697454E-2</v>
      </c>
    </row>
    <row r="7670" spans="2:8" x14ac:dyDescent="0.3">
      <c r="B7670" s="213">
        <v>34397</v>
      </c>
      <c r="C7670" s="213">
        <v>41.697304000000003</v>
      </c>
      <c r="D7670" s="174">
        <v>-4.9019595545374446E-2</v>
      </c>
      <c r="E7670" s="174">
        <v>-4.9019595545374446E-2</v>
      </c>
      <c r="G7670" s="174">
        <v>7664</v>
      </c>
      <c r="H7670" s="174">
        <f t="shared" ca="1" si="123"/>
        <v>-1.2608522743728654E-2</v>
      </c>
    </row>
    <row r="7671" spans="2:8" x14ac:dyDescent="0.3">
      <c r="B7671" s="212">
        <v>34396</v>
      </c>
      <c r="C7671" s="212">
        <v>43.846648999999999</v>
      </c>
      <c r="D7671" s="174">
        <v>-1.9230764499041271E-2</v>
      </c>
      <c r="E7671" s="174">
        <v>-1.9230764499041271E-2</v>
      </c>
      <c r="G7671" s="174">
        <v>7665</v>
      </c>
      <c r="H7671" s="174">
        <f t="shared" ca="1" si="123"/>
        <v>-1.4310523304493422E-2</v>
      </c>
    </row>
    <row r="7672" spans="2:8" x14ac:dyDescent="0.3">
      <c r="B7672" s="213">
        <v>34395</v>
      </c>
      <c r="C7672" s="213">
        <v>44.706386999999999</v>
      </c>
      <c r="D7672" s="174">
        <v>-1.8868070697771838E-2</v>
      </c>
      <c r="E7672" s="174">
        <v>-1.8868070697771838E-2</v>
      </c>
      <c r="G7672" s="174">
        <v>7666</v>
      </c>
      <c r="H7672" s="174">
        <f t="shared" ca="1" si="123"/>
        <v>-2.26888575564048E-2</v>
      </c>
    </row>
    <row r="7673" spans="2:8" x14ac:dyDescent="0.3">
      <c r="B7673" s="212">
        <v>34394</v>
      </c>
      <c r="C7673" s="212">
        <v>45.566132000000003</v>
      </c>
      <c r="D7673" s="174">
        <v>-5.3571369227312995E-2</v>
      </c>
      <c r="E7673" s="174">
        <v>-5.3571369227312995E-2</v>
      </c>
      <c r="G7673" s="174">
        <v>7667</v>
      </c>
      <c r="H7673" s="174">
        <f t="shared" ca="1" si="123"/>
        <v>-6.3491735219072323E-3</v>
      </c>
    </row>
    <row r="7674" spans="2:8" x14ac:dyDescent="0.3">
      <c r="B7674" s="213">
        <v>34393</v>
      </c>
      <c r="C7674" s="213">
        <v>48.145344000000001</v>
      </c>
      <c r="D7674" s="174">
        <v>2.7523123747004899E-2</v>
      </c>
      <c r="E7674" s="174">
        <v>2.7523123747004899E-2</v>
      </c>
      <c r="G7674" s="174">
        <v>7668</v>
      </c>
      <c r="H7674" s="174">
        <f t="shared" ca="1" si="123"/>
        <v>1.4989961207564542E-2</v>
      </c>
    </row>
    <row r="7675" spans="2:8" x14ac:dyDescent="0.3">
      <c r="B7675" s="212">
        <v>34390</v>
      </c>
      <c r="C7675" s="212">
        <v>46.855727999999999</v>
      </c>
      <c r="D7675" s="174">
        <v>7.9207659452268001E-2</v>
      </c>
      <c r="E7675" s="174">
        <v>7.9207659452268001E-2</v>
      </c>
      <c r="G7675" s="174">
        <v>7669</v>
      </c>
      <c r="H7675" s="174">
        <f t="shared" ca="1" si="123"/>
        <v>-7.1001829667643526E-3</v>
      </c>
    </row>
    <row r="7676" spans="2:8" x14ac:dyDescent="0.3">
      <c r="B7676" s="213">
        <v>34389</v>
      </c>
      <c r="C7676" s="213">
        <v>43.416786000000002</v>
      </c>
      <c r="D7676" s="174">
        <v>0.12222245858474171</v>
      </c>
      <c r="E7676" s="174">
        <v>0.12222245858474171</v>
      </c>
      <c r="G7676" s="174">
        <v>7670</v>
      </c>
      <c r="H7676" s="174">
        <f t="shared" ca="1" si="123"/>
        <v>1.2462186221699766E-2</v>
      </c>
    </row>
    <row r="7677" spans="2:8" x14ac:dyDescent="0.3">
      <c r="B7677" s="212">
        <v>34388</v>
      </c>
      <c r="C7677" s="212">
        <v>38.688217000000002</v>
      </c>
      <c r="D7677" s="174">
        <v>-4.7619309026181139E-2</v>
      </c>
      <c r="E7677" s="174">
        <v>-4.7619309026181139E-2</v>
      </c>
      <c r="G7677" s="174">
        <v>7671</v>
      </c>
      <c r="H7677" s="174">
        <f t="shared" ca="1" si="123"/>
        <v>4.1385375620642754E-2</v>
      </c>
    </row>
    <row r="7678" spans="2:8" x14ac:dyDescent="0.3">
      <c r="B7678" s="213">
        <v>34387</v>
      </c>
      <c r="C7678" s="213">
        <v>40.622638999999999</v>
      </c>
      <c r="D7678" s="174">
        <v>1.06953331201607E-2</v>
      </c>
      <c r="E7678" s="174">
        <v>1.06953331201607E-2</v>
      </c>
      <c r="G7678" s="174">
        <v>7672</v>
      </c>
      <c r="H7678" s="174">
        <f t="shared" ca="1" si="123"/>
        <v>1.6164767185473491E-2</v>
      </c>
    </row>
    <row r="7679" spans="2:8" x14ac:dyDescent="0.3">
      <c r="B7679" s="212">
        <v>34386</v>
      </c>
      <c r="C7679" s="212">
        <v>40.192763999999997</v>
      </c>
      <c r="D7679" s="174">
        <v>7.4712575601391759E-2</v>
      </c>
      <c r="E7679" s="174">
        <v>7.4712575601391759E-2</v>
      </c>
      <c r="G7679" s="174">
        <v>7673</v>
      </c>
      <c r="H7679" s="174">
        <f t="shared" ca="1" si="123"/>
        <v>1.3765557305047299E-2</v>
      </c>
    </row>
    <row r="7680" spans="2:8" x14ac:dyDescent="0.3">
      <c r="B7680" s="213">
        <v>34383</v>
      </c>
      <c r="C7680" s="213">
        <v>37.398617000000002</v>
      </c>
      <c r="D7680" s="174">
        <v>8.6957917219693797E-3</v>
      </c>
      <c r="E7680" s="174">
        <v>8.6957917219693797E-3</v>
      </c>
      <c r="G7680" s="174">
        <v>7674</v>
      </c>
      <c r="H7680" s="174">
        <f t="shared" ca="1" si="123"/>
        <v>1.8896150131355944E-2</v>
      </c>
    </row>
    <row r="7681" spans="2:8" x14ac:dyDescent="0.3">
      <c r="B7681" s="212">
        <v>34382</v>
      </c>
      <c r="C7681" s="212">
        <v>37.076210000000003</v>
      </c>
      <c r="D7681" s="174">
        <v>1.1730036830137656E-2</v>
      </c>
      <c r="E7681" s="174">
        <v>1.1730036830137656E-2</v>
      </c>
      <c r="G7681" s="174">
        <v>7675</v>
      </c>
      <c r="H7681" s="174">
        <f t="shared" ca="1" si="123"/>
        <v>-1.4643199832950045E-2</v>
      </c>
    </row>
    <row r="7682" spans="2:8" x14ac:dyDescent="0.3">
      <c r="B7682" s="213">
        <v>34381</v>
      </c>
      <c r="C7682" s="213">
        <v>36.646346999999999</v>
      </c>
      <c r="D7682" s="174">
        <v>-8.7206653167153109E-3</v>
      </c>
      <c r="E7682" s="174">
        <v>-8.7206653167153109E-3</v>
      </c>
      <c r="G7682" s="174">
        <v>7676</v>
      </c>
      <c r="H7682" s="174">
        <f t="shared" ca="1" si="123"/>
        <v>3.2259486502689287E-3</v>
      </c>
    </row>
    <row r="7683" spans="2:8" x14ac:dyDescent="0.3">
      <c r="B7683" s="212">
        <v>34380</v>
      </c>
      <c r="C7683" s="212">
        <v>36.968738999999999</v>
      </c>
      <c r="D7683" s="174">
        <v>-1.1494489221352816E-2</v>
      </c>
      <c r="E7683" s="174">
        <v>-1.1494489221352816E-2</v>
      </c>
      <c r="G7683" s="174">
        <v>7677</v>
      </c>
      <c r="H7683" s="174">
        <f t="shared" ca="1" si="123"/>
        <v>-2.2180340372447947E-2</v>
      </c>
    </row>
    <row r="7684" spans="2:8" x14ac:dyDescent="0.3">
      <c r="B7684" s="213">
        <v>34379</v>
      </c>
      <c r="C7684" s="213">
        <v>37.398617000000002</v>
      </c>
      <c r="D7684" s="174">
        <v>-2.2471978541264096E-2</v>
      </c>
      <c r="E7684" s="174">
        <v>-2.2471978541264096E-2</v>
      </c>
      <c r="G7684" s="174">
        <v>7678</v>
      </c>
      <c r="H7684" s="174">
        <f t="shared" ca="1" si="123"/>
        <v>5.1231871176906758E-2</v>
      </c>
    </row>
    <row r="7685" spans="2:8" x14ac:dyDescent="0.3">
      <c r="B7685" s="212">
        <v>34376</v>
      </c>
      <c r="C7685" s="212">
        <v>38.258358000000001</v>
      </c>
      <c r="D7685" s="174">
        <v>-3.2608437022849865E-2</v>
      </c>
      <c r="E7685" s="174">
        <v>-3.2608437022849865E-2</v>
      </c>
      <c r="G7685" s="174">
        <v>7679</v>
      </c>
      <c r="H7685" s="174">
        <f t="shared" ca="1" si="123"/>
        <v>7.9537060190478445E-2</v>
      </c>
    </row>
    <row r="7686" spans="2:8" x14ac:dyDescent="0.3">
      <c r="B7686" s="213">
        <v>34375</v>
      </c>
      <c r="C7686" s="213">
        <v>39.547955000000002</v>
      </c>
      <c r="D7686" s="174">
        <v>-2.7100203346720089E-3</v>
      </c>
      <c r="E7686" s="174">
        <v>-2.7100203346720089E-3</v>
      </c>
      <c r="G7686" s="174">
        <v>7680</v>
      </c>
      <c r="H7686" s="174">
        <f t="shared" ca="1" si="123"/>
        <v>6.0101030012155599E-3</v>
      </c>
    </row>
    <row r="7687" spans="2:8" x14ac:dyDescent="0.3">
      <c r="B7687" s="212">
        <v>34374</v>
      </c>
      <c r="C7687" s="212">
        <v>39.655422000000002</v>
      </c>
      <c r="D7687" s="174">
        <v>-2.380980221398216E-2</v>
      </c>
      <c r="E7687" s="174">
        <v>-2.380980221398216E-2</v>
      </c>
      <c r="G7687" s="174">
        <v>7681</v>
      </c>
      <c r="H7687" s="174">
        <f t="shared" ca="1" si="123"/>
        <v>-1.9586409513670671E-2</v>
      </c>
    </row>
    <row r="7688" spans="2:8" x14ac:dyDescent="0.3">
      <c r="B7688" s="213">
        <v>34373</v>
      </c>
      <c r="C7688" s="213">
        <v>40.622638999999999</v>
      </c>
      <c r="D7688" s="174">
        <v>3.8461666279633537E-2</v>
      </c>
      <c r="E7688" s="174">
        <v>3.8461666279633537E-2</v>
      </c>
      <c r="G7688" s="174">
        <v>7682</v>
      </c>
      <c r="H7688" s="174">
        <f t="shared" ref="H7688:H7751" ca="1" si="124">_xlfn.NORM.INV(RAND(),N$9,N$10)</f>
        <v>-6.9629420680768373E-3</v>
      </c>
    </row>
    <row r="7689" spans="2:8" x14ac:dyDescent="0.3">
      <c r="B7689" s="212">
        <v>34372</v>
      </c>
      <c r="C7689" s="212">
        <v>39.118091999999997</v>
      </c>
      <c r="D7689" s="174">
        <v>4.5976967544013606E-2</v>
      </c>
      <c r="E7689" s="174">
        <v>4.5976967544013606E-2</v>
      </c>
      <c r="G7689" s="174">
        <v>7683</v>
      </c>
      <c r="H7689" s="174">
        <f t="shared" ca="1" si="124"/>
        <v>1.0282601760766601E-2</v>
      </c>
    </row>
    <row r="7690" spans="2:8" x14ac:dyDescent="0.3">
      <c r="B7690" s="213">
        <v>34369</v>
      </c>
      <c r="C7690" s="213">
        <v>37.398617000000002</v>
      </c>
      <c r="D7690" s="174">
        <v>-1.1363579888636339E-2</v>
      </c>
      <c r="E7690" s="174">
        <v>-1.1363579888636339E-2</v>
      </c>
      <c r="G7690" s="174">
        <v>7684</v>
      </c>
      <c r="H7690" s="174">
        <f t="shared" ca="1" si="124"/>
        <v>-1.6599199117812009E-2</v>
      </c>
    </row>
    <row r="7691" spans="2:8" x14ac:dyDescent="0.3">
      <c r="B7691" s="212">
        <v>34368</v>
      </c>
      <c r="C7691" s="212">
        <v>37.828484000000003</v>
      </c>
      <c r="D7691" s="174">
        <v>-4.3478126745112325E-2</v>
      </c>
      <c r="E7691" s="174">
        <v>-4.3478126745112325E-2</v>
      </c>
      <c r="G7691" s="174">
        <v>7685</v>
      </c>
      <c r="H7691" s="174">
        <f t="shared" ca="1" si="124"/>
        <v>3.9560228323808407E-2</v>
      </c>
    </row>
    <row r="7692" spans="2:8" x14ac:dyDescent="0.3">
      <c r="B7692" s="213">
        <v>34367</v>
      </c>
      <c r="C7692" s="213">
        <v>39.547955000000002</v>
      </c>
      <c r="D7692" s="174">
        <v>2.5069546983699367E-2</v>
      </c>
      <c r="E7692" s="174">
        <v>2.5069546983699367E-2</v>
      </c>
      <c r="G7692" s="174">
        <v>7686</v>
      </c>
      <c r="H7692" s="174">
        <f t="shared" ca="1" si="124"/>
        <v>-2.042503867802584E-2</v>
      </c>
    </row>
    <row r="7693" spans="2:8" x14ac:dyDescent="0.3">
      <c r="B7693" s="212">
        <v>34366</v>
      </c>
      <c r="C7693" s="212">
        <v>38.580753000000001</v>
      </c>
      <c r="D7693" s="174">
        <v>-8.2872205316421969E-3</v>
      </c>
      <c r="E7693" s="174">
        <v>-8.2872205316421969E-3</v>
      </c>
      <c r="G7693" s="174">
        <v>7687</v>
      </c>
      <c r="H7693" s="174">
        <f t="shared" ca="1" si="124"/>
        <v>1.476814193501798E-2</v>
      </c>
    </row>
    <row r="7694" spans="2:8" x14ac:dyDescent="0.3">
      <c r="B7694" s="213">
        <v>34365</v>
      </c>
      <c r="C7694" s="213">
        <v>38.903151999999999</v>
      </c>
      <c r="D7694" s="174">
        <v>-1.897016755993677E-2</v>
      </c>
      <c r="E7694" s="174">
        <v>-1.897016755993677E-2</v>
      </c>
      <c r="G7694" s="174">
        <v>7688</v>
      </c>
      <c r="H7694" s="174">
        <f t="shared" ca="1" si="124"/>
        <v>-1.1594898738130429E-2</v>
      </c>
    </row>
    <row r="7695" spans="2:8" x14ac:dyDescent="0.3">
      <c r="B7695" s="212">
        <v>34362</v>
      </c>
      <c r="C7695" s="212">
        <v>39.655422000000002</v>
      </c>
      <c r="D7695" s="174">
        <v>2.7173845019293603E-3</v>
      </c>
      <c r="E7695" s="174">
        <v>2.7173845019293603E-3</v>
      </c>
      <c r="G7695" s="174">
        <v>7689</v>
      </c>
      <c r="H7695" s="174">
        <f t="shared" ca="1" si="124"/>
        <v>2.8826872219778459E-4</v>
      </c>
    </row>
    <row r="7696" spans="2:8" x14ac:dyDescent="0.3">
      <c r="B7696" s="213">
        <v>34361</v>
      </c>
      <c r="C7696" s="213">
        <v>39.547955000000002</v>
      </c>
      <c r="D7696" s="174">
        <v>0</v>
      </c>
      <c r="E7696" s="174">
        <v>0</v>
      </c>
      <c r="G7696" s="174">
        <v>7690</v>
      </c>
      <c r="H7696" s="174">
        <f t="shared" ca="1" si="124"/>
        <v>1.0326074700254947E-2</v>
      </c>
    </row>
    <row r="7697" spans="2:8" x14ac:dyDescent="0.3">
      <c r="B7697" s="212">
        <v>34360</v>
      </c>
      <c r="C7697" s="212">
        <v>39.547955000000002</v>
      </c>
      <c r="D7697" s="174">
        <v>0</v>
      </c>
      <c r="E7697" s="174">
        <v>0</v>
      </c>
      <c r="G7697" s="174">
        <v>7691</v>
      </c>
      <c r="H7697" s="174">
        <f t="shared" ca="1" si="124"/>
        <v>1.3147546708958656E-3</v>
      </c>
    </row>
    <row r="7698" spans="2:8" x14ac:dyDescent="0.3">
      <c r="B7698" s="213">
        <v>34359</v>
      </c>
      <c r="C7698" s="213">
        <v>39.547955000000002</v>
      </c>
      <c r="D7698" s="174">
        <v>4.5454398859864395E-2</v>
      </c>
      <c r="E7698" s="174">
        <v>4.5454398859864395E-2</v>
      </c>
      <c r="G7698" s="174">
        <v>7692</v>
      </c>
      <c r="H7698" s="174">
        <f t="shared" ca="1" si="124"/>
        <v>2.3778136393609192E-2</v>
      </c>
    </row>
    <row r="7699" spans="2:8" x14ac:dyDescent="0.3">
      <c r="B7699" s="212">
        <v>34358</v>
      </c>
      <c r="C7699" s="212">
        <v>37.828484000000003</v>
      </c>
      <c r="D7699" s="174">
        <v>3.5293936051630385E-2</v>
      </c>
      <c r="E7699" s="174">
        <v>3.5293936051630385E-2</v>
      </c>
      <c r="G7699" s="174">
        <v>7693</v>
      </c>
      <c r="H7699" s="174">
        <f t="shared" ca="1" si="124"/>
        <v>3.3244136627878507E-2</v>
      </c>
    </row>
    <row r="7700" spans="2:8" x14ac:dyDescent="0.3">
      <c r="B7700" s="213">
        <v>34355</v>
      </c>
      <c r="C7700" s="213">
        <v>36.538882999999998</v>
      </c>
      <c r="D7700" s="174">
        <v>0</v>
      </c>
      <c r="E7700" s="174">
        <v>0</v>
      </c>
      <c r="G7700" s="174">
        <v>7694</v>
      </c>
      <c r="H7700" s="174">
        <f t="shared" ca="1" si="124"/>
        <v>2.8301667342425433E-3</v>
      </c>
    </row>
    <row r="7701" spans="2:8" x14ac:dyDescent="0.3">
      <c r="B7701" s="212">
        <v>34354</v>
      </c>
      <c r="C7701" s="212">
        <v>36.538882999999998</v>
      </c>
      <c r="D7701" s="174">
        <v>-1.1627553755620416E-2</v>
      </c>
      <c r="E7701" s="174">
        <v>-1.1627553755620416E-2</v>
      </c>
      <c r="G7701" s="174">
        <v>7695</v>
      </c>
      <c r="H7701" s="174">
        <f t="shared" ca="1" si="124"/>
        <v>3.8156055646405312E-2</v>
      </c>
    </row>
    <row r="7702" spans="2:8" x14ac:dyDescent="0.3">
      <c r="B7702" s="213">
        <v>34353</v>
      </c>
      <c r="C7702" s="213">
        <v>36.968738999999999</v>
      </c>
      <c r="D7702" s="174">
        <v>-2.2727450563443243E-2</v>
      </c>
      <c r="E7702" s="174">
        <v>-2.2727450563443243E-2</v>
      </c>
      <c r="G7702" s="174">
        <v>7696</v>
      </c>
      <c r="H7702" s="174">
        <f t="shared" ca="1" si="124"/>
        <v>-1.4017875699910176E-2</v>
      </c>
    </row>
    <row r="7703" spans="2:8" x14ac:dyDescent="0.3">
      <c r="B7703" s="212">
        <v>34352</v>
      </c>
      <c r="C7703" s="212">
        <v>37.828484000000003</v>
      </c>
      <c r="D7703" s="174">
        <v>-1.1236080753909984E-2</v>
      </c>
      <c r="E7703" s="174">
        <v>-1.1236080753909984E-2</v>
      </c>
      <c r="G7703" s="174">
        <v>7697</v>
      </c>
      <c r="H7703" s="174">
        <f t="shared" ca="1" si="124"/>
        <v>-9.4141773259922411E-3</v>
      </c>
    </row>
    <row r="7704" spans="2:8" x14ac:dyDescent="0.3">
      <c r="B7704" s="213">
        <v>34351</v>
      </c>
      <c r="C7704" s="213">
        <v>38.258358000000001</v>
      </c>
      <c r="D7704" s="174">
        <v>-2.1977912419654723E-2</v>
      </c>
      <c r="E7704" s="174">
        <v>-2.1977912419654723E-2</v>
      </c>
      <c r="G7704" s="174">
        <v>7698</v>
      </c>
      <c r="H7704" s="174">
        <f t="shared" ca="1" si="124"/>
        <v>-2.7698090191162924E-2</v>
      </c>
    </row>
    <row r="7705" spans="2:8" x14ac:dyDescent="0.3">
      <c r="B7705" s="212">
        <v>34348</v>
      </c>
      <c r="C7705" s="212">
        <v>39.118091999999997</v>
      </c>
      <c r="D7705" s="174">
        <v>1.111126418671596E-2</v>
      </c>
      <c r="E7705" s="174">
        <v>1.111126418671596E-2</v>
      </c>
      <c r="G7705" s="174">
        <v>7699</v>
      </c>
      <c r="H7705" s="174">
        <f t="shared" ca="1" si="124"/>
        <v>-4.2010934338928496E-2</v>
      </c>
    </row>
    <row r="7706" spans="2:8" x14ac:dyDescent="0.3">
      <c r="B7706" s="213">
        <v>34347</v>
      </c>
      <c r="C7706" s="213">
        <v>38.688217000000002</v>
      </c>
      <c r="D7706" s="174">
        <v>-2.1739126586949948E-2</v>
      </c>
      <c r="E7706" s="174">
        <v>-2.1739126586949948E-2</v>
      </c>
      <c r="G7706" s="174">
        <v>7700</v>
      </c>
      <c r="H7706" s="174">
        <f t="shared" ca="1" si="124"/>
        <v>-2.2380621031058798E-2</v>
      </c>
    </row>
    <row r="7707" spans="2:8" x14ac:dyDescent="0.3">
      <c r="B7707" s="212">
        <v>34346</v>
      </c>
      <c r="C7707" s="212">
        <v>39.547955000000002</v>
      </c>
      <c r="D7707" s="174">
        <v>2.7933076043065559E-2</v>
      </c>
      <c r="E7707" s="174">
        <v>2.7933076043065559E-2</v>
      </c>
      <c r="G7707" s="174">
        <v>7701</v>
      </c>
      <c r="H7707" s="174">
        <f t="shared" ca="1" si="124"/>
        <v>1.1676368109467395E-2</v>
      </c>
    </row>
    <row r="7708" spans="2:8" x14ac:dyDescent="0.3">
      <c r="B7708" s="213">
        <v>34345</v>
      </c>
      <c r="C7708" s="213">
        <v>38.473278000000001</v>
      </c>
      <c r="D7708" s="174">
        <v>3.4681800330634303E-2</v>
      </c>
      <c r="E7708" s="174">
        <v>3.4681800330634303E-2</v>
      </c>
      <c r="G7708" s="174">
        <v>7702</v>
      </c>
      <c r="H7708" s="174">
        <f t="shared" ca="1" si="124"/>
        <v>6.4517755409153905E-3</v>
      </c>
    </row>
    <row r="7709" spans="2:8" x14ac:dyDescent="0.3">
      <c r="B7709" s="212">
        <v>34344</v>
      </c>
      <c r="C7709" s="212">
        <v>37.183681</v>
      </c>
      <c r="D7709" s="174">
        <v>4.2168703739423247E-2</v>
      </c>
      <c r="E7709" s="174">
        <v>4.2168703739423247E-2</v>
      </c>
      <c r="G7709" s="174">
        <v>7703</v>
      </c>
      <c r="H7709" s="174">
        <f t="shared" ca="1" si="124"/>
        <v>1.1427696607392488E-2</v>
      </c>
    </row>
    <row r="7710" spans="2:8" x14ac:dyDescent="0.3">
      <c r="B7710" s="213">
        <v>34341</v>
      </c>
      <c r="C7710" s="213">
        <v>35.679138000000002</v>
      </c>
      <c r="D7710" s="174">
        <v>7.7921856632325245E-2</v>
      </c>
      <c r="E7710" s="174">
        <v>7.7921856632325245E-2</v>
      </c>
      <c r="G7710" s="174">
        <v>7704</v>
      </c>
      <c r="H7710" s="174">
        <f t="shared" ca="1" si="124"/>
        <v>-3.8129149688521546E-2</v>
      </c>
    </row>
    <row r="7711" spans="2:8" x14ac:dyDescent="0.3">
      <c r="B7711" s="212">
        <v>34340</v>
      </c>
      <c r="C7711" s="212">
        <v>33.099930000000001</v>
      </c>
      <c r="D7711" s="174">
        <v>4.7619403307009166E-2</v>
      </c>
      <c r="E7711" s="174">
        <v>4.7619403307009166E-2</v>
      </c>
      <c r="G7711" s="174">
        <v>7705</v>
      </c>
      <c r="H7711" s="174">
        <f t="shared" ca="1" si="124"/>
        <v>2.9605653043285423E-2</v>
      </c>
    </row>
    <row r="7712" spans="2:8" x14ac:dyDescent="0.3">
      <c r="B7712" s="213">
        <v>34339</v>
      </c>
      <c r="C7712" s="213">
        <v>31.595376999999999</v>
      </c>
      <c r="D7712" s="174">
        <v>-1.3423155355162465E-2</v>
      </c>
      <c r="E7712" s="174">
        <v>-1.3423155355162465E-2</v>
      </c>
      <c r="G7712" s="174">
        <v>7706</v>
      </c>
      <c r="H7712" s="174">
        <f t="shared" ca="1" si="124"/>
        <v>-3.8426166610154466E-2</v>
      </c>
    </row>
    <row r="7713" spans="2:8" x14ac:dyDescent="0.3">
      <c r="B7713" s="212">
        <v>34338</v>
      </c>
      <c r="C7713" s="212">
        <v>32.025257000000003</v>
      </c>
      <c r="D7713" s="174">
        <v>2.0548145792824532E-2</v>
      </c>
      <c r="E7713" s="174">
        <v>2.0548145792824532E-2</v>
      </c>
      <c r="G7713" s="174">
        <v>7707</v>
      </c>
      <c r="H7713" s="174">
        <f t="shared" ca="1" si="124"/>
        <v>-1.2461037622811795E-2</v>
      </c>
    </row>
    <row r="7714" spans="2:8" x14ac:dyDescent="0.3">
      <c r="B7714" s="213">
        <v>34337</v>
      </c>
      <c r="C7714" s="213">
        <v>31.380447</v>
      </c>
      <c r="D7714" s="174">
        <v>4.2857267242425591E-2</v>
      </c>
      <c r="E7714" s="174">
        <v>4.2857267242425591E-2</v>
      </c>
      <c r="G7714" s="174">
        <v>7708</v>
      </c>
      <c r="H7714" s="174">
        <f t="shared" ca="1" si="124"/>
        <v>-1.3866078663372118E-2</v>
      </c>
    </row>
    <row r="7715" spans="2:8" x14ac:dyDescent="0.3">
      <c r="B7715" s="212">
        <v>34334</v>
      </c>
      <c r="C7715" s="212">
        <v>30.090835999999999</v>
      </c>
      <c r="D7715" s="174">
        <v>0</v>
      </c>
      <c r="E7715" s="174">
        <v>0</v>
      </c>
      <c r="G7715" s="174">
        <v>7709</v>
      </c>
      <c r="H7715" s="174">
        <f t="shared" ca="1" si="124"/>
        <v>8.1413745567171944E-2</v>
      </c>
    </row>
    <row r="7716" spans="2:8" x14ac:dyDescent="0.3">
      <c r="B7716" s="213">
        <v>34333</v>
      </c>
      <c r="C7716" s="213">
        <v>30.090835999999999</v>
      </c>
      <c r="D7716" s="174">
        <v>0</v>
      </c>
      <c r="E7716" s="174">
        <v>0</v>
      </c>
      <c r="G7716" s="174">
        <v>7710</v>
      </c>
      <c r="H7716" s="174">
        <f t="shared" ca="1" si="124"/>
        <v>-7.7879303264049692E-3</v>
      </c>
    </row>
    <row r="7717" spans="2:8" x14ac:dyDescent="0.3">
      <c r="B7717" s="212">
        <v>34332</v>
      </c>
      <c r="C7717" s="212">
        <v>30.090835999999999</v>
      </c>
      <c r="D7717" s="174">
        <v>0</v>
      </c>
      <c r="E7717" s="174">
        <v>0</v>
      </c>
      <c r="G7717" s="174">
        <v>7711</v>
      </c>
      <c r="H7717" s="174">
        <f t="shared" ca="1" si="124"/>
        <v>-1.2134415245579474E-2</v>
      </c>
    </row>
    <row r="7718" spans="2:8" x14ac:dyDescent="0.3">
      <c r="B7718" s="213">
        <v>34331</v>
      </c>
      <c r="C7718" s="213">
        <v>30.090835999999999</v>
      </c>
      <c r="D7718" s="174">
        <v>0</v>
      </c>
      <c r="E7718" s="174">
        <v>0</v>
      </c>
      <c r="G7718" s="174">
        <v>7712</v>
      </c>
      <c r="H7718" s="174">
        <f t="shared" ca="1" si="124"/>
        <v>-2.9073147356466749E-2</v>
      </c>
    </row>
    <row r="7719" spans="2:8" x14ac:dyDescent="0.3">
      <c r="B7719" s="212">
        <v>34330</v>
      </c>
      <c r="C7719" s="212">
        <v>30.090835999999999</v>
      </c>
      <c r="D7719" s="174">
        <v>0</v>
      </c>
      <c r="E7719" s="174">
        <v>0</v>
      </c>
      <c r="G7719" s="174">
        <v>7713</v>
      </c>
      <c r="H7719" s="174">
        <f t="shared" ca="1" si="124"/>
        <v>2.2261234093422844E-2</v>
      </c>
    </row>
    <row r="7720" spans="2:8" x14ac:dyDescent="0.3">
      <c r="B7720" s="213">
        <v>34327</v>
      </c>
      <c r="C7720" s="213">
        <v>30.090835999999999</v>
      </c>
      <c r="D7720" s="174">
        <v>-4.7619023504609545E-2</v>
      </c>
      <c r="E7720" s="174">
        <v>-4.7619023504609545E-2</v>
      </c>
      <c r="G7720" s="174">
        <v>7714</v>
      </c>
      <c r="H7720" s="174">
        <f t="shared" ca="1" si="124"/>
        <v>4.3217860798030992E-2</v>
      </c>
    </row>
    <row r="7721" spans="2:8" x14ac:dyDescent="0.3">
      <c r="B7721" s="212">
        <v>34326</v>
      </c>
      <c r="C7721" s="212">
        <v>31.595376999999999</v>
      </c>
      <c r="D7721" s="174">
        <v>0</v>
      </c>
      <c r="E7721" s="174">
        <v>0</v>
      </c>
      <c r="G7721" s="174">
        <v>7715</v>
      </c>
      <c r="H7721" s="174">
        <f t="shared" ca="1" si="124"/>
        <v>-2.6566597597587486E-3</v>
      </c>
    </row>
    <row r="7722" spans="2:8" x14ac:dyDescent="0.3">
      <c r="B7722" s="213">
        <v>34325</v>
      </c>
      <c r="C7722" s="213">
        <v>31.595376999999999</v>
      </c>
      <c r="D7722" s="174">
        <v>0</v>
      </c>
      <c r="E7722" s="174">
        <v>0</v>
      </c>
      <c r="G7722" s="174">
        <v>7716</v>
      </c>
      <c r="H7722" s="174">
        <f t="shared" ca="1" si="124"/>
        <v>3.2158242913757837E-2</v>
      </c>
    </row>
    <row r="7723" spans="2:8" x14ac:dyDescent="0.3">
      <c r="B7723" s="212">
        <v>34324</v>
      </c>
      <c r="C7723" s="212">
        <v>31.595376999999999</v>
      </c>
      <c r="D7723" s="174">
        <v>0</v>
      </c>
      <c r="E7723" s="174">
        <v>0</v>
      </c>
      <c r="G7723" s="174">
        <v>7717</v>
      </c>
      <c r="H7723" s="174">
        <f t="shared" ca="1" si="124"/>
        <v>-4.9716463915680603E-2</v>
      </c>
    </row>
    <row r="7724" spans="2:8" x14ac:dyDescent="0.3">
      <c r="B7724" s="213">
        <v>34323</v>
      </c>
      <c r="C7724" s="213">
        <v>31.595376999999999</v>
      </c>
      <c r="D7724" s="174">
        <v>0</v>
      </c>
      <c r="E7724" s="174">
        <v>0</v>
      </c>
      <c r="G7724" s="174">
        <v>7718</v>
      </c>
      <c r="H7724" s="174">
        <f t="shared" ca="1" si="124"/>
        <v>7.493399285213833E-3</v>
      </c>
    </row>
    <row r="7725" spans="2:8" x14ac:dyDescent="0.3">
      <c r="B7725" s="212">
        <v>34320</v>
      </c>
      <c r="C7725" s="212">
        <v>31.595376999999999</v>
      </c>
      <c r="D7725" s="174">
        <v>0</v>
      </c>
      <c r="E7725" s="174">
        <v>0</v>
      </c>
      <c r="G7725" s="174">
        <v>7719</v>
      </c>
      <c r="H7725" s="174">
        <f t="shared" ca="1" si="124"/>
        <v>-3.0301972229519667E-2</v>
      </c>
    </row>
    <row r="7726" spans="2:8" x14ac:dyDescent="0.3">
      <c r="B7726" s="213">
        <v>34319</v>
      </c>
      <c r="C7726" s="213">
        <v>31.595376999999999</v>
      </c>
      <c r="D7726" s="174">
        <v>0</v>
      </c>
      <c r="E7726" s="174">
        <v>0</v>
      </c>
      <c r="G7726" s="174">
        <v>7720</v>
      </c>
      <c r="H7726" s="174">
        <f t="shared" ca="1" si="124"/>
        <v>1.9532241799776723E-2</v>
      </c>
    </row>
    <row r="7727" spans="2:8" x14ac:dyDescent="0.3">
      <c r="B7727" s="212">
        <v>34318</v>
      </c>
      <c r="C7727" s="212">
        <v>31.595376999999999</v>
      </c>
      <c r="D7727" s="174">
        <v>0</v>
      </c>
      <c r="E7727" s="174">
        <v>0</v>
      </c>
      <c r="G7727" s="174">
        <v>7721</v>
      </c>
      <c r="H7727" s="174">
        <f t="shared" ca="1" si="124"/>
        <v>3.4789513153551208E-2</v>
      </c>
    </row>
    <row r="7728" spans="2:8" x14ac:dyDescent="0.3">
      <c r="B7728" s="213">
        <v>34317</v>
      </c>
      <c r="C7728" s="213">
        <v>31.595376999999999</v>
      </c>
      <c r="D7728" s="174">
        <v>0</v>
      </c>
      <c r="E7728" s="174">
        <v>0</v>
      </c>
      <c r="G7728" s="174">
        <v>7722</v>
      </c>
      <c r="H7728" s="174">
        <f t="shared" ca="1" si="124"/>
        <v>1.0954660379795327E-3</v>
      </c>
    </row>
    <row r="7729" spans="2:8" x14ac:dyDescent="0.3">
      <c r="B7729" s="212">
        <v>34316</v>
      </c>
      <c r="C7729" s="212">
        <v>31.595376999999999</v>
      </c>
      <c r="D7729" s="174">
        <v>4.9999973413832693E-2</v>
      </c>
      <c r="E7729" s="174">
        <v>4.9999973413832693E-2</v>
      </c>
      <c r="G7729" s="174">
        <v>7723</v>
      </c>
      <c r="H7729" s="174">
        <f t="shared" ca="1" si="124"/>
        <v>8.9450067192168893E-3</v>
      </c>
    </row>
    <row r="7730" spans="2:8" x14ac:dyDescent="0.3">
      <c r="B7730" s="213">
        <v>34313</v>
      </c>
      <c r="C7730" s="213">
        <v>30.090835999999999</v>
      </c>
      <c r="D7730" s="174">
        <v>2.9411688236159365E-2</v>
      </c>
      <c r="E7730" s="174">
        <v>2.9411688236159365E-2</v>
      </c>
      <c r="G7730" s="174">
        <v>7724</v>
      </c>
      <c r="H7730" s="174">
        <f t="shared" ca="1" si="124"/>
        <v>-6.1454196620377995E-2</v>
      </c>
    </row>
    <row r="7731" spans="2:8" x14ac:dyDescent="0.3">
      <c r="B7731" s="212">
        <v>34312</v>
      </c>
      <c r="C7731" s="212">
        <v>29.231100000000001</v>
      </c>
      <c r="D7731" s="174">
        <v>-7.2991838085347954E-3</v>
      </c>
      <c r="E7731" s="174">
        <v>-7.2991838085347954E-3</v>
      </c>
      <c r="G7731" s="174">
        <v>7725</v>
      </c>
      <c r="H7731" s="174">
        <f t="shared" ca="1" si="124"/>
        <v>-1.1483339848314747E-2</v>
      </c>
    </row>
    <row r="7732" spans="2:8" x14ac:dyDescent="0.3">
      <c r="B7732" s="213">
        <v>34311</v>
      </c>
      <c r="C7732" s="213">
        <v>29.446031999999999</v>
      </c>
      <c r="D7732" s="174">
        <v>2.2388037677142165E-2</v>
      </c>
      <c r="E7732" s="174">
        <v>2.2388037677142165E-2</v>
      </c>
      <c r="G7732" s="174">
        <v>7726</v>
      </c>
      <c r="H7732" s="174">
        <f t="shared" ca="1" si="124"/>
        <v>1.036253730159129E-2</v>
      </c>
    </row>
    <row r="7733" spans="2:8" x14ac:dyDescent="0.3">
      <c r="B7733" s="212">
        <v>34310</v>
      </c>
      <c r="C7733" s="212">
        <v>28.801228999999999</v>
      </c>
      <c r="D7733" s="174">
        <v>6.3491970885934015E-2</v>
      </c>
      <c r="E7733" s="174">
        <v>6.3491970885934015E-2</v>
      </c>
      <c r="G7733" s="174">
        <v>7727</v>
      </c>
      <c r="H7733" s="174">
        <f t="shared" ca="1" si="124"/>
        <v>1.4596509402956311E-2</v>
      </c>
    </row>
    <row r="7734" spans="2:8" x14ac:dyDescent="0.3">
      <c r="B7734" s="213">
        <v>34309</v>
      </c>
      <c r="C7734" s="213">
        <v>27.081755000000001</v>
      </c>
      <c r="D7734" s="174">
        <v>-1.5625102797446316E-2</v>
      </c>
      <c r="E7734" s="174">
        <v>-1.5625102797446316E-2</v>
      </c>
      <c r="G7734" s="174">
        <v>7728</v>
      </c>
      <c r="H7734" s="174">
        <f t="shared" ca="1" si="124"/>
        <v>5.4597024173314154E-3</v>
      </c>
    </row>
    <row r="7735" spans="2:8" x14ac:dyDescent="0.3">
      <c r="B7735" s="212">
        <v>34306</v>
      </c>
      <c r="C7735" s="212">
        <v>27.511627000000001</v>
      </c>
      <c r="D7735" s="174">
        <v>0</v>
      </c>
      <c r="E7735" s="174">
        <v>0</v>
      </c>
      <c r="G7735" s="174">
        <v>7729</v>
      </c>
      <c r="H7735" s="174">
        <f t="shared" ca="1" si="124"/>
        <v>2.9852941914182512E-2</v>
      </c>
    </row>
    <row r="7736" spans="2:8" x14ac:dyDescent="0.3">
      <c r="B7736" s="213">
        <v>34305</v>
      </c>
      <c r="C7736" s="213">
        <v>27.511627000000001</v>
      </c>
      <c r="D7736" s="174">
        <v>4.9180627329436101E-2</v>
      </c>
      <c r="E7736" s="174">
        <v>4.9180627329436101E-2</v>
      </c>
      <c r="G7736" s="174">
        <v>7730</v>
      </c>
      <c r="H7736" s="174">
        <f t="shared" ca="1" si="124"/>
        <v>-3.4516182068646602E-2</v>
      </c>
    </row>
    <row r="7737" spans="2:8" x14ac:dyDescent="0.3">
      <c r="B7737" s="212">
        <v>34304</v>
      </c>
      <c r="C7737" s="212">
        <v>26.222011999999999</v>
      </c>
      <c r="D7737" s="174">
        <v>3.3898138014258797E-2</v>
      </c>
      <c r="E7737" s="174">
        <v>3.3898138014258797E-2</v>
      </c>
      <c r="G7737" s="174">
        <v>7731</v>
      </c>
      <c r="H7737" s="174">
        <f t="shared" ca="1" si="124"/>
        <v>3.7233254173398435E-2</v>
      </c>
    </row>
    <row r="7738" spans="2:8" x14ac:dyDescent="0.3">
      <c r="B7738" s="213">
        <v>34303</v>
      </c>
      <c r="C7738" s="213">
        <v>25.362278</v>
      </c>
      <c r="D7738" s="174">
        <v>0</v>
      </c>
      <c r="E7738" s="174">
        <v>0</v>
      </c>
      <c r="G7738" s="174">
        <v>7732</v>
      </c>
      <c r="H7738" s="174">
        <f t="shared" ca="1" si="124"/>
        <v>-4.1124004881883873E-5</v>
      </c>
    </row>
    <row r="7739" spans="2:8" x14ac:dyDescent="0.3">
      <c r="B7739" s="212">
        <v>34302</v>
      </c>
      <c r="C7739" s="212">
        <v>25.362278</v>
      </c>
      <c r="D7739" s="174">
        <v>0</v>
      </c>
      <c r="E7739" s="174">
        <v>0</v>
      </c>
      <c r="G7739" s="174">
        <v>7733</v>
      </c>
      <c r="H7739" s="174">
        <f t="shared" ca="1" si="124"/>
        <v>9.6838461046394823E-3</v>
      </c>
    </row>
    <row r="7740" spans="2:8" x14ac:dyDescent="0.3">
      <c r="B7740" s="213">
        <v>34299</v>
      </c>
      <c r="C7740" s="213">
        <v>25.362278</v>
      </c>
      <c r="D7740" s="174">
        <v>3.5087624786032473E-2</v>
      </c>
      <c r="E7740" s="174">
        <v>3.5087624786032473E-2</v>
      </c>
      <c r="G7740" s="174">
        <v>7734</v>
      </c>
      <c r="H7740" s="174">
        <f t="shared" ca="1" si="124"/>
        <v>-1.4210316566972839E-2</v>
      </c>
    </row>
    <row r="7741" spans="2:8" x14ac:dyDescent="0.3">
      <c r="B7741" s="212">
        <v>34298</v>
      </c>
      <c r="C7741" s="212">
        <v>24.502541999999998</v>
      </c>
      <c r="D7741" s="174">
        <v>0</v>
      </c>
      <c r="E7741" s="174">
        <v>0</v>
      </c>
      <c r="G7741" s="174">
        <v>7735</v>
      </c>
      <c r="H7741" s="174">
        <f t="shared" ca="1" si="124"/>
        <v>-9.4548764213873791E-3</v>
      </c>
    </row>
    <row r="7742" spans="2:8" x14ac:dyDescent="0.3">
      <c r="B7742" s="213">
        <v>34297</v>
      </c>
      <c r="C7742" s="213">
        <v>24.502541999999998</v>
      </c>
      <c r="D7742" s="174">
        <v>-1.7241136585098831E-2</v>
      </c>
      <c r="E7742" s="174">
        <v>-1.7241136585098831E-2</v>
      </c>
      <c r="G7742" s="174">
        <v>7736</v>
      </c>
      <c r="H7742" s="174">
        <f t="shared" ca="1" si="124"/>
        <v>-1.9283918587363735E-2</v>
      </c>
    </row>
    <row r="7743" spans="2:8" x14ac:dyDescent="0.3">
      <c r="B7743" s="212">
        <v>34296</v>
      </c>
      <c r="C7743" s="212">
        <v>24.932404999999999</v>
      </c>
      <c r="D7743" s="174">
        <v>-8.5470666660145724E-3</v>
      </c>
      <c r="E7743" s="174">
        <v>-8.5470666660145724E-3</v>
      </c>
      <c r="G7743" s="174">
        <v>7737</v>
      </c>
      <c r="H7743" s="174">
        <f t="shared" ca="1" si="124"/>
        <v>3.9823165151784377E-2</v>
      </c>
    </row>
    <row r="7744" spans="2:8" x14ac:dyDescent="0.3">
      <c r="B7744" s="213">
        <v>34295</v>
      </c>
      <c r="C7744" s="213">
        <v>25.147341000000001</v>
      </c>
      <c r="D7744" s="174">
        <v>-8.4746725037868863E-3</v>
      </c>
      <c r="E7744" s="174">
        <v>-8.4746725037868863E-3</v>
      </c>
      <c r="G7744" s="174">
        <v>7738</v>
      </c>
      <c r="H7744" s="174">
        <f t="shared" ca="1" si="124"/>
        <v>-3.2913473469035437E-3</v>
      </c>
    </row>
    <row r="7745" spans="2:8" x14ac:dyDescent="0.3">
      <c r="B7745" s="212">
        <v>34292</v>
      </c>
      <c r="C7745" s="212">
        <v>25.362278</v>
      </c>
      <c r="D7745" s="174">
        <v>4.2553477931530984E-3</v>
      </c>
      <c r="E7745" s="174">
        <v>4.2553477931530984E-3</v>
      </c>
      <c r="G7745" s="174">
        <v>7739</v>
      </c>
      <c r="H7745" s="174">
        <f t="shared" ca="1" si="124"/>
        <v>-1.3518531161366278E-2</v>
      </c>
    </row>
    <row r="7746" spans="2:8" x14ac:dyDescent="0.3">
      <c r="B7746" s="213">
        <v>34291</v>
      </c>
      <c r="C7746" s="213">
        <v>25.254809999999999</v>
      </c>
      <c r="D7746" s="174">
        <v>8.5836284259702429E-3</v>
      </c>
      <c r="E7746" s="174">
        <v>8.5836284259702429E-3</v>
      </c>
      <c r="G7746" s="174">
        <v>7740</v>
      </c>
      <c r="H7746" s="174">
        <f t="shared" ca="1" si="124"/>
        <v>4.370342447467683E-2</v>
      </c>
    </row>
    <row r="7747" spans="2:8" x14ac:dyDescent="0.3">
      <c r="B7747" s="212">
        <v>34290</v>
      </c>
      <c r="C7747" s="212">
        <v>25.039877000000001</v>
      </c>
      <c r="D7747" s="174">
        <v>0</v>
      </c>
      <c r="E7747" s="174">
        <v>0</v>
      </c>
      <c r="G7747" s="174">
        <v>7741</v>
      </c>
      <c r="H7747" s="174">
        <f t="shared" ca="1" si="124"/>
        <v>-4.9579756122624753E-2</v>
      </c>
    </row>
    <row r="7748" spans="2:8" x14ac:dyDescent="0.3">
      <c r="B7748" s="213">
        <v>34289</v>
      </c>
      <c r="C7748" s="213">
        <v>25.039877000000001</v>
      </c>
      <c r="D7748" s="174">
        <v>2.6431730702343077E-2</v>
      </c>
      <c r="E7748" s="174">
        <v>2.6431730702343077E-2</v>
      </c>
      <c r="G7748" s="174">
        <v>7742</v>
      </c>
      <c r="H7748" s="174">
        <f t="shared" ca="1" si="124"/>
        <v>1.6579382735687778E-2</v>
      </c>
    </row>
    <row r="7749" spans="2:8" x14ac:dyDescent="0.3">
      <c r="B7749" s="212">
        <v>34288</v>
      </c>
      <c r="C7749" s="212">
        <v>24.395073</v>
      </c>
      <c r="D7749" s="174">
        <v>0</v>
      </c>
      <c r="E7749" s="174">
        <v>0</v>
      </c>
      <c r="G7749" s="174">
        <v>7743</v>
      </c>
      <c r="H7749" s="174">
        <f t="shared" ca="1" si="124"/>
        <v>-2.9319840936645775E-2</v>
      </c>
    </row>
    <row r="7750" spans="2:8" x14ac:dyDescent="0.3">
      <c r="B7750" s="213">
        <v>34285</v>
      </c>
      <c r="C7750" s="213">
        <v>24.395073</v>
      </c>
      <c r="D7750" s="174">
        <v>0</v>
      </c>
      <c r="E7750" s="174">
        <v>0</v>
      </c>
      <c r="G7750" s="174">
        <v>7744</v>
      </c>
      <c r="H7750" s="174">
        <f t="shared" ca="1" si="124"/>
        <v>1.3209162492503644E-3</v>
      </c>
    </row>
    <row r="7751" spans="2:8" x14ac:dyDescent="0.3">
      <c r="B7751" s="212">
        <v>34284</v>
      </c>
      <c r="C7751" s="212">
        <v>24.395073</v>
      </c>
      <c r="D7751" s="174">
        <v>0</v>
      </c>
      <c r="E7751" s="174">
        <v>0</v>
      </c>
      <c r="G7751" s="174">
        <v>7745</v>
      </c>
      <c r="H7751" s="174">
        <f t="shared" ca="1" si="124"/>
        <v>1.605028911445449E-2</v>
      </c>
    </row>
    <row r="7752" spans="2:8" x14ac:dyDescent="0.3">
      <c r="B7752" s="213">
        <v>34283</v>
      </c>
      <c r="C7752" s="213">
        <v>24.395073</v>
      </c>
      <c r="D7752" s="174">
        <v>1.7937299255812597E-2</v>
      </c>
      <c r="E7752" s="174">
        <v>1.7937299255812597E-2</v>
      </c>
      <c r="G7752" s="174">
        <v>7746</v>
      </c>
      <c r="H7752" s="174">
        <f t="shared" ref="H7752:H7815" ca="1" si="125">_xlfn.NORM.INV(RAND(),N$9,N$10)</f>
        <v>-3.3041068293561487E-3</v>
      </c>
    </row>
    <row r="7753" spans="2:8" x14ac:dyDescent="0.3">
      <c r="B7753" s="212">
        <v>34282</v>
      </c>
      <c r="C7753" s="212">
        <v>23.965202000000001</v>
      </c>
      <c r="D7753" s="174">
        <v>1.8264879373700828E-2</v>
      </c>
      <c r="E7753" s="174">
        <v>1.8264879373700828E-2</v>
      </c>
      <c r="G7753" s="174">
        <v>7747</v>
      </c>
      <c r="H7753" s="174">
        <f t="shared" ca="1" si="125"/>
        <v>5.485633594391812E-3</v>
      </c>
    </row>
    <row r="7754" spans="2:8" x14ac:dyDescent="0.3">
      <c r="B7754" s="213">
        <v>34281</v>
      </c>
      <c r="C7754" s="213">
        <v>23.535332</v>
      </c>
      <c r="D7754" s="174">
        <v>9.2163934395298568E-3</v>
      </c>
      <c r="E7754" s="174">
        <v>9.2163934395298568E-3</v>
      </c>
      <c r="G7754" s="174">
        <v>7748</v>
      </c>
      <c r="H7754" s="174">
        <f t="shared" ca="1" si="125"/>
        <v>-1.5293057403246019E-2</v>
      </c>
    </row>
    <row r="7755" spans="2:8" x14ac:dyDescent="0.3">
      <c r="B7755" s="212">
        <v>34278</v>
      </c>
      <c r="C7755" s="212">
        <v>23.320402000000001</v>
      </c>
      <c r="D7755" s="174">
        <v>4.6299632958825433E-3</v>
      </c>
      <c r="E7755" s="174">
        <v>4.6299632958825433E-3</v>
      </c>
      <c r="G7755" s="174">
        <v>7749</v>
      </c>
      <c r="H7755" s="174">
        <f t="shared" ca="1" si="125"/>
        <v>8.6837206753859024E-3</v>
      </c>
    </row>
    <row r="7756" spans="2:8" x14ac:dyDescent="0.3">
      <c r="B7756" s="213">
        <v>34277</v>
      </c>
      <c r="C7756" s="213">
        <v>23.212927000000001</v>
      </c>
      <c r="D7756" s="174">
        <v>1.8867565936911166E-2</v>
      </c>
      <c r="E7756" s="174">
        <v>1.8867565936911166E-2</v>
      </c>
      <c r="G7756" s="174">
        <v>7750</v>
      </c>
      <c r="H7756" s="174">
        <f t="shared" ca="1" si="125"/>
        <v>2.1698258594650691E-2</v>
      </c>
    </row>
    <row r="7757" spans="2:8" x14ac:dyDescent="0.3">
      <c r="B7757" s="212">
        <v>34276</v>
      </c>
      <c r="C7757" s="212">
        <v>22.783066000000002</v>
      </c>
      <c r="D7757" s="174">
        <v>4.7394564623572779E-3</v>
      </c>
      <c r="E7757" s="174">
        <v>4.7394564623572779E-3</v>
      </c>
      <c r="G7757" s="174">
        <v>7751</v>
      </c>
      <c r="H7757" s="174">
        <f t="shared" ca="1" si="125"/>
        <v>-4.1143984093455439E-2</v>
      </c>
    </row>
    <row r="7758" spans="2:8" x14ac:dyDescent="0.3">
      <c r="B7758" s="213">
        <v>34275</v>
      </c>
      <c r="C7758" s="213">
        <v>22.675595999999999</v>
      </c>
      <c r="D7758" s="174">
        <v>0</v>
      </c>
      <c r="E7758" s="174">
        <v>0</v>
      </c>
      <c r="G7758" s="174">
        <v>7752</v>
      </c>
      <c r="H7758" s="174">
        <f t="shared" ca="1" si="125"/>
        <v>-1.0688413467636016E-2</v>
      </c>
    </row>
    <row r="7759" spans="2:8" x14ac:dyDescent="0.3">
      <c r="B7759" s="212">
        <v>34274</v>
      </c>
      <c r="C7759" s="212">
        <v>22.675595999999999</v>
      </c>
      <c r="D7759" s="174">
        <v>-2.3147920983855323E-2</v>
      </c>
      <c r="E7759" s="174">
        <v>-2.3147920983855323E-2</v>
      </c>
      <c r="G7759" s="174">
        <v>7753</v>
      </c>
      <c r="H7759" s="174">
        <f t="shared" ca="1" si="125"/>
        <v>9.8362973457815778E-3</v>
      </c>
    </row>
    <row r="7760" spans="2:8" x14ac:dyDescent="0.3">
      <c r="B7760" s="213">
        <v>34271</v>
      </c>
      <c r="C7760" s="213">
        <v>23.212927000000001</v>
      </c>
      <c r="D7760" s="174">
        <v>-9.174417266550593E-3</v>
      </c>
      <c r="E7760" s="174">
        <v>-9.174417266550593E-3</v>
      </c>
      <c r="G7760" s="174">
        <v>7754</v>
      </c>
      <c r="H7760" s="174">
        <f t="shared" ca="1" si="125"/>
        <v>2.2402753060188553E-2</v>
      </c>
    </row>
    <row r="7761" spans="2:8" x14ac:dyDescent="0.3">
      <c r="B7761" s="212">
        <v>34270</v>
      </c>
      <c r="C7761" s="212">
        <v>23.427864</v>
      </c>
      <c r="D7761" s="174">
        <v>-1.8018097694521382E-2</v>
      </c>
      <c r="E7761" s="174">
        <v>-1.8018097694521382E-2</v>
      </c>
      <c r="G7761" s="174">
        <v>7755</v>
      </c>
      <c r="H7761" s="174">
        <f t="shared" ca="1" si="125"/>
        <v>-2.2330503238395191E-2</v>
      </c>
    </row>
    <row r="7762" spans="2:8" x14ac:dyDescent="0.3">
      <c r="B7762" s="213">
        <v>34269</v>
      </c>
      <c r="C7762" s="213">
        <v>23.857735000000002</v>
      </c>
      <c r="D7762" s="174">
        <v>1.8348706480454304E-2</v>
      </c>
      <c r="E7762" s="174">
        <v>1.8348706480454304E-2</v>
      </c>
      <c r="G7762" s="174">
        <v>7756</v>
      </c>
      <c r="H7762" s="174">
        <f t="shared" ca="1" si="125"/>
        <v>-4.5228184078353134E-2</v>
      </c>
    </row>
    <row r="7763" spans="2:8" x14ac:dyDescent="0.3">
      <c r="B7763" s="212">
        <v>34268</v>
      </c>
      <c r="C7763" s="212">
        <v>23.427864</v>
      </c>
      <c r="D7763" s="174">
        <v>-9.0912639941611688E-3</v>
      </c>
      <c r="E7763" s="174">
        <v>-9.0912639941611688E-3</v>
      </c>
      <c r="G7763" s="174">
        <v>7757</v>
      </c>
      <c r="H7763" s="174">
        <f t="shared" ca="1" si="125"/>
        <v>2.0901415200124177E-2</v>
      </c>
    </row>
    <row r="7764" spans="2:8" x14ac:dyDescent="0.3">
      <c r="B7764" s="213">
        <v>34267</v>
      </c>
      <c r="C7764" s="213">
        <v>23.642807000000001</v>
      </c>
      <c r="D7764" s="174">
        <v>0</v>
      </c>
      <c r="E7764" s="174">
        <v>0</v>
      </c>
      <c r="G7764" s="174">
        <v>7758</v>
      </c>
      <c r="H7764" s="174">
        <f t="shared" ca="1" si="125"/>
        <v>-4.9280986185216161E-2</v>
      </c>
    </row>
    <row r="7765" spans="2:8" x14ac:dyDescent="0.3">
      <c r="B7765" s="212">
        <v>34264</v>
      </c>
      <c r="C7765" s="212">
        <v>23.642807000000001</v>
      </c>
      <c r="D7765" s="174">
        <v>-2.2222079772904552E-2</v>
      </c>
      <c r="E7765" s="174">
        <v>-2.2222079772904552E-2</v>
      </c>
      <c r="G7765" s="174">
        <v>7759</v>
      </c>
      <c r="H7765" s="174">
        <f t="shared" ca="1" si="125"/>
        <v>-1.4072979405476771E-2</v>
      </c>
    </row>
    <row r="7766" spans="2:8" x14ac:dyDescent="0.3">
      <c r="B7766" s="213">
        <v>34263</v>
      </c>
      <c r="C7766" s="213">
        <v>24.180140000000002</v>
      </c>
      <c r="D7766" s="174">
        <v>-2.1739350310844723E-2</v>
      </c>
      <c r="E7766" s="174">
        <v>-2.1739350310844723E-2</v>
      </c>
      <c r="G7766" s="174">
        <v>7760</v>
      </c>
      <c r="H7766" s="174">
        <f t="shared" ca="1" si="125"/>
        <v>1.5889626809023564E-2</v>
      </c>
    </row>
    <row r="7767" spans="2:8" x14ac:dyDescent="0.3">
      <c r="B7767" s="212">
        <v>34262</v>
      </c>
      <c r="C7767" s="212">
        <v>24.717482</v>
      </c>
      <c r="D7767" s="174">
        <v>-8.6202273707650292E-3</v>
      </c>
      <c r="E7767" s="174">
        <v>-8.6202273707650292E-3</v>
      </c>
      <c r="G7767" s="174">
        <v>7761</v>
      </c>
      <c r="H7767" s="174">
        <f t="shared" ca="1" si="125"/>
        <v>2.2278388421168013E-2</v>
      </c>
    </row>
    <row r="7768" spans="2:8" x14ac:dyDescent="0.3">
      <c r="B7768" s="213">
        <v>34261</v>
      </c>
      <c r="C7768" s="213">
        <v>24.932404999999999</v>
      </c>
      <c r="D7768" s="174">
        <v>8.6951818150408228E-3</v>
      </c>
      <c r="E7768" s="174">
        <v>8.6951818150408228E-3</v>
      </c>
      <c r="G7768" s="174">
        <v>7762</v>
      </c>
      <c r="H7768" s="174">
        <f t="shared" ca="1" si="125"/>
        <v>-3.702355038342494E-2</v>
      </c>
    </row>
    <row r="7769" spans="2:8" x14ac:dyDescent="0.3">
      <c r="B7769" s="212">
        <v>34260</v>
      </c>
      <c r="C7769" s="212">
        <v>24.717482</v>
      </c>
      <c r="D7769" s="174">
        <v>0</v>
      </c>
      <c r="E7769" s="174">
        <v>0</v>
      </c>
      <c r="G7769" s="174">
        <v>7763</v>
      </c>
      <c r="H7769" s="174">
        <f t="shared" ca="1" si="125"/>
        <v>-2.628438856963099E-2</v>
      </c>
    </row>
    <row r="7770" spans="2:8" x14ac:dyDescent="0.3">
      <c r="B7770" s="213">
        <v>34257</v>
      </c>
      <c r="C7770" s="213">
        <v>24.717482</v>
      </c>
      <c r="D7770" s="174">
        <v>0</v>
      </c>
      <c r="E7770" s="174">
        <v>0</v>
      </c>
      <c r="G7770" s="174">
        <v>7764</v>
      </c>
      <c r="H7770" s="174">
        <f t="shared" ca="1" si="125"/>
        <v>-1.0284144186722256E-2</v>
      </c>
    </row>
    <row r="7771" spans="2:8" x14ac:dyDescent="0.3">
      <c r="B7771" s="212">
        <v>34256</v>
      </c>
      <c r="C7771" s="212">
        <v>24.717482</v>
      </c>
      <c r="D7771" s="174">
        <v>0</v>
      </c>
      <c r="E7771" s="174">
        <v>0</v>
      </c>
      <c r="G7771" s="174">
        <v>7765</v>
      </c>
      <c r="H7771" s="174">
        <f t="shared" ca="1" si="125"/>
        <v>-8.324976722972634E-5</v>
      </c>
    </row>
    <row r="7772" spans="2:8" x14ac:dyDescent="0.3">
      <c r="B7772" s="213">
        <v>34255</v>
      </c>
      <c r="C7772" s="213">
        <v>24.717482</v>
      </c>
      <c r="D7772" s="174">
        <v>0</v>
      </c>
      <c r="E7772" s="174">
        <v>0</v>
      </c>
      <c r="G7772" s="174">
        <v>7766</v>
      </c>
      <c r="H7772" s="174">
        <f t="shared" ca="1" si="125"/>
        <v>4.2279545500501489E-2</v>
      </c>
    </row>
    <row r="7773" spans="2:8" x14ac:dyDescent="0.3">
      <c r="B7773" s="212">
        <v>34254</v>
      </c>
      <c r="C7773" s="212">
        <v>24.717482</v>
      </c>
      <c r="D7773" s="174">
        <v>0</v>
      </c>
      <c r="E7773" s="174">
        <v>0</v>
      </c>
      <c r="G7773" s="174">
        <v>7767</v>
      </c>
      <c r="H7773" s="174">
        <f t="shared" ca="1" si="125"/>
        <v>-2.4852610649183041E-2</v>
      </c>
    </row>
    <row r="7774" spans="2:8" x14ac:dyDescent="0.3">
      <c r="B7774" s="213">
        <v>34253</v>
      </c>
      <c r="C7774" s="213">
        <v>24.717482</v>
      </c>
      <c r="D7774" s="174">
        <v>0</v>
      </c>
      <c r="E7774" s="174">
        <v>0</v>
      </c>
      <c r="G7774" s="174">
        <v>7768</v>
      </c>
      <c r="H7774" s="174">
        <f t="shared" ca="1" si="125"/>
        <v>-1.7029272810786304E-2</v>
      </c>
    </row>
    <row r="7775" spans="2:8" x14ac:dyDescent="0.3">
      <c r="B7775" s="212">
        <v>34250</v>
      </c>
      <c r="C7775" s="212">
        <v>24.717482</v>
      </c>
      <c r="D7775" s="174">
        <v>5.5046332862441101E-2</v>
      </c>
      <c r="E7775" s="174">
        <v>5.5046332862441101E-2</v>
      </c>
      <c r="G7775" s="174">
        <v>7769</v>
      </c>
      <c r="H7775" s="174">
        <f t="shared" ca="1" si="125"/>
        <v>-8.0622823216604123E-3</v>
      </c>
    </row>
    <row r="7776" spans="2:8" x14ac:dyDescent="0.3">
      <c r="B7776" s="213">
        <v>34249</v>
      </c>
      <c r="C7776" s="213">
        <v>23.427864</v>
      </c>
      <c r="D7776" s="174">
        <v>5.3140005410477427E-2</v>
      </c>
      <c r="E7776" s="174">
        <v>5.3140005410477427E-2</v>
      </c>
      <c r="G7776" s="174">
        <v>7770</v>
      </c>
      <c r="H7776" s="174">
        <f t="shared" ca="1" si="125"/>
        <v>-1.4423925471979975E-2</v>
      </c>
    </row>
    <row r="7777" spans="2:8" x14ac:dyDescent="0.3">
      <c r="B7777" s="212">
        <v>34248</v>
      </c>
      <c r="C7777" s="212">
        <v>22.245726000000001</v>
      </c>
      <c r="D7777" s="174">
        <v>0</v>
      </c>
      <c r="E7777" s="174">
        <v>0</v>
      </c>
      <c r="G7777" s="174">
        <v>7771</v>
      </c>
      <c r="H7777" s="174">
        <f t="shared" ca="1" si="125"/>
        <v>-2.203638956032853E-2</v>
      </c>
    </row>
    <row r="7778" spans="2:8" x14ac:dyDescent="0.3">
      <c r="B7778" s="213">
        <v>34247</v>
      </c>
      <c r="C7778" s="213">
        <v>22.245726000000001</v>
      </c>
      <c r="D7778" s="174">
        <v>0</v>
      </c>
      <c r="E7778" s="174">
        <v>0</v>
      </c>
      <c r="G7778" s="174">
        <v>7772</v>
      </c>
      <c r="H7778" s="174">
        <f t="shared" ca="1" si="125"/>
        <v>0.10099427658337548</v>
      </c>
    </row>
    <row r="7779" spans="2:8" x14ac:dyDescent="0.3">
      <c r="B7779" s="212">
        <v>34246</v>
      </c>
      <c r="C7779" s="212">
        <v>22.245726000000001</v>
      </c>
      <c r="D7779" s="174">
        <v>4.8542202635419264E-3</v>
      </c>
      <c r="E7779" s="174">
        <v>4.8542202635419264E-3</v>
      </c>
      <c r="G7779" s="174">
        <v>7773</v>
      </c>
      <c r="H7779" s="174">
        <f t="shared" ca="1" si="125"/>
        <v>-4.4447203333959948E-2</v>
      </c>
    </row>
    <row r="7780" spans="2:8" x14ac:dyDescent="0.3">
      <c r="B7780" s="213">
        <v>34243</v>
      </c>
      <c r="C7780" s="213">
        <v>22.138262000000001</v>
      </c>
      <c r="D7780" s="174">
        <v>-2.3696576707399348E-2</v>
      </c>
      <c r="E7780" s="174">
        <v>-2.3696576707399348E-2</v>
      </c>
      <c r="G7780" s="174">
        <v>7774</v>
      </c>
      <c r="H7780" s="174">
        <f t="shared" ca="1" si="125"/>
        <v>2.5206377371066808E-2</v>
      </c>
    </row>
    <row r="7781" spans="2:8" x14ac:dyDescent="0.3">
      <c r="B7781" s="212">
        <v>34242</v>
      </c>
      <c r="C7781" s="212">
        <v>22.675595999999999</v>
      </c>
      <c r="D7781" s="174">
        <v>1.4423129617321237E-2</v>
      </c>
      <c r="E7781" s="174">
        <v>1.4423129617321237E-2</v>
      </c>
      <c r="G7781" s="174">
        <v>7775</v>
      </c>
      <c r="H7781" s="174">
        <f t="shared" ca="1" si="125"/>
        <v>1.2957761093715364E-3</v>
      </c>
    </row>
    <row r="7782" spans="2:8" x14ac:dyDescent="0.3">
      <c r="B7782" s="213">
        <v>34241</v>
      </c>
      <c r="C7782" s="213">
        <v>22.353193000000001</v>
      </c>
      <c r="D7782" s="174">
        <v>-1.8868092643896155E-2</v>
      </c>
      <c r="E7782" s="174">
        <v>-1.8868092643896155E-2</v>
      </c>
      <c r="G7782" s="174">
        <v>7776</v>
      </c>
      <c r="H7782" s="174">
        <f t="shared" ca="1" si="125"/>
        <v>3.2209040965387077E-2</v>
      </c>
    </row>
    <row r="7783" spans="2:8" x14ac:dyDescent="0.3">
      <c r="B7783" s="212">
        <v>34240</v>
      </c>
      <c r="C7783" s="212">
        <v>22.783066000000002</v>
      </c>
      <c r="D7783" s="174">
        <v>0</v>
      </c>
      <c r="E7783" s="174">
        <v>0</v>
      </c>
      <c r="G7783" s="174">
        <v>7777</v>
      </c>
      <c r="H7783" s="174">
        <f t="shared" ca="1" si="125"/>
        <v>-3.620637839898615E-3</v>
      </c>
    </row>
    <row r="7784" spans="2:8" x14ac:dyDescent="0.3">
      <c r="B7784" s="213">
        <v>34239</v>
      </c>
      <c r="C7784" s="213">
        <v>22.783066000000002</v>
      </c>
      <c r="D7784" s="174">
        <v>0</v>
      </c>
      <c r="E7784" s="174">
        <v>0</v>
      </c>
      <c r="G7784" s="174">
        <v>7778</v>
      </c>
      <c r="H7784" s="174">
        <f t="shared" ca="1" si="125"/>
        <v>8.8643996605938941E-3</v>
      </c>
    </row>
    <row r="7785" spans="2:8" x14ac:dyDescent="0.3">
      <c r="B7785" s="212">
        <v>34236</v>
      </c>
      <c r="C7785" s="212">
        <v>22.783066000000002</v>
      </c>
      <c r="D7785" s="174">
        <v>-4.694779483499935E-3</v>
      </c>
      <c r="E7785" s="174">
        <v>-4.694779483499935E-3</v>
      </c>
      <c r="G7785" s="174">
        <v>7779</v>
      </c>
      <c r="H7785" s="174">
        <f t="shared" ca="1" si="125"/>
        <v>1.1522818289429582E-2</v>
      </c>
    </row>
    <row r="7786" spans="2:8" x14ac:dyDescent="0.3">
      <c r="B7786" s="213">
        <v>34235</v>
      </c>
      <c r="C7786" s="213">
        <v>22.890532</v>
      </c>
      <c r="D7786" s="174">
        <v>0</v>
      </c>
      <c r="E7786" s="174">
        <v>0</v>
      </c>
      <c r="G7786" s="174">
        <v>7780</v>
      </c>
      <c r="H7786" s="174">
        <f t="shared" ca="1" si="125"/>
        <v>-1.9535652656398998E-3</v>
      </c>
    </row>
    <row r="7787" spans="2:8" x14ac:dyDescent="0.3">
      <c r="B7787" s="212">
        <v>34234</v>
      </c>
      <c r="C7787" s="212">
        <v>22.890532</v>
      </c>
      <c r="D7787" s="174">
        <v>-4.6728848018473155E-3</v>
      </c>
      <c r="E7787" s="174">
        <v>-4.6728848018473155E-3</v>
      </c>
      <c r="G7787" s="174">
        <v>7781</v>
      </c>
      <c r="H7787" s="174">
        <f t="shared" ca="1" si="125"/>
        <v>-8.003649892654674E-3</v>
      </c>
    </row>
    <row r="7788" spans="2:8" x14ac:dyDescent="0.3">
      <c r="B7788" s="213">
        <v>34233</v>
      </c>
      <c r="C7788" s="213">
        <v>22.997999</v>
      </c>
      <c r="D7788" s="174">
        <v>-9.2589788439863888E-3</v>
      </c>
      <c r="E7788" s="174">
        <v>-9.2589788439863888E-3</v>
      </c>
      <c r="G7788" s="174">
        <v>7782</v>
      </c>
      <c r="H7788" s="174">
        <f t="shared" ca="1" si="125"/>
        <v>-1.8573459084759675E-2</v>
      </c>
    </row>
    <row r="7789" spans="2:8" x14ac:dyDescent="0.3">
      <c r="B7789" s="212">
        <v>34232</v>
      </c>
      <c r="C7789" s="212">
        <v>23.212927000000001</v>
      </c>
      <c r="D7789" s="174">
        <v>0</v>
      </c>
      <c r="E7789" s="174">
        <v>0</v>
      </c>
      <c r="G7789" s="174">
        <v>7783</v>
      </c>
      <c r="H7789" s="174">
        <f t="shared" ca="1" si="125"/>
        <v>5.0188601600371641E-3</v>
      </c>
    </row>
    <row r="7790" spans="2:8" x14ac:dyDescent="0.3">
      <c r="B7790" s="213">
        <v>34229</v>
      </c>
      <c r="C7790" s="213">
        <v>23.212927000000001</v>
      </c>
      <c r="D7790" s="174">
        <v>9.3455087114318273E-3</v>
      </c>
      <c r="E7790" s="174">
        <v>9.3455087114318273E-3</v>
      </c>
      <c r="G7790" s="174">
        <v>7784</v>
      </c>
      <c r="H7790" s="174">
        <f t="shared" ca="1" si="125"/>
        <v>-1.5486586640747802E-2</v>
      </c>
    </row>
    <row r="7791" spans="2:8" x14ac:dyDescent="0.3">
      <c r="B7791" s="212">
        <v>34228</v>
      </c>
      <c r="C7791" s="212">
        <v>22.997999</v>
      </c>
      <c r="D7791" s="174">
        <v>-9.2589788439863888E-3</v>
      </c>
      <c r="E7791" s="174">
        <v>-9.2589788439863888E-3</v>
      </c>
      <c r="G7791" s="174">
        <v>7785</v>
      </c>
      <c r="H7791" s="174">
        <f t="shared" ca="1" si="125"/>
        <v>2.1019210601305495E-2</v>
      </c>
    </row>
    <row r="7792" spans="2:8" x14ac:dyDescent="0.3">
      <c r="B7792" s="213">
        <v>34227</v>
      </c>
      <c r="C7792" s="213">
        <v>23.212927000000001</v>
      </c>
      <c r="D7792" s="174">
        <v>-9.174417266550593E-3</v>
      </c>
      <c r="E7792" s="174">
        <v>-9.174417266550593E-3</v>
      </c>
      <c r="G7792" s="174">
        <v>7786</v>
      </c>
      <c r="H7792" s="174">
        <f t="shared" ca="1" si="125"/>
        <v>-4.6697383772404252E-3</v>
      </c>
    </row>
    <row r="7793" spans="2:8" x14ac:dyDescent="0.3">
      <c r="B7793" s="212">
        <v>34226</v>
      </c>
      <c r="C7793" s="212">
        <v>23.427864</v>
      </c>
      <c r="D7793" s="174">
        <v>-4.5662410880798615E-3</v>
      </c>
      <c r="E7793" s="174">
        <v>-4.5662410880798615E-3</v>
      </c>
      <c r="G7793" s="174">
        <v>7787</v>
      </c>
      <c r="H7793" s="174">
        <f t="shared" ca="1" si="125"/>
        <v>-1.4702016248862649E-4</v>
      </c>
    </row>
    <row r="7794" spans="2:8" x14ac:dyDescent="0.3">
      <c r="B7794" s="213">
        <v>34225</v>
      </c>
      <c r="C7794" s="213">
        <v>23.535332</v>
      </c>
      <c r="D7794" s="174">
        <v>1.3889028298757836E-2</v>
      </c>
      <c r="E7794" s="174">
        <v>1.3889028298757836E-2</v>
      </c>
      <c r="G7794" s="174">
        <v>7788</v>
      </c>
      <c r="H7794" s="174">
        <f t="shared" ca="1" si="125"/>
        <v>-2.6424405701639828E-2</v>
      </c>
    </row>
    <row r="7795" spans="2:8" x14ac:dyDescent="0.3">
      <c r="B7795" s="212">
        <v>34222</v>
      </c>
      <c r="C7795" s="212">
        <v>23.212927000000001</v>
      </c>
      <c r="D7795" s="174">
        <v>1.8867565936911166E-2</v>
      </c>
      <c r="E7795" s="174">
        <v>1.8867565936911166E-2</v>
      </c>
      <c r="G7795" s="174">
        <v>7789</v>
      </c>
      <c r="H7795" s="174">
        <f t="shared" ca="1" si="125"/>
        <v>3.4253772637433261E-2</v>
      </c>
    </row>
    <row r="7796" spans="2:8" x14ac:dyDescent="0.3">
      <c r="B7796" s="213">
        <v>34221</v>
      </c>
      <c r="C7796" s="213">
        <v>22.783066000000002</v>
      </c>
      <c r="D7796" s="174">
        <v>2.9126224994536633E-2</v>
      </c>
      <c r="E7796" s="174">
        <v>2.9126224994536633E-2</v>
      </c>
      <c r="G7796" s="174">
        <v>7790</v>
      </c>
      <c r="H7796" s="174">
        <f t="shared" ca="1" si="125"/>
        <v>5.1403242956889951E-2</v>
      </c>
    </row>
    <row r="7797" spans="2:8" x14ac:dyDescent="0.3">
      <c r="B7797" s="212">
        <v>34220</v>
      </c>
      <c r="C7797" s="212">
        <v>22.138262000000001</v>
      </c>
      <c r="D7797" s="174">
        <v>0</v>
      </c>
      <c r="E7797" s="174">
        <v>0</v>
      </c>
      <c r="G7797" s="174">
        <v>7791</v>
      </c>
      <c r="H7797" s="174">
        <f t="shared" ca="1" si="125"/>
        <v>-6.7030573384745896E-3</v>
      </c>
    </row>
    <row r="7798" spans="2:8" x14ac:dyDescent="0.3">
      <c r="B7798" s="213">
        <v>34219</v>
      </c>
      <c r="C7798" s="213">
        <v>22.138262000000001</v>
      </c>
      <c r="D7798" s="174">
        <v>-1.9047524941035121E-2</v>
      </c>
      <c r="E7798" s="174">
        <v>-1.9047524941035121E-2</v>
      </c>
      <c r="G7798" s="174">
        <v>7792</v>
      </c>
      <c r="H7798" s="174">
        <f t="shared" ca="1" si="125"/>
        <v>-1.4101664887814105E-2</v>
      </c>
    </row>
    <row r="7799" spans="2:8" x14ac:dyDescent="0.3">
      <c r="B7799" s="212">
        <v>34218</v>
      </c>
      <c r="C7799" s="212">
        <v>22.568128999999999</v>
      </c>
      <c r="D7799" s="174">
        <v>-2.3255796842868121E-2</v>
      </c>
      <c r="E7799" s="174">
        <v>-2.3255796842868121E-2</v>
      </c>
      <c r="G7799" s="174">
        <v>7793</v>
      </c>
      <c r="H7799" s="174">
        <f t="shared" ca="1" si="125"/>
        <v>2.9939030117526813E-2</v>
      </c>
    </row>
    <row r="7800" spans="2:8" x14ac:dyDescent="0.3">
      <c r="B7800" s="213">
        <v>34215</v>
      </c>
      <c r="C7800" s="213">
        <v>23.105464999999999</v>
      </c>
      <c r="D7800" s="174">
        <v>-2.2727504394888576E-2</v>
      </c>
      <c r="E7800" s="174">
        <v>-2.2727504394888576E-2</v>
      </c>
      <c r="G7800" s="174">
        <v>7794</v>
      </c>
      <c r="H7800" s="174">
        <f t="shared" ca="1" si="125"/>
        <v>8.6839636322676526E-3</v>
      </c>
    </row>
    <row r="7801" spans="2:8" x14ac:dyDescent="0.3">
      <c r="B7801" s="212">
        <v>34214</v>
      </c>
      <c r="C7801" s="212">
        <v>23.642807000000001</v>
      </c>
      <c r="D7801" s="174">
        <v>2.8037569703346851E-2</v>
      </c>
      <c r="E7801" s="174">
        <v>2.8037569703346851E-2</v>
      </c>
      <c r="G7801" s="174">
        <v>7795</v>
      </c>
      <c r="H7801" s="174">
        <f t="shared" ca="1" si="125"/>
        <v>2.124992489960114E-2</v>
      </c>
    </row>
    <row r="7802" spans="2:8" x14ac:dyDescent="0.3">
      <c r="B7802" s="213">
        <v>34213</v>
      </c>
      <c r="C7802" s="213">
        <v>22.997999</v>
      </c>
      <c r="D7802" s="174">
        <v>0</v>
      </c>
      <c r="E7802" s="174">
        <v>0</v>
      </c>
      <c r="G7802" s="174">
        <v>7796</v>
      </c>
      <c r="H7802" s="174">
        <f t="shared" ca="1" si="125"/>
        <v>1.2521294749717114E-2</v>
      </c>
    </row>
    <row r="7803" spans="2:8" x14ac:dyDescent="0.3">
      <c r="B7803" s="212">
        <v>34212</v>
      </c>
      <c r="C7803" s="212">
        <v>22.997999</v>
      </c>
      <c r="D7803" s="174">
        <v>0</v>
      </c>
      <c r="E7803" s="174">
        <v>0</v>
      </c>
      <c r="G7803" s="174">
        <v>7797</v>
      </c>
      <c r="H7803" s="174">
        <f t="shared" ca="1" si="125"/>
        <v>2.972382700849853E-2</v>
      </c>
    </row>
    <row r="7804" spans="2:8" x14ac:dyDescent="0.3">
      <c r="B7804" s="213">
        <v>34211</v>
      </c>
      <c r="C7804" s="213">
        <v>22.997999</v>
      </c>
      <c r="D7804" s="174">
        <v>-1.3824933206554557E-2</v>
      </c>
      <c r="E7804" s="174">
        <v>-1.3824933206554557E-2</v>
      </c>
      <c r="G7804" s="174">
        <v>7798</v>
      </c>
      <c r="H7804" s="174">
        <f t="shared" ca="1" si="125"/>
        <v>-2.5941107613877506E-2</v>
      </c>
    </row>
    <row r="7805" spans="2:8" x14ac:dyDescent="0.3">
      <c r="B7805" s="212">
        <v>34208</v>
      </c>
      <c r="C7805" s="212">
        <v>23.320402000000001</v>
      </c>
      <c r="D7805" s="174">
        <v>0</v>
      </c>
      <c r="E7805" s="174">
        <v>0</v>
      </c>
      <c r="G7805" s="174">
        <v>7799</v>
      </c>
      <c r="H7805" s="174">
        <f t="shared" ca="1" si="125"/>
        <v>5.5454211967902959E-3</v>
      </c>
    </row>
    <row r="7806" spans="2:8" x14ac:dyDescent="0.3">
      <c r="B7806" s="213">
        <v>34207</v>
      </c>
      <c r="C7806" s="213">
        <v>23.320402000000001</v>
      </c>
      <c r="D7806" s="174">
        <v>1.4018741369629651E-2</v>
      </c>
      <c r="E7806" s="174">
        <v>1.4018741369629651E-2</v>
      </c>
      <c r="G7806" s="174">
        <v>7800</v>
      </c>
      <c r="H7806" s="174">
        <f t="shared" ca="1" si="125"/>
        <v>-4.2887227075106395E-3</v>
      </c>
    </row>
    <row r="7807" spans="2:8" x14ac:dyDescent="0.3">
      <c r="B7807" s="212">
        <v>34206</v>
      </c>
      <c r="C7807" s="212">
        <v>22.997999</v>
      </c>
      <c r="D7807" s="174">
        <v>-9.2589788439863888E-3</v>
      </c>
      <c r="E7807" s="174">
        <v>-9.2589788439863888E-3</v>
      </c>
      <c r="G7807" s="174">
        <v>7801</v>
      </c>
      <c r="H7807" s="174">
        <f t="shared" ca="1" si="125"/>
        <v>3.05405193355388E-2</v>
      </c>
    </row>
    <row r="7808" spans="2:8" x14ac:dyDescent="0.3">
      <c r="B7808" s="213">
        <v>34205</v>
      </c>
      <c r="C7808" s="213">
        <v>23.212927000000001</v>
      </c>
      <c r="D7808" s="174">
        <v>-9.174417266550593E-3</v>
      </c>
      <c r="E7808" s="174">
        <v>-9.174417266550593E-3</v>
      </c>
      <c r="G7808" s="174">
        <v>7802</v>
      </c>
      <c r="H7808" s="174">
        <f t="shared" ca="1" si="125"/>
        <v>-4.9572927624860492E-2</v>
      </c>
    </row>
    <row r="7809" spans="2:8" x14ac:dyDescent="0.3">
      <c r="B7809" s="212">
        <v>34204</v>
      </c>
      <c r="C7809" s="212">
        <v>23.427864</v>
      </c>
      <c r="D7809" s="174">
        <v>0</v>
      </c>
      <c r="E7809" s="174">
        <v>0</v>
      </c>
      <c r="G7809" s="174">
        <v>7803</v>
      </c>
      <c r="H7809" s="174">
        <f t="shared" ca="1" si="125"/>
        <v>4.3127866324974853E-2</v>
      </c>
    </row>
    <row r="7810" spans="2:8" x14ac:dyDescent="0.3">
      <c r="B7810" s="213">
        <v>34201</v>
      </c>
      <c r="C7810" s="213">
        <v>23.427864</v>
      </c>
      <c r="D7810" s="174">
        <v>4.8076845218488408E-2</v>
      </c>
      <c r="E7810" s="174">
        <v>4.8076845218488408E-2</v>
      </c>
      <c r="G7810" s="174">
        <v>7804</v>
      </c>
      <c r="H7810" s="174">
        <f t="shared" ca="1" si="125"/>
        <v>-3.1884645933872885E-2</v>
      </c>
    </row>
    <row r="7811" spans="2:8" x14ac:dyDescent="0.3">
      <c r="B7811" s="212">
        <v>34200</v>
      </c>
      <c r="C7811" s="212">
        <v>22.353193000000001</v>
      </c>
      <c r="D7811" s="174">
        <v>3.9999942308021695E-2</v>
      </c>
      <c r="E7811" s="174">
        <v>3.9999942308021695E-2</v>
      </c>
      <c r="G7811" s="174">
        <v>7805</v>
      </c>
      <c r="H7811" s="174">
        <f t="shared" ca="1" si="125"/>
        <v>1.641648190604451E-2</v>
      </c>
    </row>
    <row r="7812" spans="2:8" x14ac:dyDescent="0.3">
      <c r="B7812" s="213">
        <v>34199</v>
      </c>
      <c r="C7812" s="213">
        <v>21.493455999999998</v>
      </c>
      <c r="D7812" s="174">
        <v>1.0101125928923862E-2</v>
      </c>
      <c r="E7812" s="174">
        <v>1.0101125928923862E-2</v>
      </c>
      <c r="G7812" s="174">
        <v>7806</v>
      </c>
      <c r="H7812" s="174">
        <f t="shared" ca="1" si="125"/>
        <v>4.3931335731953521E-2</v>
      </c>
    </row>
    <row r="7813" spans="2:8" x14ac:dyDescent="0.3">
      <c r="B7813" s="212">
        <v>34198</v>
      </c>
      <c r="C7813" s="212">
        <v>21.278518999999999</v>
      </c>
      <c r="D7813" s="174">
        <v>2.0618455332267908E-2</v>
      </c>
      <c r="E7813" s="174">
        <v>2.0618455332267908E-2</v>
      </c>
      <c r="G7813" s="174">
        <v>7807</v>
      </c>
      <c r="H7813" s="174">
        <f t="shared" ca="1" si="125"/>
        <v>-1.5875380665557322E-2</v>
      </c>
    </row>
    <row r="7814" spans="2:8" x14ac:dyDescent="0.3">
      <c r="B7814" s="213">
        <v>34197</v>
      </c>
      <c r="C7814" s="213">
        <v>20.848652000000001</v>
      </c>
      <c r="D7814" s="174">
        <v>-3.0000014888252362E-2</v>
      </c>
      <c r="E7814" s="174">
        <v>-3.0000014888252362E-2</v>
      </c>
      <c r="G7814" s="174">
        <v>7808</v>
      </c>
      <c r="H7814" s="174">
        <f t="shared" ca="1" si="125"/>
        <v>-1.8347424329735532E-2</v>
      </c>
    </row>
    <row r="7815" spans="2:8" x14ac:dyDescent="0.3">
      <c r="B7815" s="212">
        <v>34194</v>
      </c>
      <c r="C7815" s="212">
        <v>21.493455999999998</v>
      </c>
      <c r="D7815" s="174">
        <v>2.0408157452004735E-2</v>
      </c>
      <c r="E7815" s="174">
        <v>2.0408157452004735E-2</v>
      </c>
      <c r="G7815" s="174">
        <v>7809</v>
      </c>
      <c r="H7815" s="174">
        <f t="shared" ca="1" si="125"/>
        <v>-9.2773914853955235E-3</v>
      </c>
    </row>
    <row r="7816" spans="2:8" x14ac:dyDescent="0.3">
      <c r="B7816" s="213">
        <v>34193</v>
      </c>
      <c r="C7816" s="213">
        <v>21.063586999999998</v>
      </c>
      <c r="D7816" s="174">
        <v>3.1578862307429095E-2</v>
      </c>
      <c r="E7816" s="174">
        <v>3.1578862307429095E-2</v>
      </c>
      <c r="G7816" s="174">
        <v>7810</v>
      </c>
      <c r="H7816" s="174">
        <f t="shared" ref="H7816:H7879" ca="1" si="126">_xlfn.NORM.INV(RAND(),N$9,N$10)</f>
        <v>-1.1553876286487401E-2</v>
      </c>
    </row>
    <row r="7817" spans="2:8" x14ac:dyDescent="0.3">
      <c r="B7817" s="212">
        <v>34192</v>
      </c>
      <c r="C7817" s="212">
        <v>20.418785</v>
      </c>
      <c r="D7817" s="174">
        <v>0</v>
      </c>
      <c r="E7817" s="174">
        <v>0</v>
      </c>
      <c r="G7817" s="174">
        <v>7811</v>
      </c>
      <c r="H7817" s="174">
        <f t="shared" ca="1" si="126"/>
        <v>1.9526206929509099E-2</v>
      </c>
    </row>
    <row r="7818" spans="2:8" x14ac:dyDescent="0.3">
      <c r="B7818" s="213">
        <v>34191</v>
      </c>
      <c r="C7818" s="213">
        <v>20.418785</v>
      </c>
      <c r="D7818" s="174">
        <v>1.0638519022566352E-2</v>
      </c>
      <c r="E7818" s="174">
        <v>1.0638519022566352E-2</v>
      </c>
      <c r="G7818" s="174">
        <v>7812</v>
      </c>
      <c r="H7818" s="174">
        <f t="shared" ca="1" si="126"/>
        <v>1.2401238492026696E-2</v>
      </c>
    </row>
    <row r="7819" spans="2:8" x14ac:dyDescent="0.3">
      <c r="B7819" s="212">
        <v>34190</v>
      </c>
      <c r="C7819" s="212">
        <v>20.203845999999999</v>
      </c>
      <c r="D7819" s="174">
        <v>0</v>
      </c>
      <c r="E7819" s="174">
        <v>0</v>
      </c>
      <c r="G7819" s="174">
        <v>7813</v>
      </c>
      <c r="H7819" s="174">
        <f t="shared" ca="1" si="126"/>
        <v>-3.0699188579156326E-2</v>
      </c>
    </row>
    <row r="7820" spans="2:8" x14ac:dyDescent="0.3">
      <c r="B7820" s="213">
        <v>34187</v>
      </c>
      <c r="C7820" s="213">
        <v>20.203845999999999</v>
      </c>
      <c r="D7820" s="174">
        <v>2.1739127136640245E-2</v>
      </c>
      <c r="E7820" s="174">
        <v>2.1739127136640245E-2</v>
      </c>
      <c r="G7820" s="174">
        <v>7814</v>
      </c>
      <c r="H7820" s="174">
        <f t="shared" ca="1" si="126"/>
        <v>2.0188414971823967E-2</v>
      </c>
    </row>
    <row r="7821" spans="2:8" x14ac:dyDescent="0.3">
      <c r="B7821" s="212">
        <v>34186</v>
      </c>
      <c r="C7821" s="212">
        <v>19.773976999999999</v>
      </c>
      <c r="D7821" s="174">
        <v>0</v>
      </c>
      <c r="E7821" s="174">
        <v>0</v>
      </c>
      <c r="G7821" s="174">
        <v>7815</v>
      </c>
      <c r="H7821" s="174">
        <f t="shared" ca="1" si="126"/>
        <v>-1.3332736139329048E-3</v>
      </c>
    </row>
    <row r="7822" spans="2:8" x14ac:dyDescent="0.3">
      <c r="B7822" s="213">
        <v>34185</v>
      </c>
      <c r="C7822" s="213">
        <v>19.773976999999999</v>
      </c>
      <c r="D7822" s="174">
        <v>-1.0752810282739852E-2</v>
      </c>
      <c r="E7822" s="174">
        <v>-1.0752810282739852E-2</v>
      </c>
      <c r="G7822" s="174">
        <v>7816</v>
      </c>
      <c r="H7822" s="174">
        <f t="shared" ca="1" si="126"/>
        <v>-2.6672804038712184E-2</v>
      </c>
    </row>
    <row r="7823" spans="2:8" x14ac:dyDescent="0.3">
      <c r="B7823" s="212">
        <v>34184</v>
      </c>
      <c r="C7823" s="212">
        <v>19.988914000000001</v>
      </c>
      <c r="D7823" s="174">
        <v>-3.1250015145113309E-2</v>
      </c>
      <c r="E7823" s="174">
        <v>-3.1250015145113309E-2</v>
      </c>
      <c r="G7823" s="174">
        <v>7817</v>
      </c>
      <c r="H7823" s="174">
        <f t="shared" ca="1" si="126"/>
        <v>2.76650598371806E-3</v>
      </c>
    </row>
    <row r="7824" spans="2:8" x14ac:dyDescent="0.3">
      <c r="B7824" s="213">
        <v>34183</v>
      </c>
      <c r="C7824" s="213">
        <v>20.633717999999998</v>
      </c>
      <c r="D7824" s="174">
        <v>0</v>
      </c>
      <c r="E7824" s="174">
        <v>0</v>
      </c>
      <c r="G7824" s="174">
        <v>7818</v>
      </c>
      <c r="H7824" s="174">
        <f t="shared" ca="1" si="126"/>
        <v>4.3423839279308849E-3</v>
      </c>
    </row>
    <row r="7825" spans="2:8" x14ac:dyDescent="0.3">
      <c r="B7825" s="212">
        <v>34180</v>
      </c>
      <c r="C7825" s="212">
        <v>20.633717999999998</v>
      </c>
      <c r="D7825" s="174">
        <v>4.3478405987829344E-2</v>
      </c>
      <c r="E7825" s="174">
        <v>4.3478405987829344E-2</v>
      </c>
      <c r="G7825" s="174">
        <v>7819</v>
      </c>
      <c r="H7825" s="174">
        <f t="shared" ca="1" si="126"/>
        <v>-5.3225480343935691E-2</v>
      </c>
    </row>
    <row r="7826" spans="2:8" x14ac:dyDescent="0.3">
      <c r="B7826" s="213">
        <v>34179</v>
      </c>
      <c r="C7826" s="213">
        <v>19.773976999999999</v>
      </c>
      <c r="D7826" s="174">
        <v>0.11515138561414683</v>
      </c>
      <c r="E7826" s="174">
        <v>0.11515138561414683</v>
      </c>
      <c r="G7826" s="174">
        <v>7820</v>
      </c>
      <c r="H7826" s="174">
        <f t="shared" ca="1" si="126"/>
        <v>4.0902924387236202E-2</v>
      </c>
    </row>
    <row r="7827" spans="2:8" x14ac:dyDescent="0.3">
      <c r="B7827" s="212">
        <v>34178</v>
      </c>
      <c r="C7827" s="212">
        <v>17.732101</v>
      </c>
      <c r="D7827" s="174">
        <v>-6.0241365696671696E-3</v>
      </c>
      <c r="E7827" s="174">
        <v>-6.0241365696671696E-3</v>
      </c>
      <c r="G7827" s="174">
        <v>7821</v>
      </c>
      <c r="H7827" s="174">
        <f t="shared" ca="1" si="126"/>
        <v>-4.2497872821039416E-2</v>
      </c>
    </row>
    <row r="7828" spans="2:8" x14ac:dyDescent="0.3">
      <c r="B7828" s="213">
        <v>34177</v>
      </c>
      <c r="C7828" s="213">
        <v>17.839569000000001</v>
      </c>
      <c r="D7828" s="174">
        <v>3.1055637487799943E-2</v>
      </c>
      <c r="E7828" s="174">
        <v>3.1055637487799943E-2</v>
      </c>
      <c r="G7828" s="174">
        <v>7822</v>
      </c>
      <c r="H7828" s="174">
        <f t="shared" ca="1" si="126"/>
        <v>-1.6325571623425787E-2</v>
      </c>
    </row>
    <row r="7829" spans="2:8" x14ac:dyDescent="0.3">
      <c r="B7829" s="212">
        <v>34176</v>
      </c>
      <c r="C7829" s="212">
        <v>17.302237000000002</v>
      </c>
      <c r="D7829" s="174">
        <v>2.5478300069261408E-2</v>
      </c>
      <c r="E7829" s="174">
        <v>2.5478300069261408E-2</v>
      </c>
      <c r="G7829" s="174">
        <v>7823</v>
      </c>
      <c r="H7829" s="174">
        <f t="shared" ca="1" si="126"/>
        <v>8.8220100658956743E-3</v>
      </c>
    </row>
    <row r="7830" spans="2:8" x14ac:dyDescent="0.3">
      <c r="B7830" s="213">
        <v>34173</v>
      </c>
      <c r="C7830" s="213">
        <v>16.872357999999998</v>
      </c>
      <c r="D7830" s="174">
        <v>0</v>
      </c>
      <c r="E7830" s="174">
        <v>0</v>
      </c>
      <c r="G7830" s="174">
        <v>7824</v>
      </c>
      <c r="H7830" s="174">
        <f t="shared" ca="1" si="126"/>
        <v>3.7985732976908701E-2</v>
      </c>
    </row>
    <row r="7831" spans="2:8" x14ac:dyDescent="0.3">
      <c r="B7831" s="212">
        <v>34172</v>
      </c>
      <c r="C7831" s="212">
        <v>16.872357999999998</v>
      </c>
      <c r="D7831" s="174">
        <v>4.6666488834739582E-2</v>
      </c>
      <c r="E7831" s="174">
        <v>4.6666488834739582E-2</v>
      </c>
      <c r="G7831" s="174">
        <v>7825</v>
      </c>
      <c r="H7831" s="174">
        <f t="shared" ca="1" si="126"/>
        <v>-2.948295994278264E-2</v>
      </c>
    </row>
    <row r="7832" spans="2:8" x14ac:dyDescent="0.3">
      <c r="B7832" s="213">
        <v>34171</v>
      </c>
      <c r="C7832" s="213">
        <v>16.120090000000001</v>
      </c>
      <c r="D7832" s="174">
        <v>2.7397059468367086E-2</v>
      </c>
      <c r="E7832" s="174">
        <v>2.7397059468367086E-2</v>
      </c>
      <c r="G7832" s="174">
        <v>7826</v>
      </c>
      <c r="H7832" s="174">
        <f t="shared" ca="1" si="126"/>
        <v>1.6949060629421742E-2</v>
      </c>
    </row>
    <row r="7833" spans="2:8" x14ac:dyDescent="0.3">
      <c r="B7833" s="212">
        <v>34170</v>
      </c>
      <c r="C7833" s="212">
        <v>15.690224000000001</v>
      </c>
      <c r="D7833" s="174">
        <v>0</v>
      </c>
      <c r="E7833" s="174">
        <v>0</v>
      </c>
      <c r="G7833" s="174">
        <v>7827</v>
      </c>
      <c r="H7833" s="174">
        <f t="shared" ca="1" si="126"/>
        <v>-1.9642593677058579E-2</v>
      </c>
    </row>
    <row r="7834" spans="2:8" x14ac:dyDescent="0.3">
      <c r="B7834" s="213">
        <v>34169</v>
      </c>
      <c r="C7834" s="213">
        <v>15.690224000000001</v>
      </c>
      <c r="D7834" s="174">
        <v>-6.8025143932454049E-3</v>
      </c>
      <c r="E7834" s="174">
        <v>-6.8025143932454049E-3</v>
      </c>
      <c r="G7834" s="174">
        <v>7828</v>
      </c>
      <c r="H7834" s="174">
        <f t="shared" ca="1" si="126"/>
        <v>-6.3613346415088007E-2</v>
      </c>
    </row>
    <row r="7835" spans="2:8" x14ac:dyDescent="0.3">
      <c r="B7835" s="212">
        <v>34166</v>
      </c>
      <c r="C7835" s="212">
        <v>15.797688000000001</v>
      </c>
      <c r="D7835" s="174">
        <v>-6.7566777410642317E-3</v>
      </c>
      <c r="E7835" s="174">
        <v>-6.7566777410642317E-3</v>
      </c>
      <c r="G7835" s="174">
        <v>7829</v>
      </c>
      <c r="H7835" s="174">
        <f t="shared" ca="1" si="126"/>
        <v>1.5978841000605062E-2</v>
      </c>
    </row>
    <row r="7836" spans="2:8" x14ac:dyDescent="0.3">
      <c r="B7836" s="213">
        <v>34165</v>
      </c>
      <c r="C7836" s="213">
        <v>15.905154</v>
      </c>
      <c r="D7836" s="174">
        <v>-1.9867925939829986E-2</v>
      </c>
      <c r="E7836" s="174">
        <v>-1.9867925939829986E-2</v>
      </c>
      <c r="G7836" s="174">
        <v>7830</v>
      </c>
      <c r="H7836" s="174">
        <f t="shared" ca="1" si="126"/>
        <v>-7.7092494917603296E-2</v>
      </c>
    </row>
    <row r="7837" spans="2:8" x14ac:dyDescent="0.3">
      <c r="B7837" s="212">
        <v>34164</v>
      </c>
      <c r="C7837" s="212">
        <v>16.227561999999999</v>
      </c>
      <c r="D7837" s="174">
        <v>6.6669602961272412E-3</v>
      </c>
      <c r="E7837" s="174">
        <v>6.6669602961272412E-3</v>
      </c>
      <c r="G7837" s="174">
        <v>7831</v>
      </c>
      <c r="H7837" s="174">
        <f t="shared" ca="1" si="126"/>
        <v>3.9066523087128387E-2</v>
      </c>
    </row>
    <row r="7838" spans="2:8" x14ac:dyDescent="0.3">
      <c r="B7838" s="213">
        <v>34163</v>
      </c>
      <c r="C7838" s="213">
        <v>16.120090000000001</v>
      </c>
      <c r="D7838" s="174">
        <v>6.711015411647937E-3</v>
      </c>
      <c r="E7838" s="174">
        <v>6.711015411647937E-3</v>
      </c>
      <c r="G7838" s="174">
        <v>7832</v>
      </c>
      <c r="H7838" s="174">
        <f t="shared" ca="1" si="126"/>
        <v>-2.4295439812758543E-2</v>
      </c>
    </row>
    <row r="7839" spans="2:8" x14ac:dyDescent="0.3">
      <c r="B7839" s="212">
        <v>34162</v>
      </c>
      <c r="C7839" s="212">
        <v>16.012629</v>
      </c>
      <c r="D7839" s="174">
        <v>-1.3244934759762341E-2</v>
      </c>
      <c r="E7839" s="174">
        <v>-1.3244934759762341E-2</v>
      </c>
      <c r="G7839" s="174">
        <v>7833</v>
      </c>
      <c r="H7839" s="174">
        <f t="shared" ca="1" si="126"/>
        <v>-1.6039938990914309E-2</v>
      </c>
    </row>
    <row r="7840" spans="2:8" x14ac:dyDescent="0.3">
      <c r="B7840" s="213">
        <v>34159</v>
      </c>
      <c r="C7840" s="213">
        <v>16.227561999999999</v>
      </c>
      <c r="D7840" s="174">
        <v>-1.3071619557424901E-2</v>
      </c>
      <c r="E7840" s="174">
        <v>-1.3071619557424901E-2</v>
      </c>
      <c r="G7840" s="174">
        <v>7834</v>
      </c>
      <c r="H7840" s="174">
        <f t="shared" ca="1" si="126"/>
        <v>-8.8203654585361085E-3</v>
      </c>
    </row>
    <row r="7841" spans="2:8" x14ac:dyDescent="0.3">
      <c r="B7841" s="212">
        <v>34158</v>
      </c>
      <c r="C7841" s="212">
        <v>16.442492000000001</v>
      </c>
      <c r="D7841" s="174">
        <v>-6.4938505912247434E-3</v>
      </c>
      <c r="E7841" s="174">
        <v>-6.4938505912247434E-3</v>
      </c>
      <c r="G7841" s="174">
        <v>7835</v>
      </c>
      <c r="H7841" s="174">
        <f t="shared" ca="1" si="126"/>
        <v>-1.0682035723301415E-2</v>
      </c>
    </row>
    <row r="7842" spans="2:8" x14ac:dyDescent="0.3">
      <c r="B7842" s="213">
        <v>34157</v>
      </c>
      <c r="C7842" s="213">
        <v>16.549965</v>
      </c>
      <c r="D7842" s="174">
        <v>-6.451415761700093E-3</v>
      </c>
      <c r="E7842" s="174">
        <v>-6.451415761700093E-3</v>
      </c>
      <c r="G7842" s="174">
        <v>7836</v>
      </c>
      <c r="H7842" s="174">
        <f t="shared" ca="1" si="126"/>
        <v>4.7592655013433639E-3</v>
      </c>
    </row>
    <row r="7843" spans="2:8" x14ac:dyDescent="0.3">
      <c r="B7843" s="212">
        <v>34156</v>
      </c>
      <c r="C7843" s="212">
        <v>16.657429</v>
      </c>
      <c r="D7843" s="174">
        <v>6.4933067834282562E-3</v>
      </c>
      <c r="E7843" s="174">
        <v>6.4933067834282562E-3</v>
      </c>
      <c r="G7843" s="174">
        <v>7837</v>
      </c>
      <c r="H7843" s="174">
        <f t="shared" ca="1" si="126"/>
        <v>-3.1378365447709472E-2</v>
      </c>
    </row>
    <row r="7844" spans="2:8" x14ac:dyDescent="0.3">
      <c r="B7844" s="213">
        <v>34155</v>
      </c>
      <c r="C7844" s="213">
        <v>16.549965</v>
      </c>
      <c r="D7844" s="174">
        <v>-1.2820300227332158E-2</v>
      </c>
      <c r="E7844" s="174">
        <v>-1.2820300227332158E-2</v>
      </c>
      <c r="G7844" s="174">
        <v>7838</v>
      </c>
      <c r="H7844" s="174">
        <f t="shared" ca="1" si="126"/>
        <v>-6.6318386156121465E-3</v>
      </c>
    </row>
    <row r="7845" spans="2:8" x14ac:dyDescent="0.3">
      <c r="B7845" s="212">
        <v>34152</v>
      </c>
      <c r="C7845" s="212">
        <v>16.764896</v>
      </c>
      <c r="D7845" s="174">
        <v>1.2986794836122008E-2</v>
      </c>
      <c r="E7845" s="174">
        <v>1.2986794836122008E-2</v>
      </c>
      <c r="G7845" s="174">
        <v>7839</v>
      </c>
      <c r="H7845" s="174">
        <f t="shared" ca="1" si="126"/>
        <v>-1.8518325157763919E-2</v>
      </c>
    </row>
    <row r="7846" spans="2:8" x14ac:dyDescent="0.3">
      <c r="B7846" s="213">
        <v>34151</v>
      </c>
      <c r="C7846" s="213">
        <v>16.549965</v>
      </c>
      <c r="D7846" s="174">
        <v>0</v>
      </c>
      <c r="E7846" s="174">
        <v>0</v>
      </c>
      <c r="G7846" s="174">
        <v>7840</v>
      </c>
      <c r="H7846" s="174">
        <f t="shared" ca="1" si="126"/>
        <v>-3.3303911313688496E-3</v>
      </c>
    </row>
    <row r="7847" spans="2:8" x14ac:dyDescent="0.3">
      <c r="B7847" s="212">
        <v>34150</v>
      </c>
      <c r="C7847" s="212">
        <v>16.549965</v>
      </c>
      <c r="D7847" s="174">
        <v>1.9867617822073417E-2</v>
      </c>
      <c r="E7847" s="174">
        <v>1.9867617822073417E-2</v>
      </c>
      <c r="G7847" s="174">
        <v>7841</v>
      </c>
      <c r="H7847" s="174">
        <f t="shared" ca="1" si="126"/>
        <v>5.5055111362569416E-2</v>
      </c>
    </row>
    <row r="7848" spans="2:8" x14ac:dyDescent="0.3">
      <c r="B7848" s="213">
        <v>34149</v>
      </c>
      <c r="C7848" s="213">
        <v>16.227561999999999</v>
      </c>
      <c r="D7848" s="174">
        <v>3.4246674872200566E-2</v>
      </c>
      <c r="E7848" s="174">
        <v>3.4246674872200566E-2</v>
      </c>
      <c r="G7848" s="174">
        <v>7842</v>
      </c>
      <c r="H7848" s="174">
        <f t="shared" ca="1" si="126"/>
        <v>3.4560067026570772E-3</v>
      </c>
    </row>
    <row r="7849" spans="2:8" x14ac:dyDescent="0.3">
      <c r="B7849" s="212">
        <v>34148</v>
      </c>
      <c r="C7849" s="212">
        <v>15.690224000000001</v>
      </c>
      <c r="D7849" s="174">
        <v>-2.6666476427861165E-2</v>
      </c>
      <c r="E7849" s="174">
        <v>-2.6666476427861165E-2</v>
      </c>
      <c r="G7849" s="174">
        <v>7843</v>
      </c>
      <c r="H7849" s="174">
        <f t="shared" ca="1" si="126"/>
        <v>-2.1607731217718983E-2</v>
      </c>
    </row>
    <row r="7850" spans="2:8" x14ac:dyDescent="0.3">
      <c r="B7850" s="213">
        <v>34145</v>
      </c>
      <c r="C7850" s="213">
        <v>16.120090000000001</v>
      </c>
      <c r="D7850" s="174">
        <v>-2.5974375172394572E-2</v>
      </c>
      <c r="E7850" s="174">
        <v>-2.5974375172394572E-2</v>
      </c>
      <c r="G7850" s="174">
        <v>7844</v>
      </c>
      <c r="H7850" s="174">
        <f t="shared" ca="1" si="126"/>
        <v>-1.7510805738365394E-2</v>
      </c>
    </row>
    <row r="7851" spans="2:8" x14ac:dyDescent="0.3">
      <c r="B7851" s="212">
        <v>34144</v>
      </c>
      <c r="C7851" s="212">
        <v>16.549965</v>
      </c>
      <c r="D7851" s="174">
        <v>1.3158042949176397E-2</v>
      </c>
      <c r="E7851" s="174">
        <v>1.3158042949176397E-2</v>
      </c>
      <c r="G7851" s="174">
        <v>7845</v>
      </c>
      <c r="H7851" s="174">
        <f t="shared" ca="1" si="126"/>
        <v>-8.9315033550839227E-3</v>
      </c>
    </row>
    <row r="7852" spans="2:8" x14ac:dyDescent="0.3">
      <c r="B7852" s="213">
        <v>34143</v>
      </c>
      <c r="C7852" s="213">
        <v>16.335028000000001</v>
      </c>
      <c r="D7852" s="174">
        <v>-1.9354787584566577E-2</v>
      </c>
      <c r="E7852" s="174">
        <v>-1.9354787584566577E-2</v>
      </c>
      <c r="G7852" s="174">
        <v>7846</v>
      </c>
      <c r="H7852" s="174">
        <f t="shared" ca="1" si="126"/>
        <v>3.534956318439484E-2</v>
      </c>
    </row>
    <row r="7853" spans="2:8" x14ac:dyDescent="0.3">
      <c r="B7853" s="212">
        <v>34142</v>
      </c>
      <c r="C7853" s="212">
        <v>16.657429</v>
      </c>
      <c r="D7853" s="174">
        <v>1.3072045283646727E-2</v>
      </c>
      <c r="E7853" s="174">
        <v>1.3072045283646727E-2</v>
      </c>
      <c r="G7853" s="174">
        <v>7847</v>
      </c>
      <c r="H7853" s="174">
        <f t="shared" ca="1" si="126"/>
        <v>1.7649488638791747E-2</v>
      </c>
    </row>
    <row r="7854" spans="2:8" x14ac:dyDescent="0.3">
      <c r="B7854" s="213">
        <v>34141</v>
      </c>
      <c r="C7854" s="213">
        <v>16.442492000000001</v>
      </c>
      <c r="D7854" s="174">
        <v>-1.923089770434596E-2</v>
      </c>
      <c r="E7854" s="174">
        <v>-1.923089770434596E-2</v>
      </c>
      <c r="G7854" s="174">
        <v>7848</v>
      </c>
      <c r="H7854" s="174">
        <f t="shared" ca="1" si="126"/>
        <v>-2.7073645735452598E-2</v>
      </c>
    </row>
    <row r="7855" spans="2:8" x14ac:dyDescent="0.3">
      <c r="B7855" s="212">
        <v>34138</v>
      </c>
      <c r="C7855" s="212">
        <v>16.764896</v>
      </c>
      <c r="D7855" s="174">
        <v>2.631571858952424E-2</v>
      </c>
      <c r="E7855" s="174">
        <v>2.631571858952424E-2</v>
      </c>
      <c r="G7855" s="174">
        <v>7849</v>
      </c>
      <c r="H7855" s="174">
        <f t="shared" ca="1" si="126"/>
        <v>1.8854254603375368E-2</v>
      </c>
    </row>
    <row r="7856" spans="2:8" x14ac:dyDescent="0.3">
      <c r="B7856" s="213">
        <v>34137</v>
      </c>
      <c r="C7856" s="213">
        <v>16.335028000000001</v>
      </c>
      <c r="D7856" s="174">
        <v>-2.5640958345342496E-2</v>
      </c>
      <c r="E7856" s="174">
        <v>-2.5640958345342496E-2</v>
      </c>
      <c r="G7856" s="174">
        <v>7850</v>
      </c>
      <c r="H7856" s="174">
        <f t="shared" ca="1" si="126"/>
        <v>2.2596871188058774E-2</v>
      </c>
    </row>
    <row r="7857" spans="2:8" x14ac:dyDescent="0.3">
      <c r="B7857" s="212">
        <v>34136</v>
      </c>
      <c r="C7857" s="212">
        <v>16.764896</v>
      </c>
      <c r="D7857" s="174">
        <v>0</v>
      </c>
      <c r="E7857" s="174">
        <v>0</v>
      </c>
      <c r="G7857" s="174">
        <v>7851</v>
      </c>
      <c r="H7857" s="174">
        <f t="shared" ca="1" si="126"/>
        <v>4.4783620551244921E-2</v>
      </c>
    </row>
    <row r="7858" spans="2:8" x14ac:dyDescent="0.3">
      <c r="B7858" s="213">
        <v>34135</v>
      </c>
      <c r="C7858" s="213">
        <v>16.764896</v>
      </c>
      <c r="D7858" s="174">
        <v>0</v>
      </c>
      <c r="E7858" s="174">
        <v>0</v>
      </c>
      <c r="G7858" s="174">
        <v>7852</v>
      </c>
      <c r="H7858" s="174">
        <f t="shared" ca="1" si="126"/>
        <v>3.130144618441548E-2</v>
      </c>
    </row>
    <row r="7859" spans="2:8" x14ac:dyDescent="0.3">
      <c r="B7859" s="212">
        <v>34134</v>
      </c>
      <c r="C7859" s="212">
        <v>16.764896</v>
      </c>
      <c r="D7859" s="174">
        <v>-3.7037054056072223E-2</v>
      </c>
      <c r="E7859" s="174">
        <v>-3.7037054056072223E-2</v>
      </c>
      <c r="G7859" s="174">
        <v>7853</v>
      </c>
      <c r="H7859" s="174">
        <f t="shared" ca="1" si="126"/>
        <v>1.9608561521044253E-2</v>
      </c>
    </row>
    <row r="7860" spans="2:8" x14ac:dyDescent="0.3">
      <c r="B7860" s="213">
        <v>34131</v>
      </c>
      <c r="C7860" s="213">
        <v>17.409700000000001</v>
      </c>
      <c r="D7860" s="174">
        <v>-2.4096378113170787E-2</v>
      </c>
      <c r="E7860" s="174">
        <v>-2.4096378113170787E-2</v>
      </c>
      <c r="G7860" s="174">
        <v>7854</v>
      </c>
      <c r="H7860" s="174">
        <f t="shared" ca="1" si="126"/>
        <v>1.4635506295187294E-2</v>
      </c>
    </row>
    <row r="7861" spans="2:8" x14ac:dyDescent="0.3">
      <c r="B7861" s="212">
        <v>34130</v>
      </c>
      <c r="C7861" s="212">
        <v>17.839569000000001</v>
      </c>
      <c r="D7861" s="174">
        <v>9.2105198717749345E-2</v>
      </c>
      <c r="E7861" s="174">
        <v>9.2105198717749345E-2</v>
      </c>
      <c r="G7861" s="174">
        <v>7855</v>
      </c>
      <c r="H7861" s="174">
        <f t="shared" ca="1" si="126"/>
        <v>3.3267525540220215E-2</v>
      </c>
    </row>
    <row r="7862" spans="2:8" x14ac:dyDescent="0.3">
      <c r="B7862" s="213">
        <v>34129</v>
      </c>
      <c r="C7862" s="213">
        <v>16.335028000000001</v>
      </c>
      <c r="D7862" s="174">
        <v>-3.1846763801479154E-2</v>
      </c>
      <c r="E7862" s="174">
        <v>-3.1846763801479154E-2</v>
      </c>
      <c r="G7862" s="174">
        <v>7856</v>
      </c>
      <c r="H7862" s="174">
        <f t="shared" ca="1" si="126"/>
        <v>-3.2951042186912728E-2</v>
      </c>
    </row>
    <row r="7863" spans="2:8" x14ac:dyDescent="0.3">
      <c r="B7863" s="212">
        <v>34128</v>
      </c>
      <c r="C7863" s="212">
        <v>16.872357999999998</v>
      </c>
      <c r="D7863" s="174">
        <v>1.2902891556674078E-2</v>
      </c>
      <c r="E7863" s="174">
        <v>1.2902891556674078E-2</v>
      </c>
      <c r="G7863" s="174">
        <v>7857</v>
      </c>
      <c r="H7863" s="174">
        <f t="shared" ca="1" si="126"/>
        <v>3.8855339348942033E-3</v>
      </c>
    </row>
    <row r="7864" spans="2:8" x14ac:dyDescent="0.3">
      <c r="B7864" s="213">
        <v>34127</v>
      </c>
      <c r="C7864" s="213">
        <v>16.657429</v>
      </c>
      <c r="D7864" s="174">
        <v>6.4933067834282562E-3</v>
      </c>
      <c r="E7864" s="174">
        <v>6.4933067834282562E-3</v>
      </c>
      <c r="G7864" s="174">
        <v>7858</v>
      </c>
      <c r="H7864" s="174">
        <f t="shared" ca="1" si="126"/>
        <v>7.2524523577624109E-2</v>
      </c>
    </row>
    <row r="7865" spans="2:8" x14ac:dyDescent="0.3">
      <c r="B7865" s="212">
        <v>34124</v>
      </c>
      <c r="C7865" s="212">
        <v>16.549965</v>
      </c>
      <c r="D7865" s="174">
        <v>6.9444786387483512E-2</v>
      </c>
      <c r="E7865" s="174">
        <v>6.9444786387483512E-2</v>
      </c>
      <c r="G7865" s="174">
        <v>7859</v>
      </c>
      <c r="H7865" s="174">
        <f t="shared" ca="1" si="126"/>
        <v>-5.1545543843886541E-3</v>
      </c>
    </row>
    <row r="7866" spans="2:8" x14ac:dyDescent="0.3">
      <c r="B7866" s="213">
        <v>34123</v>
      </c>
      <c r="C7866" s="213">
        <v>15.475287</v>
      </c>
      <c r="D7866" s="174">
        <v>4.3478216894337333E-2</v>
      </c>
      <c r="E7866" s="174">
        <v>4.3478216894337333E-2</v>
      </c>
      <c r="G7866" s="174">
        <v>7860</v>
      </c>
      <c r="H7866" s="174">
        <f t="shared" ca="1" si="126"/>
        <v>-4.2682436485984174E-2</v>
      </c>
    </row>
    <row r="7867" spans="2:8" x14ac:dyDescent="0.3">
      <c r="B7867" s="212">
        <v>34122</v>
      </c>
      <c r="C7867" s="212">
        <v>14.830484</v>
      </c>
      <c r="D7867" s="174">
        <v>7.8124784182164661E-2</v>
      </c>
      <c r="E7867" s="174">
        <v>7.8124784182164661E-2</v>
      </c>
      <c r="G7867" s="174">
        <v>7861</v>
      </c>
      <c r="H7867" s="174">
        <f t="shared" ca="1" si="126"/>
        <v>1.02757693733928E-2</v>
      </c>
    </row>
    <row r="7868" spans="2:8" x14ac:dyDescent="0.3">
      <c r="B7868" s="213">
        <v>34121</v>
      </c>
      <c r="C7868" s="213">
        <v>13.755814000000001</v>
      </c>
      <c r="D7868" s="174">
        <v>0</v>
      </c>
      <c r="E7868" s="174">
        <v>0</v>
      </c>
      <c r="G7868" s="174">
        <v>7862</v>
      </c>
      <c r="H7868" s="174">
        <f t="shared" ca="1" si="126"/>
        <v>3.2070026309560427E-2</v>
      </c>
    </row>
    <row r="7869" spans="2:8" x14ac:dyDescent="0.3">
      <c r="B7869" s="212">
        <v>34120</v>
      </c>
      <c r="C7869" s="212">
        <v>13.755814000000001</v>
      </c>
      <c r="D7869" s="174">
        <v>1.5873196396363459E-2</v>
      </c>
      <c r="E7869" s="174">
        <v>1.5873196396363459E-2</v>
      </c>
      <c r="G7869" s="174">
        <v>7863</v>
      </c>
      <c r="H7869" s="174">
        <f t="shared" ca="1" si="126"/>
        <v>1.3344368512285369E-2</v>
      </c>
    </row>
    <row r="7870" spans="2:8" x14ac:dyDescent="0.3">
      <c r="B7870" s="213">
        <v>34117</v>
      </c>
      <c r="C7870" s="213">
        <v>13.540877</v>
      </c>
      <c r="D7870" s="174">
        <v>-4.545443330558941E-2</v>
      </c>
      <c r="E7870" s="174">
        <v>-4.545443330558941E-2</v>
      </c>
      <c r="G7870" s="174">
        <v>7864</v>
      </c>
      <c r="H7870" s="174">
        <f t="shared" ca="1" si="126"/>
        <v>-2.3862638893461137E-2</v>
      </c>
    </row>
    <row r="7871" spans="2:8" x14ac:dyDescent="0.3">
      <c r="B7871" s="212">
        <v>34116</v>
      </c>
      <c r="C7871" s="212">
        <v>14.185679</v>
      </c>
      <c r="D7871" s="174">
        <v>0</v>
      </c>
      <c r="E7871" s="174">
        <v>0</v>
      </c>
      <c r="G7871" s="174">
        <v>7865</v>
      </c>
      <c r="H7871" s="174">
        <f t="shared" ca="1" si="126"/>
        <v>4.0610789529968785E-3</v>
      </c>
    </row>
    <row r="7872" spans="2:8" x14ac:dyDescent="0.3">
      <c r="B7872" s="213">
        <v>34115</v>
      </c>
      <c r="C7872" s="213">
        <v>14.185679</v>
      </c>
      <c r="D7872" s="174">
        <v>-3.6496394488737843E-2</v>
      </c>
      <c r="E7872" s="174">
        <v>-3.6496394488737843E-2</v>
      </c>
      <c r="G7872" s="174">
        <v>7866</v>
      </c>
      <c r="H7872" s="174">
        <f t="shared" ca="1" si="126"/>
        <v>1.2623918858305501E-2</v>
      </c>
    </row>
    <row r="7873" spans="2:8" x14ac:dyDescent="0.3">
      <c r="B7873" s="212">
        <v>34114</v>
      </c>
      <c r="C7873" s="212">
        <v>14.723015999999999</v>
      </c>
      <c r="D7873" s="174">
        <v>-2.1428583772149123E-2</v>
      </c>
      <c r="E7873" s="174">
        <v>-2.1428583772149123E-2</v>
      </c>
      <c r="G7873" s="174">
        <v>7867</v>
      </c>
      <c r="H7873" s="174">
        <f t="shared" ca="1" si="126"/>
        <v>-4.0810197546488985E-2</v>
      </c>
    </row>
    <row r="7874" spans="2:8" x14ac:dyDescent="0.3">
      <c r="B7874" s="213">
        <v>34113</v>
      </c>
      <c r="C7874" s="213">
        <v>15.045418</v>
      </c>
      <c r="D7874" s="174">
        <v>0</v>
      </c>
      <c r="E7874" s="174">
        <v>0</v>
      </c>
      <c r="G7874" s="174">
        <v>7868</v>
      </c>
      <c r="H7874" s="174">
        <f t="shared" ca="1" si="126"/>
        <v>1.7044843177185593E-2</v>
      </c>
    </row>
    <row r="7875" spans="2:8" x14ac:dyDescent="0.3">
      <c r="B7875" s="212">
        <v>34110</v>
      </c>
      <c r="C7875" s="212">
        <v>15.045418</v>
      </c>
      <c r="D7875" s="174">
        <v>0</v>
      </c>
      <c r="E7875" s="174">
        <v>0</v>
      </c>
      <c r="G7875" s="174">
        <v>7869</v>
      </c>
      <c r="H7875" s="174">
        <f t="shared" ca="1" si="126"/>
        <v>-5.4945611399404371E-3</v>
      </c>
    </row>
    <row r="7876" spans="2:8" x14ac:dyDescent="0.3">
      <c r="B7876" s="213">
        <v>34109</v>
      </c>
      <c r="C7876" s="213">
        <v>15.045418</v>
      </c>
      <c r="D7876" s="174">
        <v>0</v>
      </c>
      <c r="E7876" s="174">
        <v>0</v>
      </c>
      <c r="G7876" s="174">
        <v>7870</v>
      </c>
      <c r="H7876" s="174">
        <f t="shared" ca="1" si="126"/>
        <v>-2.8946680630029243E-2</v>
      </c>
    </row>
    <row r="7877" spans="2:8" x14ac:dyDescent="0.3">
      <c r="B7877" s="212">
        <v>34108</v>
      </c>
      <c r="C7877" s="212">
        <v>15.045418</v>
      </c>
      <c r="D7877" s="174">
        <v>0</v>
      </c>
      <c r="E7877" s="174">
        <v>0</v>
      </c>
      <c r="G7877" s="174">
        <v>7871</v>
      </c>
      <c r="H7877" s="174">
        <f t="shared" ca="1" si="126"/>
        <v>3.7248907609049755E-3</v>
      </c>
    </row>
    <row r="7878" spans="2:8" x14ac:dyDescent="0.3">
      <c r="B7878" s="213">
        <v>34107</v>
      </c>
      <c r="C7878" s="213">
        <v>15.045418</v>
      </c>
      <c r="D7878" s="174">
        <v>0</v>
      </c>
      <c r="E7878" s="174">
        <v>0</v>
      </c>
      <c r="G7878" s="174">
        <v>7872</v>
      </c>
      <c r="H7878" s="174">
        <f t="shared" ca="1" si="126"/>
        <v>2.870517623143377E-2</v>
      </c>
    </row>
    <row r="7879" spans="2:8" x14ac:dyDescent="0.3">
      <c r="B7879" s="212">
        <v>34106</v>
      </c>
      <c r="C7879" s="212">
        <v>15.045418</v>
      </c>
      <c r="D7879" s="174">
        <v>-2.7777772392848035E-2</v>
      </c>
      <c r="E7879" s="174">
        <v>-2.7777772392848035E-2</v>
      </c>
      <c r="G7879" s="174">
        <v>7873</v>
      </c>
      <c r="H7879" s="174">
        <f t="shared" ca="1" si="126"/>
        <v>-2.1371243229444548E-2</v>
      </c>
    </row>
    <row r="7880" spans="2:8" x14ac:dyDescent="0.3">
      <c r="B7880" s="213">
        <v>34103</v>
      </c>
      <c r="C7880" s="213">
        <v>15.475287</v>
      </c>
      <c r="D7880" s="174">
        <v>2.8571422874392727E-2</v>
      </c>
      <c r="E7880" s="174">
        <v>2.8571422874392727E-2</v>
      </c>
      <c r="G7880" s="174">
        <v>7874</v>
      </c>
      <c r="H7880" s="174">
        <f t="shared" ref="H7880:H7943" ca="1" si="127">_xlfn.NORM.INV(RAND(),N$9,N$10)</f>
        <v>5.8455394841811425E-3</v>
      </c>
    </row>
    <row r="7881" spans="2:8" x14ac:dyDescent="0.3">
      <c r="B7881" s="212">
        <v>34102</v>
      </c>
      <c r="C7881" s="212">
        <v>15.045418</v>
      </c>
      <c r="D7881" s="174">
        <v>-2.7777772392848035E-2</v>
      </c>
      <c r="E7881" s="174">
        <v>-2.7777772392848035E-2</v>
      </c>
      <c r="G7881" s="174">
        <v>7875</v>
      </c>
      <c r="H7881" s="174">
        <f t="shared" ca="1" si="127"/>
        <v>-6.3897606276356628E-2</v>
      </c>
    </row>
    <row r="7882" spans="2:8" x14ac:dyDescent="0.3">
      <c r="B7882" s="213">
        <v>34101</v>
      </c>
      <c r="C7882" s="213">
        <v>15.475287</v>
      </c>
      <c r="D7882" s="174">
        <v>6.99285819421903E-3</v>
      </c>
      <c r="E7882" s="174">
        <v>6.99285819421903E-3</v>
      </c>
      <c r="G7882" s="174">
        <v>7876</v>
      </c>
      <c r="H7882" s="174">
        <f t="shared" ca="1" si="127"/>
        <v>1.3516990760725968E-2</v>
      </c>
    </row>
    <row r="7883" spans="2:8" x14ac:dyDescent="0.3">
      <c r="B7883" s="212">
        <v>34100</v>
      </c>
      <c r="C7883" s="212">
        <v>15.367822</v>
      </c>
      <c r="D7883" s="174">
        <v>2.8776968303488439E-2</v>
      </c>
      <c r="E7883" s="174">
        <v>2.8776968303488439E-2</v>
      </c>
      <c r="G7883" s="174">
        <v>7877</v>
      </c>
      <c r="H7883" s="174">
        <f t="shared" ca="1" si="127"/>
        <v>-3.2567182175605204E-2</v>
      </c>
    </row>
    <row r="7884" spans="2:8" x14ac:dyDescent="0.3">
      <c r="B7884" s="213">
        <v>34099</v>
      </c>
      <c r="C7884" s="213">
        <v>14.937953</v>
      </c>
      <c r="D7884" s="174">
        <v>7.2464931016411899E-3</v>
      </c>
      <c r="E7884" s="174">
        <v>7.2464931016411899E-3</v>
      </c>
      <c r="G7884" s="174">
        <v>7878</v>
      </c>
      <c r="H7884" s="174">
        <f t="shared" ca="1" si="127"/>
        <v>-1.734291338471794E-2</v>
      </c>
    </row>
    <row r="7885" spans="2:8" x14ac:dyDescent="0.3">
      <c r="B7885" s="212">
        <v>34096</v>
      </c>
      <c r="C7885" s="212">
        <v>14.830484</v>
      </c>
      <c r="D7885" s="174">
        <v>0</v>
      </c>
      <c r="E7885" s="174">
        <v>0</v>
      </c>
      <c r="G7885" s="174">
        <v>7879</v>
      </c>
      <c r="H7885" s="174">
        <f t="shared" ca="1" si="127"/>
        <v>-2.2647673345684252E-2</v>
      </c>
    </row>
    <row r="7886" spans="2:8" x14ac:dyDescent="0.3">
      <c r="B7886" s="213">
        <v>34095</v>
      </c>
      <c r="C7886" s="213">
        <v>14.830484</v>
      </c>
      <c r="D7886" s="174">
        <v>0</v>
      </c>
      <c r="E7886" s="174">
        <v>0</v>
      </c>
      <c r="G7886" s="174">
        <v>7880</v>
      </c>
      <c r="H7886" s="174">
        <f t="shared" ca="1" si="127"/>
        <v>-7.9486337307390059E-3</v>
      </c>
    </row>
    <row r="7887" spans="2:8" x14ac:dyDescent="0.3">
      <c r="B7887" s="212">
        <v>34094</v>
      </c>
      <c r="C7887" s="212">
        <v>14.830484</v>
      </c>
      <c r="D7887" s="174">
        <v>7.2993196502673628E-3</v>
      </c>
      <c r="E7887" s="174">
        <v>7.2993196502673628E-3</v>
      </c>
      <c r="G7887" s="174">
        <v>7881</v>
      </c>
      <c r="H7887" s="174">
        <f t="shared" ca="1" si="127"/>
        <v>3.7909236163088139E-2</v>
      </c>
    </row>
    <row r="7888" spans="2:8" x14ac:dyDescent="0.3">
      <c r="B7888" s="213">
        <v>34093</v>
      </c>
      <c r="C7888" s="213">
        <v>14.723015999999999</v>
      </c>
      <c r="D7888" s="174">
        <v>5.3846086672823291E-2</v>
      </c>
      <c r="E7888" s="174">
        <v>5.3846086672823291E-2</v>
      </c>
      <c r="G7888" s="174">
        <v>7882</v>
      </c>
      <c r="H7888" s="174">
        <f t="shared" ca="1" si="127"/>
        <v>4.8786467767131777E-3</v>
      </c>
    </row>
    <row r="7889" spans="2:8" x14ac:dyDescent="0.3">
      <c r="B7889" s="212">
        <v>34092</v>
      </c>
      <c r="C7889" s="212">
        <v>13.970746</v>
      </c>
      <c r="D7889" s="174">
        <v>-5.7971000811571631E-2</v>
      </c>
      <c r="E7889" s="174">
        <v>-5.7971000811571631E-2</v>
      </c>
      <c r="G7889" s="174">
        <v>7883</v>
      </c>
      <c r="H7889" s="174">
        <f t="shared" ca="1" si="127"/>
        <v>-1.8911493958544502E-2</v>
      </c>
    </row>
    <row r="7890" spans="2:8" x14ac:dyDescent="0.3">
      <c r="B7890" s="213">
        <v>34089</v>
      </c>
      <c r="C7890" s="213">
        <v>14.830484</v>
      </c>
      <c r="D7890" s="174">
        <v>-2.1276736157490279E-2</v>
      </c>
      <c r="E7890" s="174">
        <v>-2.1276736157490279E-2</v>
      </c>
      <c r="G7890" s="174">
        <v>7884</v>
      </c>
      <c r="H7890" s="174">
        <f t="shared" ca="1" si="127"/>
        <v>7.7376119473645082E-3</v>
      </c>
    </row>
    <row r="7891" spans="2:8" x14ac:dyDescent="0.3">
      <c r="B7891" s="212">
        <v>34088</v>
      </c>
      <c r="C7891" s="212">
        <v>15.152888000000001</v>
      </c>
      <c r="D7891" s="174">
        <v>-7.0423647362902473E-3</v>
      </c>
      <c r="E7891" s="174">
        <v>-7.0423647362902473E-3</v>
      </c>
      <c r="G7891" s="174">
        <v>7885</v>
      </c>
      <c r="H7891" s="174">
        <f t="shared" ca="1" si="127"/>
        <v>2.3030565736993643E-2</v>
      </c>
    </row>
    <row r="7892" spans="2:8" x14ac:dyDescent="0.3">
      <c r="B7892" s="213">
        <v>34087</v>
      </c>
      <c r="C7892" s="213">
        <v>15.260357000000001</v>
      </c>
      <c r="D7892" s="174">
        <v>2.8985770120516674E-2</v>
      </c>
      <c r="E7892" s="174">
        <v>2.8985770120516674E-2</v>
      </c>
      <c r="G7892" s="174">
        <v>7886</v>
      </c>
      <c r="H7892" s="174">
        <f t="shared" ca="1" si="127"/>
        <v>-2.4084972674833942E-2</v>
      </c>
    </row>
    <row r="7893" spans="2:8" x14ac:dyDescent="0.3">
      <c r="B7893" s="212">
        <v>34086</v>
      </c>
      <c r="C7893" s="212">
        <v>14.830484</v>
      </c>
      <c r="D7893" s="174">
        <v>6.1538446121631597E-2</v>
      </c>
      <c r="E7893" s="174">
        <v>6.1538446121631597E-2</v>
      </c>
      <c r="G7893" s="174">
        <v>7887</v>
      </c>
      <c r="H7893" s="174">
        <f t="shared" ca="1" si="127"/>
        <v>-1.5349345761670675E-2</v>
      </c>
    </row>
    <row r="7894" spans="2:8" x14ac:dyDescent="0.3">
      <c r="B7894" s="213">
        <v>34085</v>
      </c>
      <c r="C7894" s="213">
        <v>13.970746</v>
      </c>
      <c r="D7894" s="174">
        <v>-2.9850739013576853E-2</v>
      </c>
      <c r="E7894" s="174">
        <v>-2.9850739013576853E-2</v>
      </c>
      <c r="G7894" s="174">
        <v>7888</v>
      </c>
      <c r="H7894" s="174">
        <f t="shared" ca="1" si="127"/>
        <v>2.0254348126852374E-2</v>
      </c>
    </row>
    <row r="7895" spans="2:8" x14ac:dyDescent="0.3">
      <c r="B7895" s="212">
        <v>34082</v>
      </c>
      <c r="C7895" s="212">
        <v>14.400615</v>
      </c>
      <c r="D7895" s="174">
        <v>-6.9444398672541555E-2</v>
      </c>
      <c r="E7895" s="174">
        <v>-6.9444398672541555E-2</v>
      </c>
      <c r="G7895" s="174">
        <v>7889</v>
      </c>
      <c r="H7895" s="174">
        <f t="shared" ca="1" si="127"/>
        <v>-3.6359703974753174E-2</v>
      </c>
    </row>
    <row r="7896" spans="2:8" x14ac:dyDescent="0.3">
      <c r="B7896" s="213">
        <v>34081</v>
      </c>
      <c r="C7896" s="213">
        <v>15.475287</v>
      </c>
      <c r="D7896" s="174">
        <v>-6.896725656441993E-3</v>
      </c>
      <c r="E7896" s="174">
        <v>-6.896725656441993E-3</v>
      </c>
      <c r="G7896" s="174">
        <v>7890</v>
      </c>
      <c r="H7896" s="174">
        <f t="shared" ca="1" si="127"/>
        <v>4.7261614713814862E-2</v>
      </c>
    </row>
    <row r="7897" spans="2:8" x14ac:dyDescent="0.3">
      <c r="B7897" s="212">
        <v>34080</v>
      </c>
      <c r="C7897" s="212">
        <v>15.582757000000001</v>
      </c>
      <c r="D7897" s="174">
        <v>-5.2287390500174821E-2</v>
      </c>
      <c r="E7897" s="174">
        <v>-5.2287390500174821E-2</v>
      </c>
      <c r="G7897" s="174">
        <v>7891</v>
      </c>
      <c r="H7897" s="174">
        <f t="shared" ca="1" si="127"/>
        <v>-1.9389026673754101E-2</v>
      </c>
    </row>
    <row r="7898" spans="2:8" x14ac:dyDescent="0.3">
      <c r="B7898" s="213">
        <v>34079</v>
      </c>
      <c r="C7898" s="213">
        <v>16.442492000000001</v>
      </c>
      <c r="D7898" s="174">
        <v>-8.9285864624140315E-2</v>
      </c>
      <c r="E7898" s="174">
        <v>-8.9285864624140315E-2</v>
      </c>
      <c r="G7898" s="174">
        <v>7892</v>
      </c>
      <c r="H7898" s="174">
        <f t="shared" ca="1" si="127"/>
        <v>2.8840115862406836E-2</v>
      </c>
    </row>
    <row r="7899" spans="2:8" x14ac:dyDescent="0.3">
      <c r="B7899" s="212">
        <v>34078</v>
      </c>
      <c r="C7899" s="212">
        <v>18.054504000000001</v>
      </c>
      <c r="D7899" s="174">
        <v>-2.8901763951186831E-2</v>
      </c>
      <c r="E7899" s="174">
        <v>-2.8901763951186831E-2</v>
      </c>
      <c r="G7899" s="174">
        <v>7893</v>
      </c>
      <c r="H7899" s="174">
        <f t="shared" ca="1" si="127"/>
        <v>-3.5418505802152993E-2</v>
      </c>
    </row>
    <row r="7900" spans="2:8" x14ac:dyDescent="0.3">
      <c r="B7900" s="213">
        <v>34075</v>
      </c>
      <c r="C7900" s="213">
        <v>18.591840999999999</v>
      </c>
      <c r="D7900" s="174">
        <v>-2.8089966642060375E-2</v>
      </c>
      <c r="E7900" s="174">
        <v>-2.8089966642060375E-2</v>
      </c>
      <c r="G7900" s="174">
        <v>7894</v>
      </c>
      <c r="H7900" s="174">
        <f t="shared" ca="1" si="127"/>
        <v>-3.4449471490134186E-2</v>
      </c>
    </row>
    <row r="7901" spans="2:8" x14ac:dyDescent="0.3">
      <c r="B7901" s="212">
        <v>34074</v>
      </c>
      <c r="C7901" s="212">
        <v>19.129179000000001</v>
      </c>
      <c r="D7901" s="174">
        <v>2.2988604712003362E-2</v>
      </c>
      <c r="E7901" s="174">
        <v>2.2988604712003362E-2</v>
      </c>
      <c r="G7901" s="174">
        <v>7895</v>
      </c>
      <c r="H7901" s="174">
        <f t="shared" ca="1" si="127"/>
        <v>3.9549040783478873E-2</v>
      </c>
    </row>
    <row r="7902" spans="2:8" x14ac:dyDescent="0.3">
      <c r="B7902" s="213">
        <v>34073</v>
      </c>
      <c r="C7902" s="213">
        <v>18.699307999999998</v>
      </c>
      <c r="D7902" s="174">
        <v>0</v>
      </c>
      <c r="E7902" s="174">
        <v>0</v>
      </c>
      <c r="G7902" s="174">
        <v>7896</v>
      </c>
      <c r="H7902" s="174">
        <f t="shared" ca="1" si="127"/>
        <v>1.7417333030828555E-2</v>
      </c>
    </row>
    <row r="7903" spans="2:8" x14ac:dyDescent="0.3">
      <c r="B7903" s="212">
        <v>34072</v>
      </c>
      <c r="C7903" s="212">
        <v>18.699307999999998</v>
      </c>
      <c r="D7903" s="174">
        <v>-3.8673884316623025E-2</v>
      </c>
      <c r="E7903" s="174">
        <v>-3.8673884316623025E-2</v>
      </c>
      <c r="G7903" s="174">
        <v>7897</v>
      </c>
      <c r="H7903" s="174">
        <f t="shared" ca="1" si="127"/>
        <v>-9.9619605112050667E-3</v>
      </c>
    </row>
    <row r="7904" spans="2:8" x14ac:dyDescent="0.3">
      <c r="B7904" s="213">
        <v>34071</v>
      </c>
      <c r="C7904" s="213">
        <v>19.451575999999999</v>
      </c>
      <c r="D7904" s="174">
        <v>-7.653069726443075E-2</v>
      </c>
      <c r="E7904" s="174">
        <v>-7.653069726443075E-2</v>
      </c>
      <c r="G7904" s="174">
        <v>7898</v>
      </c>
      <c r="H7904" s="174">
        <f t="shared" ca="1" si="127"/>
        <v>2.6341123016291462E-2</v>
      </c>
    </row>
    <row r="7905" spans="2:8" x14ac:dyDescent="0.3">
      <c r="B7905" s="212">
        <v>34068</v>
      </c>
      <c r="C7905" s="212">
        <v>21.063586999999998</v>
      </c>
      <c r="D7905" s="174">
        <v>0</v>
      </c>
      <c r="E7905" s="174">
        <v>0</v>
      </c>
      <c r="G7905" s="174">
        <v>7899</v>
      </c>
      <c r="H7905" s="174">
        <f t="shared" ca="1" si="127"/>
        <v>1.3375571688885276E-2</v>
      </c>
    </row>
    <row r="7906" spans="2:8" x14ac:dyDescent="0.3">
      <c r="B7906" s="213">
        <v>34067</v>
      </c>
      <c r="C7906" s="213">
        <v>21.063586999999998</v>
      </c>
      <c r="D7906" s="174">
        <v>-1.9999994416905316E-2</v>
      </c>
      <c r="E7906" s="174">
        <v>-1.9999994416905316E-2</v>
      </c>
      <c r="G7906" s="174">
        <v>7900</v>
      </c>
      <c r="H7906" s="174">
        <f t="shared" ca="1" si="127"/>
        <v>2.2520515133800927E-2</v>
      </c>
    </row>
    <row r="7907" spans="2:8" x14ac:dyDescent="0.3">
      <c r="B7907" s="212">
        <v>34066</v>
      </c>
      <c r="C7907" s="212">
        <v>21.493455999999998</v>
      </c>
      <c r="D7907" s="174">
        <v>4.1666654550575916E-2</v>
      </c>
      <c r="E7907" s="174">
        <v>4.1666654550575916E-2</v>
      </c>
      <c r="G7907" s="174">
        <v>7901</v>
      </c>
      <c r="H7907" s="174">
        <f t="shared" ca="1" si="127"/>
        <v>-4.0512328071296198E-2</v>
      </c>
    </row>
    <row r="7908" spans="2:8" x14ac:dyDescent="0.3">
      <c r="B7908" s="213">
        <v>34065</v>
      </c>
      <c r="C7908" s="213">
        <v>20.633717999999998</v>
      </c>
      <c r="D7908" s="174">
        <v>0</v>
      </c>
      <c r="E7908" s="174">
        <v>0</v>
      </c>
      <c r="G7908" s="174">
        <v>7902</v>
      </c>
      <c r="H7908" s="174">
        <f t="shared" ca="1" si="127"/>
        <v>4.7439595882903932E-2</v>
      </c>
    </row>
    <row r="7909" spans="2:8" x14ac:dyDescent="0.3">
      <c r="B7909" s="212">
        <v>34064</v>
      </c>
      <c r="C7909" s="212">
        <v>20.633717999999998</v>
      </c>
      <c r="D7909" s="174">
        <v>0</v>
      </c>
      <c r="E7909" s="174">
        <v>0</v>
      </c>
      <c r="G7909" s="174">
        <v>7903</v>
      </c>
      <c r="H7909" s="174">
        <f t="shared" ca="1" si="127"/>
        <v>3.0185087363545034E-2</v>
      </c>
    </row>
    <row r="7910" spans="2:8" x14ac:dyDescent="0.3">
      <c r="B7910" s="213">
        <v>34061</v>
      </c>
      <c r="C7910" s="213">
        <v>20.633717999999998</v>
      </c>
      <c r="D7910" s="174">
        <v>0</v>
      </c>
      <c r="E7910" s="174">
        <v>0</v>
      </c>
      <c r="G7910" s="174">
        <v>7904</v>
      </c>
      <c r="H7910" s="174">
        <f t="shared" ca="1" si="127"/>
        <v>5.5248797044070194E-2</v>
      </c>
    </row>
    <row r="7911" spans="2:8" x14ac:dyDescent="0.3">
      <c r="B7911" s="212">
        <v>34060</v>
      </c>
      <c r="C7911" s="212">
        <v>20.633717999999998</v>
      </c>
      <c r="D7911" s="174">
        <v>0</v>
      </c>
      <c r="E7911" s="174">
        <v>0</v>
      </c>
      <c r="G7911" s="174">
        <v>7905</v>
      </c>
      <c r="H7911" s="174">
        <f t="shared" ca="1" si="127"/>
        <v>5.6794429683787416E-3</v>
      </c>
    </row>
    <row r="7912" spans="2:8" x14ac:dyDescent="0.3">
      <c r="B7912" s="213">
        <v>34059</v>
      </c>
      <c r="C7912" s="213">
        <v>20.633717999999998</v>
      </c>
      <c r="D7912" s="174">
        <v>3.2258080654106423E-2</v>
      </c>
      <c r="E7912" s="174">
        <v>3.2258080654106423E-2</v>
      </c>
      <c r="G7912" s="174">
        <v>7906</v>
      </c>
      <c r="H7912" s="174">
        <f t="shared" ca="1" si="127"/>
        <v>1.4301155513571818E-2</v>
      </c>
    </row>
    <row r="7913" spans="2:8" x14ac:dyDescent="0.3">
      <c r="B7913" s="212">
        <v>34058</v>
      </c>
      <c r="C7913" s="212">
        <v>19.988914000000001</v>
      </c>
      <c r="D7913" s="174">
        <v>-5.1020417367659041E-2</v>
      </c>
      <c r="E7913" s="174">
        <v>-5.1020417367659041E-2</v>
      </c>
      <c r="G7913" s="174">
        <v>7907</v>
      </c>
      <c r="H7913" s="174">
        <f t="shared" ca="1" si="127"/>
        <v>-1.3630891936023581E-2</v>
      </c>
    </row>
    <row r="7914" spans="2:8" x14ac:dyDescent="0.3">
      <c r="B7914" s="213">
        <v>34057</v>
      </c>
      <c r="C7914" s="213">
        <v>21.063586999999998</v>
      </c>
      <c r="D7914" s="174">
        <v>-1.9999994416905316E-2</v>
      </c>
      <c r="E7914" s="174">
        <v>-1.9999994416905316E-2</v>
      </c>
      <c r="G7914" s="174">
        <v>7908</v>
      </c>
      <c r="H7914" s="174">
        <f t="shared" ca="1" si="127"/>
        <v>9.0067824398090898E-2</v>
      </c>
    </row>
    <row r="7915" spans="2:8" x14ac:dyDescent="0.3">
      <c r="B7915" s="212">
        <v>34054</v>
      </c>
      <c r="C7915" s="212">
        <v>21.493455999999998</v>
      </c>
      <c r="D7915" s="174">
        <v>5.0250654751077097E-3</v>
      </c>
      <c r="E7915" s="174">
        <v>5.0250654751077097E-3</v>
      </c>
      <c r="G7915" s="174">
        <v>7909</v>
      </c>
      <c r="H7915" s="174">
        <f t="shared" ca="1" si="127"/>
        <v>-5.0955850728367773E-2</v>
      </c>
    </row>
    <row r="7916" spans="2:8" x14ac:dyDescent="0.3">
      <c r="B7916" s="213">
        <v>34053</v>
      </c>
      <c r="C7916" s="213">
        <v>21.38599</v>
      </c>
      <c r="D7916" s="174">
        <v>0</v>
      </c>
      <c r="E7916" s="174">
        <v>0</v>
      </c>
      <c r="G7916" s="174">
        <v>7910</v>
      </c>
      <c r="H7916" s="174">
        <f t="shared" ca="1" si="127"/>
        <v>2.946261976761344E-2</v>
      </c>
    </row>
    <row r="7917" spans="2:8" x14ac:dyDescent="0.3">
      <c r="B7917" s="212">
        <v>34052</v>
      </c>
      <c r="C7917" s="212">
        <v>21.38599</v>
      </c>
      <c r="D7917" s="174">
        <v>0</v>
      </c>
      <c r="E7917" s="174">
        <v>0</v>
      </c>
      <c r="G7917" s="174">
        <v>7911</v>
      </c>
      <c r="H7917" s="174">
        <f t="shared" ca="1" si="127"/>
        <v>-5.5500969830182038E-2</v>
      </c>
    </row>
    <row r="7918" spans="2:8" x14ac:dyDescent="0.3">
      <c r="B7918" s="213">
        <v>34051</v>
      </c>
      <c r="C7918" s="213">
        <v>21.38599</v>
      </c>
      <c r="D7918" s="174">
        <v>-4.9999404469899464E-3</v>
      </c>
      <c r="E7918" s="174">
        <v>-4.9999404469899464E-3</v>
      </c>
      <c r="G7918" s="174">
        <v>7912</v>
      </c>
      <c r="H7918" s="174">
        <f t="shared" ca="1" si="127"/>
        <v>2.2145673126641403E-2</v>
      </c>
    </row>
    <row r="7919" spans="2:8" x14ac:dyDescent="0.3">
      <c r="B7919" s="212">
        <v>34050</v>
      </c>
      <c r="C7919" s="212">
        <v>21.493455999999998</v>
      </c>
      <c r="D7919" s="174">
        <v>0</v>
      </c>
      <c r="E7919" s="174">
        <v>0</v>
      </c>
      <c r="G7919" s="174">
        <v>7913</v>
      </c>
      <c r="H7919" s="174">
        <f t="shared" ca="1" si="127"/>
        <v>3.7209349804002696E-3</v>
      </c>
    </row>
    <row r="7920" spans="2:8" x14ac:dyDescent="0.3">
      <c r="B7920" s="213">
        <v>34047</v>
      </c>
      <c r="C7920" s="213">
        <v>21.493455999999998</v>
      </c>
      <c r="D7920" s="174">
        <v>1.0101125928923862E-2</v>
      </c>
      <c r="E7920" s="174">
        <v>1.0101125928923862E-2</v>
      </c>
      <c r="G7920" s="174">
        <v>7914</v>
      </c>
      <c r="H7920" s="174">
        <f t="shared" ca="1" si="127"/>
        <v>-4.7033410655139586E-2</v>
      </c>
    </row>
    <row r="7921" spans="2:8" x14ac:dyDescent="0.3">
      <c r="B7921" s="212">
        <v>34046</v>
      </c>
      <c r="C7921" s="212">
        <v>21.278518999999999</v>
      </c>
      <c r="D7921" s="174">
        <v>0</v>
      </c>
      <c r="E7921" s="174">
        <v>0</v>
      </c>
      <c r="G7921" s="174">
        <v>7915</v>
      </c>
      <c r="H7921" s="174">
        <f t="shared" ca="1" si="127"/>
        <v>1.943304082367862E-2</v>
      </c>
    </row>
    <row r="7922" spans="2:8" x14ac:dyDescent="0.3">
      <c r="B7922" s="213">
        <v>34045</v>
      </c>
      <c r="C7922" s="213">
        <v>21.278518999999999</v>
      </c>
      <c r="D7922" s="174">
        <v>-2.9411870690235133E-2</v>
      </c>
      <c r="E7922" s="174">
        <v>-2.9411870690235133E-2</v>
      </c>
      <c r="G7922" s="174">
        <v>7916</v>
      </c>
      <c r="H7922" s="174">
        <f t="shared" ca="1" si="127"/>
        <v>-5.0571818371869448E-3</v>
      </c>
    </row>
    <row r="7923" spans="2:8" x14ac:dyDescent="0.3">
      <c r="B7923" s="212">
        <v>34044</v>
      </c>
      <c r="C7923" s="212">
        <v>21.923324999999998</v>
      </c>
      <c r="D7923" s="174">
        <v>4.9262336956309664E-3</v>
      </c>
      <c r="E7923" s="174">
        <v>4.9262336956309664E-3</v>
      </c>
      <c r="G7923" s="174">
        <v>7917</v>
      </c>
      <c r="H7923" s="174">
        <f t="shared" ca="1" si="127"/>
        <v>8.0548709897833239E-4</v>
      </c>
    </row>
    <row r="7924" spans="2:8" x14ac:dyDescent="0.3">
      <c r="B7924" s="213">
        <v>34043</v>
      </c>
      <c r="C7924" s="213">
        <v>21.815854999999999</v>
      </c>
      <c r="D7924" s="174">
        <v>2.0100308660015248E-2</v>
      </c>
      <c r="E7924" s="174">
        <v>2.0100308660015248E-2</v>
      </c>
      <c r="G7924" s="174">
        <v>7918</v>
      </c>
      <c r="H7924" s="174">
        <f t="shared" ca="1" si="127"/>
        <v>5.9854478168911554E-2</v>
      </c>
    </row>
    <row r="7925" spans="2:8" x14ac:dyDescent="0.3">
      <c r="B7925" s="212">
        <v>34040</v>
      </c>
      <c r="C7925" s="212">
        <v>21.38599</v>
      </c>
      <c r="D7925" s="174">
        <v>2.5773273015444752E-2</v>
      </c>
      <c r="E7925" s="174">
        <v>2.5773273015444752E-2</v>
      </c>
      <c r="G7925" s="174">
        <v>7919</v>
      </c>
      <c r="H7925" s="174">
        <f t="shared" ca="1" si="127"/>
        <v>1.7358262217820157E-2</v>
      </c>
    </row>
    <row r="7926" spans="2:8" x14ac:dyDescent="0.3">
      <c r="B7926" s="213">
        <v>34039</v>
      </c>
      <c r="C7926" s="213">
        <v>20.848652000000001</v>
      </c>
      <c r="D7926" s="174">
        <v>3.7433106118305422E-2</v>
      </c>
      <c r="E7926" s="174">
        <v>3.7433106118305422E-2</v>
      </c>
      <c r="G7926" s="174">
        <v>7920</v>
      </c>
      <c r="H7926" s="174">
        <f t="shared" ca="1" si="127"/>
        <v>-1.4898139700670705E-3</v>
      </c>
    </row>
    <row r="7927" spans="2:8" x14ac:dyDescent="0.3">
      <c r="B7927" s="212">
        <v>34038</v>
      </c>
      <c r="C7927" s="212">
        <v>20.096381999999998</v>
      </c>
      <c r="D7927" s="174">
        <v>-1.5789529102735608E-2</v>
      </c>
      <c r="E7927" s="174">
        <v>-1.5789529102735608E-2</v>
      </c>
      <c r="G7927" s="174">
        <v>7921</v>
      </c>
      <c r="H7927" s="174">
        <f t="shared" ca="1" si="127"/>
        <v>-2.3525105359972362E-2</v>
      </c>
    </row>
    <row r="7928" spans="2:8" x14ac:dyDescent="0.3">
      <c r="B7928" s="213">
        <v>34037</v>
      </c>
      <c r="C7928" s="213">
        <v>20.418785</v>
      </c>
      <c r="D7928" s="174">
        <v>-3.5533039280939129E-2</v>
      </c>
      <c r="E7928" s="174">
        <v>-3.5533039280939129E-2</v>
      </c>
      <c r="G7928" s="174">
        <v>7922</v>
      </c>
      <c r="H7928" s="174">
        <f t="shared" ca="1" si="127"/>
        <v>4.022794858113652E-2</v>
      </c>
    </row>
    <row r="7929" spans="2:8" x14ac:dyDescent="0.3">
      <c r="B7929" s="212">
        <v>34036</v>
      </c>
      <c r="C7929" s="212">
        <v>21.171057000000001</v>
      </c>
      <c r="D7929" s="174">
        <v>0</v>
      </c>
      <c r="E7929" s="174">
        <v>0</v>
      </c>
      <c r="G7929" s="174">
        <v>7923</v>
      </c>
      <c r="H7929" s="174">
        <f t="shared" ca="1" si="127"/>
        <v>1.8670090346727918E-3</v>
      </c>
    </row>
    <row r="7930" spans="2:8" x14ac:dyDescent="0.3">
      <c r="B7930" s="213">
        <v>34033</v>
      </c>
      <c r="C7930" s="213">
        <v>21.171057000000001</v>
      </c>
      <c r="D7930" s="174">
        <v>-1.4999867866758944E-2</v>
      </c>
      <c r="E7930" s="174">
        <v>-1.4999867866758944E-2</v>
      </c>
      <c r="G7930" s="174">
        <v>7924</v>
      </c>
      <c r="H7930" s="174">
        <f t="shared" ca="1" si="127"/>
        <v>3.9078954869336963E-2</v>
      </c>
    </row>
    <row r="7931" spans="2:8" x14ac:dyDescent="0.3">
      <c r="B7931" s="212">
        <v>34032</v>
      </c>
      <c r="C7931" s="212">
        <v>21.493455999999998</v>
      </c>
      <c r="D7931" s="174">
        <v>-4.9751575441865726E-3</v>
      </c>
      <c r="E7931" s="174">
        <v>-4.9751575441865726E-3</v>
      </c>
      <c r="G7931" s="174">
        <v>7925</v>
      </c>
      <c r="H7931" s="174">
        <f t="shared" ca="1" si="127"/>
        <v>2.8450801095785936E-2</v>
      </c>
    </row>
    <row r="7932" spans="2:8" x14ac:dyDescent="0.3">
      <c r="B7932" s="213">
        <v>34031</v>
      </c>
      <c r="C7932" s="213">
        <v>21.600923999999999</v>
      </c>
      <c r="D7932" s="174">
        <v>2.5510232421476972E-2</v>
      </c>
      <c r="E7932" s="174">
        <v>2.5510232421476972E-2</v>
      </c>
      <c r="G7932" s="174">
        <v>7926</v>
      </c>
      <c r="H7932" s="174">
        <f t="shared" ca="1" si="127"/>
        <v>-2.1611821568544073E-2</v>
      </c>
    </row>
    <row r="7933" spans="2:8" x14ac:dyDescent="0.3">
      <c r="B7933" s="212">
        <v>34030</v>
      </c>
      <c r="C7933" s="212">
        <v>21.063586999999998</v>
      </c>
      <c r="D7933" s="174">
        <v>-1.0100890950164389E-2</v>
      </c>
      <c r="E7933" s="174">
        <v>-1.0100890950164389E-2</v>
      </c>
      <c r="G7933" s="174">
        <v>7927</v>
      </c>
      <c r="H7933" s="174">
        <f t="shared" ca="1" si="127"/>
        <v>-3.6474740693315418E-2</v>
      </c>
    </row>
    <row r="7934" spans="2:8" x14ac:dyDescent="0.3">
      <c r="B7934" s="213">
        <v>34029</v>
      </c>
      <c r="C7934" s="213">
        <v>21.278518999999999</v>
      </c>
      <c r="D7934" s="174">
        <v>-0.10407273178942136</v>
      </c>
      <c r="E7934" s="174">
        <v>-0.10407273178942136</v>
      </c>
      <c r="G7934" s="174">
        <v>7928</v>
      </c>
      <c r="H7934" s="174">
        <f t="shared" ca="1" si="127"/>
        <v>-3.7669979813934706E-3</v>
      </c>
    </row>
    <row r="7935" spans="2:8" x14ac:dyDescent="0.3">
      <c r="B7935" s="212">
        <v>34026</v>
      </c>
      <c r="C7935" s="212">
        <v>23.750274999999998</v>
      </c>
      <c r="D7935" s="174">
        <v>4.5454839605126932E-3</v>
      </c>
      <c r="E7935" s="174">
        <v>4.5454839605126932E-3</v>
      </c>
      <c r="G7935" s="174">
        <v>7929</v>
      </c>
      <c r="H7935" s="174">
        <f t="shared" ca="1" si="127"/>
        <v>3.8055628762068062E-2</v>
      </c>
    </row>
    <row r="7936" spans="2:8" x14ac:dyDescent="0.3">
      <c r="B7936" s="213">
        <v>34025</v>
      </c>
      <c r="C7936" s="213">
        <v>23.642807000000001</v>
      </c>
      <c r="D7936" s="174">
        <v>2.3256056521693134E-2</v>
      </c>
      <c r="E7936" s="174">
        <v>2.3256056521693134E-2</v>
      </c>
      <c r="G7936" s="174">
        <v>7930</v>
      </c>
      <c r="H7936" s="174">
        <f t="shared" ca="1" si="127"/>
        <v>3.5390287891592154E-2</v>
      </c>
    </row>
    <row r="7937" spans="2:8" x14ac:dyDescent="0.3">
      <c r="B7937" s="212">
        <v>34024</v>
      </c>
      <c r="C7937" s="212">
        <v>23.105464999999999</v>
      </c>
      <c r="D7937" s="174">
        <v>1.41508171024917E-2</v>
      </c>
      <c r="E7937" s="174">
        <v>1.41508171024917E-2</v>
      </c>
      <c r="G7937" s="174">
        <v>7931</v>
      </c>
      <c r="H7937" s="174">
        <f t="shared" ca="1" si="127"/>
        <v>-3.012185522238485E-2</v>
      </c>
    </row>
    <row r="7938" spans="2:8" x14ac:dyDescent="0.3">
      <c r="B7938" s="213">
        <v>34023</v>
      </c>
      <c r="C7938" s="213">
        <v>22.783066000000002</v>
      </c>
      <c r="D7938" s="174">
        <v>9.5239175564798759E-3</v>
      </c>
      <c r="E7938" s="174">
        <v>9.5239175564798759E-3</v>
      </c>
      <c r="G7938" s="174">
        <v>7932</v>
      </c>
      <c r="H7938" s="174">
        <f t="shared" ca="1" si="127"/>
        <v>2.6374332588045401E-2</v>
      </c>
    </row>
    <row r="7939" spans="2:8" x14ac:dyDescent="0.3">
      <c r="B7939" s="212">
        <v>34022</v>
      </c>
      <c r="C7939" s="212">
        <v>22.568128999999999</v>
      </c>
      <c r="D7939" s="174">
        <v>9.6154495691062134E-3</v>
      </c>
      <c r="E7939" s="174">
        <v>9.6154495691062134E-3</v>
      </c>
      <c r="G7939" s="174">
        <v>7933</v>
      </c>
      <c r="H7939" s="174">
        <f t="shared" ca="1" si="127"/>
        <v>3.3528793351586289E-2</v>
      </c>
    </row>
    <row r="7940" spans="2:8" x14ac:dyDescent="0.3">
      <c r="B7940" s="213">
        <v>34019</v>
      </c>
      <c r="C7940" s="213">
        <v>22.353193000000001</v>
      </c>
      <c r="D7940" s="174">
        <v>0</v>
      </c>
      <c r="E7940" s="174">
        <v>0</v>
      </c>
      <c r="G7940" s="174">
        <v>7934</v>
      </c>
      <c r="H7940" s="174">
        <f t="shared" ca="1" si="127"/>
        <v>-1.5303137533282631E-2</v>
      </c>
    </row>
    <row r="7941" spans="2:8" x14ac:dyDescent="0.3">
      <c r="B7941" s="212">
        <v>34018</v>
      </c>
      <c r="C7941" s="212">
        <v>22.353193000000001</v>
      </c>
      <c r="D7941" s="174">
        <v>0</v>
      </c>
      <c r="E7941" s="174">
        <v>0</v>
      </c>
      <c r="G7941" s="174">
        <v>7935</v>
      </c>
      <c r="H7941" s="174">
        <f t="shared" ca="1" si="127"/>
        <v>2.3948728157775885E-2</v>
      </c>
    </row>
    <row r="7942" spans="2:8" x14ac:dyDescent="0.3">
      <c r="B7942" s="213">
        <v>34017</v>
      </c>
      <c r="C7942" s="213">
        <v>22.353193000000001</v>
      </c>
      <c r="D7942" s="174">
        <v>1.9607792157439741E-2</v>
      </c>
      <c r="E7942" s="174">
        <v>1.9607792157439741E-2</v>
      </c>
      <c r="G7942" s="174">
        <v>7936</v>
      </c>
      <c r="H7942" s="174">
        <f t="shared" ca="1" si="127"/>
        <v>2.6205376965666844E-2</v>
      </c>
    </row>
    <row r="7943" spans="2:8" x14ac:dyDescent="0.3">
      <c r="B7943" s="212">
        <v>34016</v>
      </c>
      <c r="C7943" s="212">
        <v>21.923324999999998</v>
      </c>
      <c r="D7943" s="174">
        <v>-9.7088470630622495E-3</v>
      </c>
      <c r="E7943" s="174">
        <v>-9.7088470630622495E-3</v>
      </c>
      <c r="G7943" s="174">
        <v>7937</v>
      </c>
      <c r="H7943" s="174">
        <f t="shared" ca="1" si="127"/>
        <v>6.3225182180745396E-2</v>
      </c>
    </row>
    <row r="7944" spans="2:8" x14ac:dyDescent="0.3">
      <c r="B7944" s="213">
        <v>34015</v>
      </c>
      <c r="C7944" s="213">
        <v>22.138262000000001</v>
      </c>
      <c r="D7944" s="174">
        <v>-2.8301897558476129E-2</v>
      </c>
      <c r="E7944" s="174">
        <v>-2.8301897558476129E-2</v>
      </c>
      <c r="G7944" s="174">
        <v>7938</v>
      </c>
      <c r="H7944" s="174">
        <f t="shared" ref="H7944:H8007" ca="1" si="128">_xlfn.NORM.INV(RAND(),N$9,N$10)</f>
        <v>3.0955859194027983E-2</v>
      </c>
    </row>
    <row r="7945" spans="2:8" x14ac:dyDescent="0.3">
      <c r="B7945" s="212">
        <v>34012</v>
      </c>
      <c r="C7945" s="212">
        <v>22.783066000000002</v>
      </c>
      <c r="D7945" s="174">
        <v>-1.3953365578229966E-2</v>
      </c>
      <c r="E7945" s="174">
        <v>-1.3953365578229966E-2</v>
      </c>
      <c r="G7945" s="174">
        <v>7939</v>
      </c>
      <c r="H7945" s="174">
        <f t="shared" ca="1" si="128"/>
        <v>-5.2630230020217245E-2</v>
      </c>
    </row>
    <row r="7946" spans="2:8" x14ac:dyDescent="0.3">
      <c r="B7946" s="213">
        <v>34011</v>
      </c>
      <c r="C7946" s="213">
        <v>23.105464999999999</v>
      </c>
      <c r="D7946" s="174">
        <v>-4.6294032631042916E-3</v>
      </c>
      <c r="E7946" s="174">
        <v>-4.6294032631042916E-3</v>
      </c>
      <c r="G7946" s="174">
        <v>7940</v>
      </c>
      <c r="H7946" s="174">
        <f t="shared" ca="1" si="128"/>
        <v>1.9995393520436184E-2</v>
      </c>
    </row>
    <row r="7947" spans="2:8" x14ac:dyDescent="0.3">
      <c r="B7947" s="212">
        <v>34010</v>
      </c>
      <c r="C7947" s="212">
        <v>23.212927000000001</v>
      </c>
      <c r="D7947" s="174">
        <v>3.8461350913044035E-2</v>
      </c>
      <c r="E7947" s="174">
        <v>3.8461350913044035E-2</v>
      </c>
      <c r="G7947" s="174">
        <v>7941</v>
      </c>
      <c r="H7947" s="174">
        <f t="shared" ca="1" si="128"/>
        <v>7.0829008502899526E-2</v>
      </c>
    </row>
    <row r="7948" spans="2:8" x14ac:dyDescent="0.3">
      <c r="B7948" s="213">
        <v>34009</v>
      </c>
      <c r="C7948" s="213">
        <v>22.353193000000001</v>
      </c>
      <c r="D7948" s="174">
        <v>5.5837363245491226E-2</v>
      </c>
      <c r="E7948" s="174">
        <v>5.5837363245491226E-2</v>
      </c>
      <c r="G7948" s="174">
        <v>7942</v>
      </c>
      <c r="H7948" s="174">
        <f t="shared" ca="1" si="128"/>
        <v>-2.6161853099426098E-2</v>
      </c>
    </row>
    <row r="7949" spans="2:8" x14ac:dyDescent="0.3">
      <c r="B7949" s="212">
        <v>34008</v>
      </c>
      <c r="C7949" s="212">
        <v>21.171057000000001</v>
      </c>
      <c r="D7949" s="174">
        <v>2.0725576707674963E-2</v>
      </c>
      <c r="E7949" s="174">
        <v>2.0725576707674963E-2</v>
      </c>
      <c r="G7949" s="174">
        <v>7943</v>
      </c>
      <c r="H7949" s="174">
        <f t="shared" ca="1" si="128"/>
        <v>-3.3166179457427163E-3</v>
      </c>
    </row>
    <row r="7950" spans="2:8" x14ac:dyDescent="0.3">
      <c r="B7950" s="213">
        <v>34005</v>
      </c>
      <c r="C7950" s="213">
        <v>20.741184000000001</v>
      </c>
      <c r="D7950" s="174">
        <v>-5.1546737889816945E-3</v>
      </c>
      <c r="E7950" s="174">
        <v>-5.1546737889816945E-3</v>
      </c>
      <c r="G7950" s="174">
        <v>7944</v>
      </c>
      <c r="H7950" s="174">
        <f t="shared" ca="1" si="128"/>
        <v>5.083655479661444E-2</v>
      </c>
    </row>
    <row r="7951" spans="2:8" x14ac:dyDescent="0.3">
      <c r="B7951" s="212">
        <v>34004</v>
      </c>
      <c r="C7951" s="212">
        <v>20.848652000000001</v>
      </c>
      <c r="D7951" s="174">
        <v>0.67241396598467085</v>
      </c>
      <c r="E7951" s="174">
        <v>0.67241396598467085</v>
      </c>
      <c r="G7951" s="174">
        <v>7945</v>
      </c>
      <c r="H7951" s="174">
        <f t="shared" ca="1" si="128"/>
        <v>3.5064261249500107E-2</v>
      </c>
    </row>
    <row r="7952" spans="2:8" x14ac:dyDescent="0.3">
      <c r="B7952" s="213">
        <v>34003</v>
      </c>
      <c r="C7952" s="213">
        <v>12.466203</v>
      </c>
      <c r="D7952" s="174">
        <v>-0.40512828710658266</v>
      </c>
      <c r="E7952" s="174">
        <v>-0.40512828710658266</v>
      </c>
      <c r="G7952" s="174">
        <v>7946</v>
      </c>
      <c r="H7952" s="174">
        <f t="shared" ca="1" si="128"/>
        <v>-1.8511481537805526E-2</v>
      </c>
    </row>
    <row r="7953" spans="2:8" x14ac:dyDescent="0.3">
      <c r="B7953" s="212">
        <v>34002</v>
      </c>
      <c r="C7953" s="212">
        <v>20.956119999999999</v>
      </c>
      <c r="D7953" s="174">
        <v>2.0942501477011145E-2</v>
      </c>
      <c r="E7953" s="174">
        <v>2.0942501477011145E-2</v>
      </c>
      <c r="G7953" s="174">
        <v>7947</v>
      </c>
      <c r="H7953" s="174">
        <f t="shared" ca="1" si="128"/>
        <v>1.0416897876189518E-2</v>
      </c>
    </row>
    <row r="7954" spans="2:8" x14ac:dyDescent="0.3">
      <c r="B7954" s="213">
        <v>34001</v>
      </c>
      <c r="C7954" s="213">
        <v>20.526249</v>
      </c>
      <c r="D7954" s="174">
        <v>-4.0201131675456671E-2</v>
      </c>
      <c r="E7954" s="174">
        <v>-4.0201131675456671E-2</v>
      </c>
      <c r="G7954" s="174">
        <v>7948</v>
      </c>
      <c r="H7954" s="174">
        <f t="shared" ca="1" si="128"/>
        <v>-1.3846196414118392E-2</v>
      </c>
    </row>
    <row r="7955" spans="2:8" x14ac:dyDescent="0.3">
      <c r="B7955" s="212">
        <v>33998</v>
      </c>
      <c r="C7955" s="212">
        <v>21.38599</v>
      </c>
      <c r="D7955" s="174">
        <v>5.0506804538417507E-3</v>
      </c>
      <c r="E7955" s="174">
        <v>5.0506804538417507E-3</v>
      </c>
      <c r="G7955" s="174">
        <v>7949</v>
      </c>
      <c r="H7955" s="174">
        <f t="shared" ca="1" si="128"/>
        <v>7.2186387738154634E-3</v>
      </c>
    </row>
    <row r="7956" spans="2:8" x14ac:dyDescent="0.3">
      <c r="B7956" s="213">
        <v>33997</v>
      </c>
      <c r="C7956" s="213">
        <v>21.278518999999999</v>
      </c>
      <c r="D7956" s="174">
        <v>3.1249869752024387E-2</v>
      </c>
      <c r="E7956" s="174">
        <v>3.1249869752024387E-2</v>
      </c>
      <c r="G7956" s="174">
        <v>7950</v>
      </c>
      <c r="H7956" s="174">
        <f t="shared" ca="1" si="128"/>
        <v>2.7298117629144542E-2</v>
      </c>
    </row>
    <row r="7957" spans="2:8" x14ac:dyDescent="0.3">
      <c r="B7957" s="212">
        <v>33996</v>
      </c>
      <c r="C7957" s="212">
        <v>20.633717999999998</v>
      </c>
      <c r="D7957" s="174">
        <v>1.0526238461299166E-2</v>
      </c>
      <c r="E7957" s="174">
        <v>1.0526238461299166E-2</v>
      </c>
      <c r="G7957" s="174">
        <v>7951</v>
      </c>
      <c r="H7957" s="174">
        <f t="shared" ca="1" si="128"/>
        <v>5.7113649217181955E-2</v>
      </c>
    </row>
    <row r="7958" spans="2:8" x14ac:dyDescent="0.3">
      <c r="B7958" s="213">
        <v>33995</v>
      </c>
      <c r="C7958" s="213">
        <v>20.418785</v>
      </c>
      <c r="D7958" s="174">
        <v>0</v>
      </c>
      <c r="E7958" s="174">
        <v>0</v>
      </c>
      <c r="G7958" s="174">
        <v>7952</v>
      </c>
      <c r="H7958" s="174">
        <f t="shared" ca="1" si="128"/>
        <v>4.0266073522633089E-2</v>
      </c>
    </row>
    <row r="7959" spans="2:8" x14ac:dyDescent="0.3">
      <c r="B7959" s="212">
        <v>33994</v>
      </c>
      <c r="C7959" s="212">
        <v>20.418785</v>
      </c>
      <c r="D7959" s="174">
        <v>-1.0416590941099346E-2</v>
      </c>
      <c r="E7959" s="174">
        <v>-1.0416590941099346E-2</v>
      </c>
      <c r="G7959" s="174">
        <v>7953</v>
      </c>
      <c r="H7959" s="174">
        <f t="shared" ca="1" si="128"/>
        <v>2.0261831152816344E-2</v>
      </c>
    </row>
    <row r="7960" spans="2:8" x14ac:dyDescent="0.3">
      <c r="B7960" s="213">
        <v>33991</v>
      </c>
      <c r="C7960" s="213">
        <v>20.633717999999998</v>
      </c>
      <c r="D7960" s="174">
        <v>0</v>
      </c>
      <c r="E7960" s="174">
        <v>0</v>
      </c>
      <c r="G7960" s="174">
        <v>7954</v>
      </c>
      <c r="H7960" s="174">
        <f t="shared" ca="1" si="128"/>
        <v>-6.0566935964101072E-2</v>
      </c>
    </row>
    <row r="7961" spans="2:8" x14ac:dyDescent="0.3">
      <c r="B7961" s="212">
        <v>33990</v>
      </c>
      <c r="C7961" s="212">
        <v>20.633717999999998</v>
      </c>
      <c r="D7961" s="174">
        <v>0</v>
      </c>
      <c r="E7961" s="174">
        <v>0</v>
      </c>
      <c r="G7961" s="174">
        <v>7955</v>
      </c>
      <c r="H7961" s="174">
        <f t="shared" ca="1" si="128"/>
        <v>4.301931159815775E-2</v>
      </c>
    </row>
    <row r="7962" spans="2:8" x14ac:dyDescent="0.3">
      <c r="B7962" s="213">
        <v>33989</v>
      </c>
      <c r="C7962" s="213">
        <v>20.633717999999998</v>
      </c>
      <c r="D7962" s="174">
        <v>-1.0309251648500011E-2</v>
      </c>
      <c r="E7962" s="174">
        <v>-1.0309251648500011E-2</v>
      </c>
      <c r="G7962" s="174">
        <v>7956</v>
      </c>
      <c r="H7962" s="174">
        <f t="shared" ca="1" si="128"/>
        <v>-9.9449211564003829E-3</v>
      </c>
    </row>
    <row r="7963" spans="2:8" x14ac:dyDescent="0.3">
      <c r="B7963" s="212">
        <v>33988</v>
      </c>
      <c r="C7963" s="212">
        <v>20.848652000000001</v>
      </c>
      <c r="D7963" s="174">
        <v>-1.5228573613495057E-2</v>
      </c>
      <c r="E7963" s="174">
        <v>-1.5228573613495057E-2</v>
      </c>
      <c r="G7963" s="174">
        <v>7957</v>
      </c>
      <c r="H7963" s="174">
        <f t="shared" ca="1" si="128"/>
        <v>1.5463776051490616E-2</v>
      </c>
    </row>
    <row r="7964" spans="2:8" x14ac:dyDescent="0.3">
      <c r="B7964" s="213">
        <v>33987</v>
      </c>
      <c r="C7964" s="213">
        <v>21.171057000000001</v>
      </c>
      <c r="D7964" s="174">
        <v>1.5464069331676687E-2</v>
      </c>
      <c r="E7964" s="174">
        <v>1.5464069331676687E-2</v>
      </c>
      <c r="G7964" s="174">
        <v>7958</v>
      </c>
      <c r="H7964" s="174">
        <f t="shared" ca="1" si="128"/>
        <v>-3.0106931200344282E-3</v>
      </c>
    </row>
    <row r="7965" spans="2:8" x14ac:dyDescent="0.3">
      <c r="B7965" s="212">
        <v>33984</v>
      </c>
      <c r="C7965" s="212">
        <v>20.848652000000001</v>
      </c>
      <c r="D7965" s="174">
        <v>3.1915012616904853E-2</v>
      </c>
      <c r="E7965" s="174">
        <v>3.1915012616904853E-2</v>
      </c>
      <c r="G7965" s="174">
        <v>7959</v>
      </c>
      <c r="H7965" s="174">
        <f t="shared" ca="1" si="128"/>
        <v>-1.0676741677036075E-2</v>
      </c>
    </row>
    <row r="7966" spans="2:8" x14ac:dyDescent="0.3">
      <c r="B7966" s="213">
        <v>33983</v>
      </c>
      <c r="C7966" s="213">
        <v>20.203845999999999</v>
      </c>
      <c r="D7966" s="174">
        <v>1.6216073206341431E-2</v>
      </c>
      <c r="E7966" s="174">
        <v>1.6216073206341431E-2</v>
      </c>
      <c r="G7966" s="174">
        <v>7960</v>
      </c>
      <c r="H7966" s="174">
        <f t="shared" ca="1" si="128"/>
        <v>3.7651934477521505E-3</v>
      </c>
    </row>
    <row r="7967" spans="2:8" x14ac:dyDescent="0.3">
      <c r="B7967" s="212">
        <v>33982</v>
      </c>
      <c r="C7967" s="212">
        <v>19.881447000000001</v>
      </c>
      <c r="D7967" s="174">
        <v>0</v>
      </c>
      <c r="E7967" s="174">
        <v>0</v>
      </c>
      <c r="G7967" s="174">
        <v>7961</v>
      </c>
      <c r="H7967" s="174">
        <f t="shared" ca="1" si="128"/>
        <v>1.1931579267007775E-2</v>
      </c>
    </row>
    <row r="7968" spans="2:8" x14ac:dyDescent="0.3">
      <c r="B7968" s="213">
        <v>33981</v>
      </c>
      <c r="C7968" s="213">
        <v>19.881447000000001</v>
      </c>
      <c r="D7968" s="174">
        <v>0</v>
      </c>
      <c r="E7968" s="174">
        <v>0</v>
      </c>
      <c r="G7968" s="174">
        <v>7962</v>
      </c>
      <c r="H7968" s="174">
        <f t="shared" ca="1" si="128"/>
        <v>4.1523968104999052E-2</v>
      </c>
    </row>
    <row r="7969" spans="2:8" x14ac:dyDescent="0.3">
      <c r="B7969" s="212">
        <v>33980</v>
      </c>
      <c r="C7969" s="212">
        <v>19.881447000000001</v>
      </c>
      <c r="D7969" s="174">
        <v>0</v>
      </c>
      <c r="E7969" s="174">
        <v>0</v>
      </c>
      <c r="G7969" s="174">
        <v>7963</v>
      </c>
      <c r="H7969" s="174">
        <f t="shared" ca="1" si="128"/>
        <v>-1.2733502306485024E-3</v>
      </c>
    </row>
    <row r="7970" spans="2:8" x14ac:dyDescent="0.3">
      <c r="B7970" s="213">
        <v>33977</v>
      </c>
      <c r="C7970" s="213">
        <v>19.881447000000001</v>
      </c>
      <c r="D7970" s="174">
        <v>5.434920855830006E-3</v>
      </c>
      <c r="E7970" s="174">
        <v>5.434920855830006E-3</v>
      </c>
      <c r="G7970" s="174">
        <v>7964</v>
      </c>
      <c r="H7970" s="174">
        <f t="shared" ca="1" si="128"/>
        <v>-4.0003277063667082E-2</v>
      </c>
    </row>
    <row r="7971" spans="2:8" x14ac:dyDescent="0.3">
      <c r="B7971" s="212">
        <v>33976</v>
      </c>
      <c r="C7971" s="212">
        <v>19.773976999999999</v>
      </c>
      <c r="D7971" s="174">
        <v>-5.1546498066158075E-2</v>
      </c>
      <c r="E7971" s="174">
        <v>-5.1546498066158075E-2</v>
      </c>
      <c r="G7971" s="174">
        <v>7965</v>
      </c>
      <c r="H7971" s="174">
        <f t="shared" ca="1" si="128"/>
        <v>-3.3482588808066906E-2</v>
      </c>
    </row>
    <row r="7972" spans="2:8" x14ac:dyDescent="0.3">
      <c r="B7972" s="213">
        <v>33975</v>
      </c>
      <c r="C7972" s="213">
        <v>20.848652000000001</v>
      </c>
      <c r="D7972" s="174">
        <v>-2.020192288758433E-2</v>
      </c>
      <c r="E7972" s="174">
        <v>-2.020192288758433E-2</v>
      </c>
      <c r="G7972" s="174">
        <v>7966</v>
      </c>
      <c r="H7972" s="174">
        <f t="shared" ca="1" si="128"/>
        <v>2.3046785198796126E-3</v>
      </c>
    </row>
    <row r="7973" spans="2:8" x14ac:dyDescent="0.3">
      <c r="B7973" s="212">
        <v>33974</v>
      </c>
      <c r="C7973" s="212">
        <v>21.278518999999999</v>
      </c>
      <c r="D7973" s="174">
        <v>-1.000011352292526E-2</v>
      </c>
      <c r="E7973" s="174">
        <v>-1.000011352292526E-2</v>
      </c>
      <c r="G7973" s="174">
        <v>7967</v>
      </c>
      <c r="H7973" s="174">
        <f t="shared" ca="1" si="128"/>
        <v>-2.9757098275409032E-2</v>
      </c>
    </row>
    <row r="7974" spans="2:8" x14ac:dyDescent="0.3">
      <c r="B7974" s="213">
        <v>33973</v>
      </c>
      <c r="C7974" s="213">
        <v>21.493455999999998</v>
      </c>
      <c r="D7974" s="174">
        <v>-4.7619056059100009E-2</v>
      </c>
      <c r="E7974" s="174">
        <v>-4.7619056059100009E-2</v>
      </c>
      <c r="G7974" s="174">
        <v>7968</v>
      </c>
      <c r="H7974" s="174">
        <f t="shared" ca="1" si="128"/>
        <v>-3.5233195401271379E-2</v>
      </c>
    </row>
    <row r="7975" spans="2:8" x14ac:dyDescent="0.3">
      <c r="B7975" s="212">
        <v>33970</v>
      </c>
      <c r="C7975" s="212">
        <v>22.568128999999999</v>
      </c>
      <c r="D7975" s="174">
        <v>0</v>
      </c>
      <c r="E7975" s="174">
        <v>0</v>
      </c>
      <c r="G7975" s="174">
        <v>7969</v>
      </c>
      <c r="H7975" s="174">
        <f t="shared" ca="1" si="128"/>
        <v>2.7399062202712567E-2</v>
      </c>
    </row>
    <row r="7976" spans="2:8" x14ac:dyDescent="0.3">
      <c r="B7976" s="213">
        <v>33969</v>
      </c>
      <c r="C7976" s="213">
        <v>22.568128999999999</v>
      </c>
      <c r="D7976" s="174">
        <v>0</v>
      </c>
      <c r="E7976" s="174">
        <v>0</v>
      </c>
      <c r="G7976" s="174">
        <v>7970</v>
      </c>
      <c r="H7976" s="174">
        <f t="shared" ca="1" si="128"/>
        <v>-3.321455597967047E-3</v>
      </c>
    </row>
    <row r="7977" spans="2:8" x14ac:dyDescent="0.3">
      <c r="B7977" s="212">
        <v>33968</v>
      </c>
      <c r="C7977" s="212">
        <v>22.568128999999999</v>
      </c>
      <c r="D7977" s="174">
        <v>0</v>
      </c>
      <c r="E7977" s="174">
        <v>0</v>
      </c>
      <c r="G7977" s="174">
        <v>7971</v>
      </c>
      <c r="H7977" s="174">
        <f t="shared" ca="1" si="128"/>
        <v>-7.7526392901839658E-3</v>
      </c>
    </row>
    <row r="7978" spans="2:8" x14ac:dyDescent="0.3">
      <c r="B7978" s="213">
        <v>33967</v>
      </c>
      <c r="C7978" s="213">
        <v>22.568128999999999</v>
      </c>
      <c r="D7978" s="174">
        <v>0</v>
      </c>
      <c r="E7978" s="174">
        <v>0</v>
      </c>
      <c r="G7978" s="174">
        <v>7972</v>
      </c>
      <c r="H7978" s="174">
        <f t="shared" ca="1" si="128"/>
        <v>-1.9352889821945142E-2</v>
      </c>
    </row>
    <row r="7979" spans="2:8" x14ac:dyDescent="0.3">
      <c r="B7979" s="212">
        <v>33966</v>
      </c>
      <c r="C7979" s="212">
        <v>22.568128999999999</v>
      </c>
      <c r="D7979" s="174">
        <v>0</v>
      </c>
      <c r="E7979" s="174">
        <v>0</v>
      </c>
      <c r="G7979" s="174">
        <v>7973</v>
      </c>
      <c r="H7979" s="174">
        <f t="shared" ca="1" si="128"/>
        <v>-3.1526848159378042E-2</v>
      </c>
    </row>
    <row r="7980" spans="2:8" x14ac:dyDescent="0.3">
      <c r="B7980" s="213">
        <v>33963</v>
      </c>
      <c r="C7980" s="213">
        <v>22.568128999999999</v>
      </c>
      <c r="D7980" s="174">
        <v>0</v>
      </c>
      <c r="E7980" s="174">
        <v>0</v>
      </c>
      <c r="G7980" s="174">
        <v>7974</v>
      </c>
      <c r="H7980" s="174">
        <f t="shared" ca="1" si="128"/>
        <v>4.2151112299626398E-3</v>
      </c>
    </row>
    <row r="7981" spans="2:8" x14ac:dyDescent="0.3">
      <c r="B7981" s="212">
        <v>33962</v>
      </c>
      <c r="C7981" s="212">
        <v>22.568128999999999</v>
      </c>
      <c r="D7981" s="174">
        <v>5.0000009305157848E-2</v>
      </c>
      <c r="E7981" s="174">
        <v>5.0000009305157848E-2</v>
      </c>
      <c r="G7981" s="174">
        <v>7975</v>
      </c>
      <c r="H7981" s="174">
        <f t="shared" ca="1" si="128"/>
        <v>-1.8568698919549438E-2</v>
      </c>
    </row>
    <row r="7982" spans="2:8" x14ac:dyDescent="0.3">
      <c r="B7982" s="213">
        <v>33961</v>
      </c>
      <c r="C7982" s="213">
        <v>21.493455999999998</v>
      </c>
      <c r="D7982" s="174">
        <v>1.0101125928923862E-2</v>
      </c>
      <c r="E7982" s="174">
        <v>1.0101125928923862E-2</v>
      </c>
      <c r="G7982" s="174">
        <v>7976</v>
      </c>
      <c r="H7982" s="174">
        <f t="shared" ca="1" si="128"/>
        <v>1.4538231717472885E-2</v>
      </c>
    </row>
    <row r="7983" spans="2:8" x14ac:dyDescent="0.3">
      <c r="B7983" s="212">
        <v>33960</v>
      </c>
      <c r="C7983" s="212">
        <v>21.278518999999999</v>
      </c>
      <c r="D7983" s="174">
        <v>-1.000011352292526E-2</v>
      </c>
      <c r="E7983" s="174">
        <v>-1.000011352292526E-2</v>
      </c>
      <c r="G7983" s="174">
        <v>7977</v>
      </c>
      <c r="H7983" s="174">
        <f t="shared" ca="1" si="128"/>
        <v>-4.9798499553552929E-2</v>
      </c>
    </row>
    <row r="7984" spans="2:8" x14ac:dyDescent="0.3">
      <c r="B7984" s="213">
        <v>33959</v>
      </c>
      <c r="C7984" s="213">
        <v>21.493455999999998</v>
      </c>
      <c r="D7984" s="174">
        <v>5.2631486153559018E-2</v>
      </c>
      <c r="E7984" s="174">
        <v>5.2631486153559018E-2</v>
      </c>
      <c r="G7984" s="174">
        <v>7978</v>
      </c>
      <c r="H7984" s="174">
        <f t="shared" ca="1" si="128"/>
        <v>1.3101945658507502E-2</v>
      </c>
    </row>
    <row r="7985" spans="2:8" x14ac:dyDescent="0.3">
      <c r="B7985" s="212">
        <v>33956</v>
      </c>
      <c r="C7985" s="212">
        <v>20.418785</v>
      </c>
      <c r="D7985" s="174">
        <v>5.5555725001342794E-2</v>
      </c>
      <c r="E7985" s="174">
        <v>5.5555725001342794E-2</v>
      </c>
      <c r="G7985" s="174">
        <v>7979</v>
      </c>
      <c r="H7985" s="174">
        <f t="shared" ca="1" si="128"/>
        <v>1.2233327728800173E-2</v>
      </c>
    </row>
    <row r="7986" spans="2:8" x14ac:dyDescent="0.3">
      <c r="B7986" s="213">
        <v>33955</v>
      </c>
      <c r="C7986" s="213">
        <v>19.344109</v>
      </c>
      <c r="D7986" s="174">
        <v>1.1235714820798057E-2</v>
      </c>
      <c r="E7986" s="174">
        <v>1.1235714820798057E-2</v>
      </c>
      <c r="G7986" s="174">
        <v>7980</v>
      </c>
      <c r="H7986" s="174">
        <f t="shared" ca="1" si="128"/>
        <v>-2.1646923526525089E-2</v>
      </c>
    </row>
    <row r="7987" spans="2:8" x14ac:dyDescent="0.3">
      <c r="B7987" s="212">
        <v>33954</v>
      </c>
      <c r="C7987" s="212">
        <v>19.129179000000001</v>
      </c>
      <c r="D7987" s="174">
        <v>-3.2608412561620663E-2</v>
      </c>
      <c r="E7987" s="174">
        <v>-3.2608412561620663E-2</v>
      </c>
      <c r="G7987" s="174">
        <v>7981</v>
      </c>
      <c r="H7987" s="174">
        <f t="shared" ca="1" si="128"/>
        <v>5.8931658418009916E-2</v>
      </c>
    </row>
    <row r="7988" spans="2:8" x14ac:dyDescent="0.3">
      <c r="B7988" s="213">
        <v>33953</v>
      </c>
      <c r="C7988" s="213">
        <v>19.773976999999999</v>
      </c>
      <c r="D7988" s="174">
        <v>-4.1666799943665012E-2</v>
      </c>
      <c r="E7988" s="174">
        <v>-4.1666799943665012E-2</v>
      </c>
      <c r="G7988" s="174">
        <v>7982</v>
      </c>
      <c r="H7988" s="174">
        <f t="shared" ca="1" si="128"/>
        <v>2.7176547996374249E-2</v>
      </c>
    </row>
    <row r="7989" spans="2:8" x14ac:dyDescent="0.3">
      <c r="B7989" s="212">
        <v>33952</v>
      </c>
      <c r="C7989" s="212">
        <v>20.633717999999998</v>
      </c>
      <c r="D7989" s="174">
        <v>-3.0302907829252643E-2</v>
      </c>
      <c r="E7989" s="174">
        <v>-3.0302907829252643E-2</v>
      </c>
      <c r="G7989" s="174">
        <v>7983</v>
      </c>
      <c r="H7989" s="174">
        <f t="shared" ca="1" si="128"/>
        <v>3.8700208017361298E-4</v>
      </c>
    </row>
    <row r="7990" spans="2:8" x14ac:dyDescent="0.3">
      <c r="B7990" s="213">
        <v>33949</v>
      </c>
      <c r="C7990" s="213">
        <v>21.278518999999999</v>
      </c>
      <c r="D7990" s="174">
        <v>0</v>
      </c>
      <c r="E7990" s="174">
        <v>0</v>
      </c>
      <c r="G7990" s="174">
        <v>7984</v>
      </c>
      <c r="H7990" s="174">
        <f t="shared" ca="1" si="128"/>
        <v>5.9262662159356383E-2</v>
      </c>
    </row>
    <row r="7991" spans="2:8" x14ac:dyDescent="0.3">
      <c r="B7991" s="212">
        <v>33948</v>
      </c>
      <c r="C7991" s="212">
        <v>21.278518999999999</v>
      </c>
      <c r="D7991" s="174">
        <v>-7.4766504685907703E-2</v>
      </c>
      <c r="E7991" s="174">
        <v>-7.4766504685907703E-2</v>
      </c>
      <c r="G7991" s="174">
        <v>7985</v>
      </c>
      <c r="H7991" s="174">
        <f t="shared" ca="1" si="128"/>
        <v>2.3784450376360958E-2</v>
      </c>
    </row>
    <row r="7992" spans="2:8" x14ac:dyDescent="0.3">
      <c r="B7992" s="213">
        <v>33947</v>
      </c>
      <c r="C7992" s="213">
        <v>22.997999</v>
      </c>
      <c r="D7992" s="174">
        <v>0</v>
      </c>
      <c r="E7992" s="174">
        <v>0</v>
      </c>
      <c r="G7992" s="174">
        <v>7986</v>
      </c>
      <c r="H7992" s="174">
        <f t="shared" ca="1" si="128"/>
        <v>4.0594361424356865E-2</v>
      </c>
    </row>
    <row r="7993" spans="2:8" x14ac:dyDescent="0.3">
      <c r="B7993" s="212">
        <v>33946</v>
      </c>
      <c r="C7993" s="212">
        <v>22.997999</v>
      </c>
      <c r="D7993" s="174">
        <v>0</v>
      </c>
      <c r="E7993" s="174">
        <v>0</v>
      </c>
      <c r="G7993" s="174">
        <v>7987</v>
      </c>
      <c r="H7993" s="174">
        <f t="shared" ca="1" si="128"/>
        <v>2.6880042879095692E-2</v>
      </c>
    </row>
    <row r="7994" spans="2:8" x14ac:dyDescent="0.3">
      <c r="B7994" s="213">
        <v>33945</v>
      </c>
      <c r="C7994" s="213">
        <v>22.997999</v>
      </c>
      <c r="D7994" s="174">
        <v>0</v>
      </c>
      <c r="E7994" s="174">
        <v>0</v>
      </c>
      <c r="G7994" s="174">
        <v>7988</v>
      </c>
      <c r="H7994" s="174">
        <f t="shared" ca="1" si="128"/>
        <v>6.8340346539416993E-2</v>
      </c>
    </row>
    <row r="7995" spans="2:8" x14ac:dyDescent="0.3">
      <c r="B7995" s="212">
        <v>33942</v>
      </c>
      <c r="C7995" s="212">
        <v>22.997999</v>
      </c>
      <c r="D7995" s="174">
        <v>0</v>
      </c>
      <c r="E7995" s="174">
        <v>0</v>
      </c>
      <c r="G7995" s="174">
        <v>7989</v>
      </c>
      <c r="H7995" s="174">
        <f t="shared" ca="1" si="128"/>
        <v>4.2039309408188454E-3</v>
      </c>
    </row>
    <row r="7996" spans="2:8" x14ac:dyDescent="0.3">
      <c r="B7996" s="213">
        <v>33941</v>
      </c>
      <c r="C7996" s="213">
        <v>22.997999</v>
      </c>
      <c r="D7996" s="174">
        <v>1.4218060685152502E-2</v>
      </c>
      <c r="E7996" s="174">
        <v>1.4218060685152502E-2</v>
      </c>
      <c r="G7996" s="174">
        <v>7990</v>
      </c>
      <c r="H7996" s="174">
        <f t="shared" ca="1" si="128"/>
        <v>1.3819116275702027E-2</v>
      </c>
    </row>
    <row r="7997" spans="2:8" x14ac:dyDescent="0.3">
      <c r="B7997" s="212">
        <v>33940</v>
      </c>
      <c r="C7997" s="212">
        <v>22.675595999999999</v>
      </c>
      <c r="D7997" s="174">
        <v>8.2051257580124576E-2</v>
      </c>
      <c r="E7997" s="174">
        <v>8.2051257580124576E-2</v>
      </c>
      <c r="G7997" s="174">
        <v>7991</v>
      </c>
      <c r="H7997" s="174">
        <f t="shared" ca="1" si="128"/>
        <v>1.3854646931161164E-2</v>
      </c>
    </row>
    <row r="7998" spans="2:8" x14ac:dyDescent="0.3">
      <c r="B7998" s="213">
        <v>33939</v>
      </c>
      <c r="C7998" s="213">
        <v>20.956119999999999</v>
      </c>
      <c r="D7998" s="174">
        <v>1.5625007572556741E-2</v>
      </c>
      <c r="E7998" s="174">
        <v>1.5625007572556741E-2</v>
      </c>
      <c r="G7998" s="174">
        <v>7992</v>
      </c>
      <c r="H7998" s="174">
        <f t="shared" ca="1" si="128"/>
        <v>4.8293799519689283E-2</v>
      </c>
    </row>
    <row r="7999" spans="2:8" x14ac:dyDescent="0.3">
      <c r="B7999" s="212">
        <v>33938</v>
      </c>
      <c r="C7999" s="212">
        <v>20.633717999999998</v>
      </c>
      <c r="D7999" s="174">
        <v>0</v>
      </c>
      <c r="E7999" s="174">
        <v>0</v>
      </c>
      <c r="G7999" s="174">
        <v>7993</v>
      </c>
      <c r="H7999" s="174">
        <f t="shared" ca="1" si="128"/>
        <v>2.1591003453049182E-2</v>
      </c>
    </row>
    <row r="8000" spans="2:8" x14ac:dyDescent="0.3">
      <c r="B8000" s="213">
        <v>33935</v>
      </c>
      <c r="C8000" s="213">
        <v>20.633717999999998</v>
      </c>
      <c r="D8000" s="174">
        <v>1.0526238461299166E-2</v>
      </c>
      <c r="E8000" s="174">
        <v>1.0526238461299166E-2</v>
      </c>
      <c r="G8000" s="174">
        <v>7994</v>
      </c>
      <c r="H8000" s="174">
        <f t="shared" ca="1" si="128"/>
        <v>-3.1071501698668961E-2</v>
      </c>
    </row>
    <row r="8001" spans="2:8" x14ac:dyDescent="0.3">
      <c r="B8001" s="212">
        <v>33934</v>
      </c>
      <c r="C8001" s="212">
        <v>20.418785</v>
      </c>
      <c r="D8001" s="174">
        <v>-3.0612164965065001E-2</v>
      </c>
      <c r="E8001" s="174">
        <v>-3.0612164965065001E-2</v>
      </c>
      <c r="G8001" s="174">
        <v>7995</v>
      </c>
      <c r="H8001" s="174">
        <f t="shared" ca="1" si="128"/>
        <v>-7.2559469911227803E-3</v>
      </c>
    </row>
    <row r="8002" spans="2:8" x14ac:dyDescent="0.3">
      <c r="B8002" s="213">
        <v>33933</v>
      </c>
      <c r="C8002" s="213">
        <v>21.063586999999998</v>
      </c>
      <c r="D8002" s="174">
        <v>1.0309299613231444E-2</v>
      </c>
      <c r="E8002" s="174">
        <v>1.0309299613231444E-2</v>
      </c>
      <c r="G8002" s="174">
        <v>7996</v>
      </c>
      <c r="H8002" s="174">
        <f t="shared" ca="1" si="128"/>
        <v>3.0057278041833835E-2</v>
      </c>
    </row>
    <row r="8003" spans="2:8" x14ac:dyDescent="0.3">
      <c r="B8003" s="212">
        <v>33932</v>
      </c>
      <c r="C8003" s="212">
        <v>20.848652000000001</v>
      </c>
      <c r="D8003" s="174">
        <v>2.1052525897109039E-2</v>
      </c>
      <c r="E8003" s="174">
        <v>2.1052525897109039E-2</v>
      </c>
      <c r="G8003" s="174">
        <v>7997</v>
      </c>
      <c r="H8003" s="174">
        <f t="shared" ca="1" si="128"/>
        <v>-2.410990495616375E-4</v>
      </c>
    </row>
    <row r="8004" spans="2:8" x14ac:dyDescent="0.3">
      <c r="B8004" s="213">
        <v>33931</v>
      </c>
      <c r="C8004" s="213">
        <v>20.418785</v>
      </c>
      <c r="D8004" s="174">
        <v>1.0638519022566352E-2</v>
      </c>
      <c r="E8004" s="174">
        <v>1.0638519022566352E-2</v>
      </c>
      <c r="G8004" s="174">
        <v>7998</v>
      </c>
      <c r="H8004" s="174">
        <f t="shared" ca="1" si="128"/>
        <v>-1.0160303866593619E-2</v>
      </c>
    </row>
    <row r="8005" spans="2:8" x14ac:dyDescent="0.3">
      <c r="B8005" s="212">
        <v>33928</v>
      </c>
      <c r="C8005" s="212">
        <v>20.203845999999999</v>
      </c>
      <c r="D8005" s="174">
        <v>2.1739127136640245E-2</v>
      </c>
      <c r="E8005" s="174">
        <v>2.1739127136640245E-2</v>
      </c>
      <c r="G8005" s="174">
        <v>7999</v>
      </c>
      <c r="H8005" s="174">
        <f t="shared" ca="1" si="128"/>
        <v>-2.7189773963558841E-2</v>
      </c>
    </row>
    <row r="8006" spans="2:8" x14ac:dyDescent="0.3">
      <c r="B8006" s="213">
        <v>33927</v>
      </c>
      <c r="C8006" s="213">
        <v>19.773976999999999</v>
      </c>
      <c r="D8006" s="174">
        <v>0</v>
      </c>
      <c r="E8006" s="174">
        <v>0</v>
      </c>
      <c r="G8006" s="174">
        <v>8000</v>
      </c>
      <c r="H8006" s="174">
        <f t="shared" ca="1" si="128"/>
        <v>-6.1461319010842567E-3</v>
      </c>
    </row>
    <row r="8007" spans="2:8" x14ac:dyDescent="0.3">
      <c r="B8007" s="212">
        <v>33926</v>
      </c>
      <c r="C8007" s="212">
        <v>19.773976999999999</v>
      </c>
      <c r="D8007" s="174">
        <v>-4.1666799943665012E-2</v>
      </c>
      <c r="E8007" s="174">
        <v>-4.1666799943665012E-2</v>
      </c>
      <c r="G8007" s="174">
        <v>8001</v>
      </c>
      <c r="H8007" s="174">
        <f t="shared" ca="1" si="128"/>
        <v>1.1985921910676649E-2</v>
      </c>
    </row>
    <row r="8008" spans="2:8" x14ac:dyDescent="0.3">
      <c r="B8008" s="213">
        <v>33925</v>
      </c>
      <c r="C8008" s="213">
        <v>20.633717999999998</v>
      </c>
      <c r="D8008" s="174">
        <v>0</v>
      </c>
      <c r="E8008" s="174">
        <v>0</v>
      </c>
      <c r="G8008" s="174">
        <v>8002</v>
      </c>
      <c r="H8008" s="174">
        <f t="shared" ref="H8008:H8071" ca="1" si="129">_xlfn.NORM.INV(RAND(),N$9,N$10)</f>
        <v>-1.8163436759231859E-2</v>
      </c>
    </row>
    <row r="8009" spans="2:8" x14ac:dyDescent="0.3">
      <c r="B8009" s="212">
        <v>33924</v>
      </c>
      <c r="C8009" s="212">
        <v>20.633717999999998</v>
      </c>
      <c r="D8009" s="174">
        <v>0</v>
      </c>
      <c r="E8009" s="174">
        <v>0</v>
      </c>
      <c r="G8009" s="174">
        <v>8003</v>
      </c>
      <c r="H8009" s="174">
        <f t="shared" ca="1" si="129"/>
        <v>8.7354924175258499E-3</v>
      </c>
    </row>
    <row r="8010" spans="2:8" x14ac:dyDescent="0.3">
      <c r="B8010" s="213">
        <v>33921</v>
      </c>
      <c r="C8010" s="213">
        <v>20.633717999999998</v>
      </c>
      <c r="D8010" s="174">
        <v>-3.9999988833810632E-2</v>
      </c>
      <c r="E8010" s="174">
        <v>-3.9999988833810632E-2</v>
      </c>
      <c r="G8010" s="174">
        <v>8004</v>
      </c>
      <c r="H8010" s="174">
        <f t="shared" ca="1" si="129"/>
        <v>-1.8571433997503727E-2</v>
      </c>
    </row>
    <row r="8011" spans="2:8" x14ac:dyDescent="0.3">
      <c r="B8011" s="212">
        <v>33920</v>
      </c>
      <c r="C8011" s="212">
        <v>21.493455999999998</v>
      </c>
      <c r="D8011" s="174">
        <v>5.8200897735887921E-2</v>
      </c>
      <c r="E8011" s="174">
        <v>5.8200897735887921E-2</v>
      </c>
      <c r="G8011" s="174">
        <v>8005</v>
      </c>
      <c r="H8011" s="174">
        <f t="shared" ca="1" si="129"/>
        <v>2.5390917782516353E-2</v>
      </c>
    </row>
    <row r="8012" spans="2:8" x14ac:dyDescent="0.3">
      <c r="B8012" s="213">
        <v>33919</v>
      </c>
      <c r="C8012" s="213">
        <v>20.311319000000001</v>
      </c>
      <c r="D8012" s="174">
        <v>-3.5714144983947767E-2</v>
      </c>
      <c r="E8012" s="174">
        <v>-3.5714144983947767E-2</v>
      </c>
      <c r="G8012" s="174">
        <v>8006</v>
      </c>
      <c r="H8012" s="174">
        <f t="shared" ca="1" si="129"/>
        <v>1.5831048651808236E-2</v>
      </c>
    </row>
    <row r="8013" spans="2:8" x14ac:dyDescent="0.3">
      <c r="B8013" s="212">
        <v>33918</v>
      </c>
      <c r="C8013" s="212">
        <v>21.063586999999998</v>
      </c>
      <c r="D8013" s="174">
        <v>0</v>
      </c>
      <c r="E8013" s="174">
        <v>0</v>
      </c>
      <c r="G8013" s="174">
        <v>8007</v>
      </c>
      <c r="H8013" s="174">
        <f t="shared" ca="1" si="129"/>
        <v>-3.3564950759098759E-2</v>
      </c>
    </row>
    <row r="8014" spans="2:8" x14ac:dyDescent="0.3">
      <c r="B8014" s="213">
        <v>33917</v>
      </c>
      <c r="C8014" s="213">
        <v>21.063586999999998</v>
      </c>
      <c r="D8014" s="174">
        <v>-8.4112187325514787E-2</v>
      </c>
      <c r="E8014" s="174">
        <v>-8.4112187325514787E-2</v>
      </c>
      <c r="G8014" s="174">
        <v>8008</v>
      </c>
      <c r="H8014" s="174">
        <f t="shared" ca="1" si="129"/>
        <v>-2.173551403284622E-2</v>
      </c>
    </row>
    <row r="8015" spans="2:8" x14ac:dyDescent="0.3">
      <c r="B8015" s="212">
        <v>33914</v>
      </c>
      <c r="C8015" s="212">
        <v>22.997999</v>
      </c>
      <c r="D8015" s="174">
        <v>-0.13709655754115652</v>
      </c>
      <c r="E8015" s="174">
        <v>-0.13709655754115652</v>
      </c>
      <c r="G8015" s="174">
        <v>8009</v>
      </c>
      <c r="H8015" s="174">
        <f t="shared" ca="1" si="129"/>
        <v>-1.812434530256091E-2</v>
      </c>
    </row>
    <row r="8016" spans="2:8" x14ac:dyDescent="0.3">
      <c r="B8016" s="213">
        <v>33913</v>
      </c>
      <c r="C8016" s="213">
        <v>26.651879999999998</v>
      </c>
      <c r="D8016" s="174">
        <v>-3.5019443982304263E-2</v>
      </c>
      <c r="E8016" s="174">
        <v>-3.5019443982304263E-2</v>
      </c>
      <c r="G8016" s="174">
        <v>8010</v>
      </c>
      <c r="H8016" s="174">
        <f t="shared" ca="1" si="129"/>
        <v>5.4591990539447303E-3</v>
      </c>
    </row>
    <row r="8017" spans="2:8" x14ac:dyDescent="0.3">
      <c r="B8017" s="212">
        <v>33912</v>
      </c>
      <c r="C8017" s="212">
        <v>27.619084999999998</v>
      </c>
      <c r="D8017" s="174">
        <v>-1.9083994408096345E-2</v>
      </c>
      <c r="E8017" s="174">
        <v>-1.9083994408096345E-2</v>
      </c>
      <c r="G8017" s="174">
        <v>8011</v>
      </c>
      <c r="H8017" s="174">
        <f t="shared" ca="1" si="129"/>
        <v>-1.8764336052184791E-2</v>
      </c>
    </row>
    <row r="8018" spans="2:8" x14ac:dyDescent="0.3">
      <c r="B8018" s="213">
        <v>33911</v>
      </c>
      <c r="C8018" s="213">
        <v>28.156421999999999</v>
      </c>
      <c r="D8018" s="174">
        <v>1.1582728881353399E-2</v>
      </c>
      <c r="E8018" s="174">
        <v>1.1582728881353399E-2</v>
      </c>
      <c r="G8018" s="174">
        <v>8012</v>
      </c>
      <c r="H8018" s="174">
        <f t="shared" ca="1" si="129"/>
        <v>5.9592278006561001E-4</v>
      </c>
    </row>
    <row r="8019" spans="2:8" x14ac:dyDescent="0.3">
      <c r="B8019" s="212">
        <v>33910</v>
      </c>
      <c r="C8019" s="212">
        <v>27.834028</v>
      </c>
      <c r="D8019" s="174">
        <v>0</v>
      </c>
      <c r="E8019" s="174">
        <v>0</v>
      </c>
      <c r="G8019" s="174">
        <v>8013</v>
      </c>
      <c r="H8019" s="174">
        <f t="shared" ca="1" si="129"/>
        <v>5.1059912561927955E-2</v>
      </c>
    </row>
    <row r="8020" spans="2:8" x14ac:dyDescent="0.3">
      <c r="B8020" s="213">
        <v>33907</v>
      </c>
      <c r="C8020" s="213">
        <v>27.834028</v>
      </c>
      <c r="D8020" s="174">
        <v>-3.8460365681260052E-3</v>
      </c>
      <c r="E8020" s="174">
        <v>-3.8460365681260052E-3</v>
      </c>
      <c r="G8020" s="174">
        <v>8014</v>
      </c>
      <c r="H8020" s="174">
        <f t="shared" ca="1" si="129"/>
        <v>-3.1433336129867491E-2</v>
      </c>
    </row>
    <row r="8021" spans="2:8" x14ac:dyDescent="0.3">
      <c r="B8021" s="212">
        <v>33906</v>
      </c>
      <c r="C8021" s="212">
        <v>27.941492</v>
      </c>
      <c r="D8021" s="174">
        <v>-3.8316919122191157E-3</v>
      </c>
      <c r="E8021" s="174">
        <v>-3.8316919122191157E-3</v>
      </c>
      <c r="G8021" s="174">
        <v>8015</v>
      </c>
      <c r="H8021" s="174">
        <f t="shared" ca="1" si="129"/>
        <v>-2.4631471666348419E-2</v>
      </c>
    </row>
    <row r="8022" spans="2:8" x14ac:dyDescent="0.3">
      <c r="B8022" s="213">
        <v>33905</v>
      </c>
      <c r="C8022" s="213">
        <v>28.048967000000001</v>
      </c>
      <c r="D8022" s="174">
        <v>-2.6119093737284552E-2</v>
      </c>
      <c r="E8022" s="174">
        <v>-2.6119093737284552E-2</v>
      </c>
      <c r="G8022" s="174">
        <v>8016</v>
      </c>
      <c r="H8022" s="174">
        <f t="shared" ca="1" si="129"/>
        <v>2.072087223641491E-2</v>
      </c>
    </row>
    <row r="8023" spans="2:8" x14ac:dyDescent="0.3">
      <c r="B8023" s="212">
        <v>33904</v>
      </c>
      <c r="C8023" s="212">
        <v>28.801228999999999</v>
      </c>
      <c r="D8023" s="174">
        <v>0</v>
      </c>
      <c r="E8023" s="174">
        <v>0</v>
      </c>
      <c r="G8023" s="174">
        <v>8017</v>
      </c>
      <c r="H8023" s="174">
        <f t="shared" ca="1" si="129"/>
        <v>-1.5673724119345048E-2</v>
      </c>
    </row>
    <row r="8024" spans="2:8" x14ac:dyDescent="0.3">
      <c r="B8024" s="213">
        <v>33903</v>
      </c>
      <c r="C8024" s="213">
        <v>28.801228999999999</v>
      </c>
      <c r="D8024" s="174">
        <v>0</v>
      </c>
      <c r="E8024" s="174">
        <v>0</v>
      </c>
      <c r="G8024" s="174">
        <v>8018</v>
      </c>
      <c r="H8024" s="174">
        <f t="shared" ca="1" si="129"/>
        <v>1.8874255821981378E-2</v>
      </c>
    </row>
    <row r="8025" spans="2:8" x14ac:dyDescent="0.3">
      <c r="B8025" s="212">
        <v>33900</v>
      </c>
      <c r="C8025" s="212">
        <v>28.801228999999999</v>
      </c>
      <c r="D8025" s="174">
        <v>0</v>
      </c>
      <c r="E8025" s="174">
        <v>0</v>
      </c>
      <c r="G8025" s="174">
        <v>8019</v>
      </c>
      <c r="H8025" s="174">
        <f t="shared" ca="1" si="129"/>
        <v>2.6151779017043984E-2</v>
      </c>
    </row>
    <row r="8026" spans="2:8" x14ac:dyDescent="0.3">
      <c r="B8026" s="213">
        <v>33899</v>
      </c>
      <c r="C8026" s="213">
        <v>28.801228999999999</v>
      </c>
      <c r="D8026" s="174">
        <v>0</v>
      </c>
      <c r="E8026" s="174">
        <v>0</v>
      </c>
      <c r="G8026" s="174">
        <v>8020</v>
      </c>
      <c r="H8026" s="174">
        <f t="shared" ca="1" si="129"/>
        <v>-1.2206751506587796E-2</v>
      </c>
    </row>
    <row r="8027" spans="2:8" x14ac:dyDescent="0.3">
      <c r="B8027" s="212">
        <v>33898</v>
      </c>
      <c r="C8027" s="212">
        <v>28.801228999999999</v>
      </c>
      <c r="D8027" s="174">
        <v>-3.5971361002407796E-2</v>
      </c>
      <c r="E8027" s="174">
        <v>-3.5971361002407796E-2</v>
      </c>
      <c r="G8027" s="174">
        <v>8021</v>
      </c>
      <c r="H8027" s="174">
        <f t="shared" ca="1" si="129"/>
        <v>-2.3960745742135098E-2</v>
      </c>
    </row>
    <row r="8028" spans="2:8" x14ac:dyDescent="0.3">
      <c r="B8028" s="213">
        <v>33897</v>
      </c>
      <c r="C8028" s="213">
        <v>29.875906000000001</v>
      </c>
      <c r="D8028" s="174">
        <v>-1.4184457306605225E-2</v>
      </c>
      <c r="E8028" s="174">
        <v>-1.4184457306605225E-2</v>
      </c>
      <c r="G8028" s="174">
        <v>8022</v>
      </c>
      <c r="H8028" s="174">
        <f t="shared" ca="1" si="129"/>
        <v>7.0003783062555546E-3</v>
      </c>
    </row>
    <row r="8029" spans="2:8" x14ac:dyDescent="0.3">
      <c r="B8029" s="212">
        <v>33896</v>
      </c>
      <c r="C8029" s="212">
        <v>30.305776999999999</v>
      </c>
      <c r="D8029" s="174">
        <v>0</v>
      </c>
      <c r="E8029" s="174">
        <v>0</v>
      </c>
      <c r="G8029" s="174">
        <v>8023</v>
      </c>
      <c r="H8029" s="174">
        <f t="shared" ca="1" si="129"/>
        <v>1.9853949270493387E-2</v>
      </c>
    </row>
    <row r="8030" spans="2:8" x14ac:dyDescent="0.3">
      <c r="B8030" s="213">
        <v>33893</v>
      </c>
      <c r="C8030" s="213">
        <v>30.305776999999999</v>
      </c>
      <c r="D8030" s="174">
        <v>0</v>
      </c>
      <c r="E8030" s="174">
        <v>0</v>
      </c>
      <c r="G8030" s="174">
        <v>8024</v>
      </c>
      <c r="H8030" s="174">
        <f t="shared" ca="1" si="129"/>
        <v>-5.673544509526042E-2</v>
      </c>
    </row>
    <row r="8031" spans="2:8" x14ac:dyDescent="0.3">
      <c r="B8031" s="212">
        <v>33892</v>
      </c>
      <c r="C8031" s="212">
        <v>30.305776999999999</v>
      </c>
      <c r="D8031" s="174">
        <v>7.1430717312074548E-3</v>
      </c>
      <c r="E8031" s="174">
        <v>7.1430717312074548E-3</v>
      </c>
      <c r="G8031" s="174">
        <v>8025</v>
      </c>
      <c r="H8031" s="174">
        <f t="shared" ca="1" si="129"/>
        <v>-1.6853363280537961E-2</v>
      </c>
    </row>
    <row r="8032" spans="2:8" x14ac:dyDescent="0.3">
      <c r="B8032" s="213">
        <v>33891</v>
      </c>
      <c r="C8032" s="213">
        <v>30.090835999999999</v>
      </c>
      <c r="D8032" s="174">
        <v>-2.4390247065576121E-2</v>
      </c>
      <c r="E8032" s="174">
        <v>-2.4390247065576121E-2</v>
      </c>
      <c r="G8032" s="174">
        <v>8026</v>
      </c>
      <c r="H8032" s="174">
        <f t="shared" ca="1" si="129"/>
        <v>3.2626204529342652E-2</v>
      </c>
    </row>
    <row r="8033" spans="2:8" x14ac:dyDescent="0.3">
      <c r="B8033" s="212">
        <v>33890</v>
      </c>
      <c r="C8033" s="212">
        <v>30.843107</v>
      </c>
      <c r="D8033" s="174">
        <v>1.0563088399570146E-2</v>
      </c>
      <c r="E8033" s="174">
        <v>1.0563088399570146E-2</v>
      </c>
      <c r="G8033" s="174">
        <v>8027</v>
      </c>
      <c r="H8033" s="174">
        <f t="shared" ca="1" si="129"/>
        <v>-4.2450151235736741E-2</v>
      </c>
    </row>
    <row r="8034" spans="2:8" x14ac:dyDescent="0.3">
      <c r="B8034" s="213">
        <v>33889</v>
      </c>
      <c r="C8034" s="213">
        <v>30.520714000000002</v>
      </c>
      <c r="D8034" s="174">
        <v>-1.3888627271060357E-2</v>
      </c>
      <c r="E8034" s="174">
        <v>-1.3888627271060357E-2</v>
      </c>
      <c r="G8034" s="174">
        <v>8028</v>
      </c>
      <c r="H8034" s="174">
        <f t="shared" ca="1" si="129"/>
        <v>-1.1245023608940244E-2</v>
      </c>
    </row>
    <row r="8035" spans="2:8" x14ac:dyDescent="0.3">
      <c r="B8035" s="212">
        <v>33886</v>
      </c>
      <c r="C8035" s="212">
        <v>30.950575000000001</v>
      </c>
      <c r="D8035" s="174">
        <v>1.4084238003082068E-2</v>
      </c>
      <c r="E8035" s="174">
        <v>1.4084238003082068E-2</v>
      </c>
      <c r="G8035" s="174">
        <v>8029</v>
      </c>
      <c r="H8035" s="174">
        <f t="shared" ca="1" si="129"/>
        <v>1.4022887792159955E-2</v>
      </c>
    </row>
    <row r="8036" spans="2:8" x14ac:dyDescent="0.3">
      <c r="B8036" s="213">
        <v>33885</v>
      </c>
      <c r="C8036" s="213">
        <v>30.520714000000002</v>
      </c>
      <c r="D8036" s="174">
        <v>-1.3888627271060357E-2</v>
      </c>
      <c r="E8036" s="174">
        <v>-1.3888627271060357E-2</v>
      </c>
      <c r="G8036" s="174">
        <v>8030</v>
      </c>
      <c r="H8036" s="174">
        <f t="shared" ca="1" si="129"/>
        <v>-3.201662376405135E-3</v>
      </c>
    </row>
    <row r="8037" spans="2:8" x14ac:dyDescent="0.3">
      <c r="B8037" s="212">
        <v>33884</v>
      </c>
      <c r="C8037" s="212">
        <v>30.950575000000001</v>
      </c>
      <c r="D8037" s="174">
        <v>0</v>
      </c>
      <c r="E8037" s="174">
        <v>0</v>
      </c>
      <c r="G8037" s="174">
        <v>8031</v>
      </c>
      <c r="H8037" s="174">
        <f t="shared" ca="1" si="129"/>
        <v>-7.1581038171193833E-3</v>
      </c>
    </row>
    <row r="8038" spans="2:8" x14ac:dyDescent="0.3">
      <c r="B8038" s="213">
        <v>33883</v>
      </c>
      <c r="C8038" s="213">
        <v>30.950575000000001</v>
      </c>
      <c r="D8038" s="174">
        <v>-1.3698721372579542E-2</v>
      </c>
      <c r="E8038" s="174">
        <v>-1.3698721372579542E-2</v>
      </c>
      <c r="G8038" s="174">
        <v>8032</v>
      </c>
      <c r="H8038" s="174">
        <f t="shared" ca="1" si="129"/>
        <v>3.2550613187705496E-2</v>
      </c>
    </row>
    <row r="8039" spans="2:8" x14ac:dyDescent="0.3">
      <c r="B8039" s="212">
        <v>33882</v>
      </c>
      <c r="C8039" s="212">
        <v>31.380447</v>
      </c>
      <c r="D8039" s="174">
        <v>0</v>
      </c>
      <c r="E8039" s="174">
        <v>0</v>
      </c>
      <c r="G8039" s="174">
        <v>8033</v>
      </c>
      <c r="H8039" s="174">
        <f t="shared" ca="1" si="129"/>
        <v>-8.4896786244728472E-3</v>
      </c>
    </row>
    <row r="8040" spans="2:8" x14ac:dyDescent="0.3">
      <c r="B8040" s="213">
        <v>33879</v>
      </c>
      <c r="C8040" s="213">
        <v>31.380447</v>
      </c>
      <c r="D8040" s="174">
        <v>0</v>
      </c>
      <c r="E8040" s="174">
        <v>0</v>
      </c>
      <c r="G8040" s="174">
        <v>8034</v>
      </c>
      <c r="H8040" s="174">
        <f t="shared" ca="1" si="129"/>
        <v>3.7361174738929803E-2</v>
      </c>
    </row>
    <row r="8041" spans="2:8" x14ac:dyDescent="0.3">
      <c r="B8041" s="212">
        <v>33878</v>
      </c>
      <c r="C8041" s="212">
        <v>31.380447</v>
      </c>
      <c r="D8041" s="174">
        <v>6.8965010492045304E-3</v>
      </c>
      <c r="E8041" s="174">
        <v>6.8965010492045304E-3</v>
      </c>
      <c r="G8041" s="174">
        <v>8035</v>
      </c>
      <c r="H8041" s="174">
        <f t="shared" ca="1" si="129"/>
        <v>1.0348271359645169E-2</v>
      </c>
    </row>
    <row r="8042" spans="2:8" x14ac:dyDescent="0.3">
      <c r="B8042" s="213">
        <v>33877</v>
      </c>
      <c r="C8042" s="213">
        <v>31.165514000000002</v>
      </c>
      <c r="D8042" s="174">
        <v>3.5714461372891144E-2</v>
      </c>
      <c r="E8042" s="174">
        <v>3.5714461372891144E-2</v>
      </c>
      <c r="G8042" s="174">
        <v>8036</v>
      </c>
      <c r="H8042" s="174">
        <f t="shared" ca="1" si="129"/>
        <v>-1.9480235596011315E-2</v>
      </c>
    </row>
    <row r="8043" spans="2:8" x14ac:dyDescent="0.3">
      <c r="B8043" s="212">
        <v>33876</v>
      </c>
      <c r="C8043" s="212">
        <v>30.090835999999999</v>
      </c>
      <c r="D8043" s="174">
        <v>-1.4084795001847015E-2</v>
      </c>
      <c r="E8043" s="174">
        <v>-1.4084795001847015E-2</v>
      </c>
      <c r="G8043" s="174">
        <v>8037</v>
      </c>
      <c r="H8043" s="174">
        <f t="shared" ca="1" si="129"/>
        <v>-3.678835691938441E-2</v>
      </c>
    </row>
    <row r="8044" spans="2:8" x14ac:dyDescent="0.3">
      <c r="B8044" s="213">
        <v>33875</v>
      </c>
      <c r="C8044" s="213">
        <v>30.520714000000002</v>
      </c>
      <c r="D8044" s="174">
        <v>0</v>
      </c>
      <c r="E8044" s="174">
        <v>0</v>
      </c>
      <c r="G8044" s="174">
        <v>8038</v>
      </c>
      <c r="H8044" s="174">
        <f t="shared" ca="1" si="129"/>
        <v>2.0616416377692091E-2</v>
      </c>
    </row>
    <row r="8045" spans="2:8" x14ac:dyDescent="0.3">
      <c r="B8045" s="212">
        <v>33872</v>
      </c>
      <c r="C8045" s="212">
        <v>30.520714000000002</v>
      </c>
      <c r="D8045" s="174">
        <v>0</v>
      </c>
      <c r="E8045" s="174">
        <v>0</v>
      </c>
      <c r="G8045" s="174">
        <v>8039</v>
      </c>
      <c r="H8045" s="174">
        <f t="shared" ca="1" si="129"/>
        <v>1.0132537548708749E-2</v>
      </c>
    </row>
    <row r="8046" spans="2:8" x14ac:dyDescent="0.3">
      <c r="B8046" s="213">
        <v>33871</v>
      </c>
      <c r="C8046" s="213">
        <v>30.520714000000002</v>
      </c>
      <c r="D8046" s="174">
        <v>0</v>
      </c>
      <c r="E8046" s="174">
        <v>0</v>
      </c>
      <c r="G8046" s="174">
        <v>8040</v>
      </c>
      <c r="H8046" s="174">
        <f t="shared" ca="1" si="129"/>
        <v>2.2320363333639962E-2</v>
      </c>
    </row>
    <row r="8047" spans="2:8" x14ac:dyDescent="0.3">
      <c r="B8047" s="212">
        <v>33870</v>
      </c>
      <c r="C8047" s="212">
        <v>30.520714000000002</v>
      </c>
      <c r="D8047" s="174">
        <v>0</v>
      </c>
      <c r="E8047" s="174">
        <v>0</v>
      </c>
      <c r="G8047" s="174">
        <v>8041</v>
      </c>
      <c r="H8047" s="174">
        <f t="shared" ca="1" si="129"/>
        <v>-1.2583627496735706E-2</v>
      </c>
    </row>
    <row r="8048" spans="2:8" x14ac:dyDescent="0.3">
      <c r="B8048" s="213">
        <v>33869</v>
      </c>
      <c r="C8048" s="213">
        <v>30.520714000000002</v>
      </c>
      <c r="D8048" s="174">
        <v>1.4286010531578524E-2</v>
      </c>
      <c r="E8048" s="174">
        <v>1.4286010531578524E-2</v>
      </c>
      <c r="G8048" s="174">
        <v>8042</v>
      </c>
      <c r="H8048" s="174">
        <f t="shared" ca="1" si="129"/>
        <v>-4.8691635046524875E-3</v>
      </c>
    </row>
    <row r="8049" spans="2:8" x14ac:dyDescent="0.3">
      <c r="B8049" s="212">
        <v>33868</v>
      </c>
      <c r="C8049" s="212">
        <v>30.090835999999999</v>
      </c>
      <c r="D8049" s="174">
        <v>-2.7777803804937426E-2</v>
      </c>
      <c r="E8049" s="174">
        <v>-2.7777803804937426E-2</v>
      </c>
      <c r="G8049" s="174">
        <v>8043</v>
      </c>
      <c r="H8049" s="174">
        <f t="shared" ca="1" si="129"/>
        <v>-5.5824489146622516E-3</v>
      </c>
    </row>
    <row r="8050" spans="2:8" x14ac:dyDescent="0.3">
      <c r="B8050" s="213">
        <v>33865</v>
      </c>
      <c r="C8050" s="213">
        <v>30.950575000000001</v>
      </c>
      <c r="D8050" s="174">
        <v>-2.7026868146010991E-2</v>
      </c>
      <c r="E8050" s="174">
        <v>-2.7026868146010991E-2</v>
      </c>
      <c r="G8050" s="174">
        <v>8044</v>
      </c>
      <c r="H8050" s="174">
        <f t="shared" ca="1" si="129"/>
        <v>-1.7002315756349345E-2</v>
      </c>
    </row>
    <row r="8051" spans="2:8" x14ac:dyDescent="0.3">
      <c r="B8051" s="212">
        <v>33864</v>
      </c>
      <c r="C8051" s="212">
        <v>31.810307999999999</v>
      </c>
      <c r="D8051" s="174">
        <v>-1.3333454920740073E-2</v>
      </c>
      <c r="E8051" s="174">
        <v>-1.3333454920740073E-2</v>
      </c>
      <c r="G8051" s="174">
        <v>8045</v>
      </c>
      <c r="H8051" s="174">
        <f t="shared" ca="1" si="129"/>
        <v>2.7267038263379144E-3</v>
      </c>
    </row>
    <row r="8052" spans="2:8" x14ac:dyDescent="0.3">
      <c r="B8052" s="213">
        <v>33863</v>
      </c>
      <c r="C8052" s="213">
        <v>32.240181</v>
      </c>
      <c r="D8052" s="174">
        <v>-1.3158043351931856E-2</v>
      </c>
      <c r="E8052" s="174">
        <v>-1.3158043351931856E-2</v>
      </c>
      <c r="G8052" s="174">
        <v>8046</v>
      </c>
      <c r="H8052" s="174">
        <f t="shared" ca="1" si="129"/>
        <v>-1.7582073362314159E-3</v>
      </c>
    </row>
    <row r="8053" spans="2:8" x14ac:dyDescent="0.3">
      <c r="B8053" s="212">
        <v>33862</v>
      </c>
      <c r="C8053" s="212">
        <v>32.670054999999998</v>
      </c>
      <c r="D8053" s="174">
        <v>2.7027308254921605E-2</v>
      </c>
      <c r="E8053" s="174">
        <v>2.7027308254921605E-2</v>
      </c>
      <c r="G8053" s="174">
        <v>8047</v>
      </c>
      <c r="H8053" s="174">
        <f t="shared" ca="1" si="129"/>
        <v>1.6305327699753808E-2</v>
      </c>
    </row>
    <row r="8054" spans="2:8" x14ac:dyDescent="0.3">
      <c r="B8054" s="213">
        <v>33861</v>
      </c>
      <c r="C8054" s="213">
        <v>31.810307999999999</v>
      </c>
      <c r="D8054" s="174">
        <v>1.3698370835826493E-2</v>
      </c>
      <c r="E8054" s="174">
        <v>1.3698370835826493E-2</v>
      </c>
      <c r="G8054" s="174">
        <v>8048</v>
      </c>
      <c r="H8054" s="174">
        <f t="shared" ca="1" si="129"/>
        <v>-4.1181459596269496E-2</v>
      </c>
    </row>
    <row r="8055" spans="2:8" x14ac:dyDescent="0.3">
      <c r="B8055" s="212">
        <v>33858</v>
      </c>
      <c r="C8055" s="212">
        <v>31.380447</v>
      </c>
      <c r="D8055" s="174">
        <v>-2.6666537635132988E-2</v>
      </c>
      <c r="E8055" s="174">
        <v>-2.6666537635132988E-2</v>
      </c>
      <c r="G8055" s="174">
        <v>8049</v>
      </c>
      <c r="H8055" s="174">
        <f t="shared" ca="1" si="129"/>
        <v>7.2508142876491826E-3</v>
      </c>
    </row>
    <row r="8056" spans="2:8" x14ac:dyDescent="0.3">
      <c r="B8056" s="213">
        <v>33857</v>
      </c>
      <c r="C8056" s="213">
        <v>32.240181</v>
      </c>
      <c r="D8056" s="174">
        <v>0</v>
      </c>
      <c r="E8056" s="174">
        <v>0</v>
      </c>
      <c r="G8056" s="174">
        <v>8050</v>
      </c>
      <c r="H8056" s="174">
        <f t="shared" ca="1" si="129"/>
        <v>-1.0254418810046501E-3</v>
      </c>
    </row>
    <row r="8057" spans="2:8" x14ac:dyDescent="0.3">
      <c r="B8057" s="212">
        <v>33856</v>
      </c>
      <c r="C8057" s="212">
        <v>32.240181</v>
      </c>
      <c r="D8057" s="174">
        <v>5.6337705598892542E-2</v>
      </c>
      <c r="E8057" s="174">
        <v>5.6337705598892542E-2</v>
      </c>
      <c r="G8057" s="174">
        <v>8051</v>
      </c>
      <c r="H8057" s="174">
        <f t="shared" ca="1" si="129"/>
        <v>-4.2109612707708612E-2</v>
      </c>
    </row>
    <row r="8058" spans="2:8" x14ac:dyDescent="0.3">
      <c r="B8058" s="213">
        <v>33855</v>
      </c>
      <c r="C8058" s="213">
        <v>30.520714000000002</v>
      </c>
      <c r="D8058" s="174">
        <v>0</v>
      </c>
      <c r="E8058" s="174">
        <v>0</v>
      </c>
      <c r="G8058" s="174">
        <v>8052</v>
      </c>
      <c r="H8058" s="174">
        <f t="shared" ca="1" si="129"/>
        <v>-1.2981468727588669E-2</v>
      </c>
    </row>
    <row r="8059" spans="2:8" x14ac:dyDescent="0.3">
      <c r="B8059" s="212">
        <v>33854</v>
      </c>
      <c r="C8059" s="212">
        <v>30.520714000000002</v>
      </c>
      <c r="D8059" s="174">
        <v>2.1582876850663579E-2</v>
      </c>
      <c r="E8059" s="174">
        <v>2.1582876850663579E-2</v>
      </c>
      <c r="G8059" s="174">
        <v>8053</v>
      </c>
      <c r="H8059" s="174">
        <f t="shared" ca="1" si="129"/>
        <v>3.1016564313683874E-2</v>
      </c>
    </row>
    <row r="8060" spans="2:8" x14ac:dyDescent="0.3">
      <c r="B8060" s="213">
        <v>33851</v>
      </c>
      <c r="C8060" s="213">
        <v>29.875906000000001</v>
      </c>
      <c r="D8060" s="174">
        <v>2.2058903017676348E-2</v>
      </c>
      <c r="E8060" s="174">
        <v>2.2058903017676348E-2</v>
      </c>
      <c r="G8060" s="174">
        <v>8054</v>
      </c>
      <c r="H8060" s="174">
        <f t="shared" ca="1" si="129"/>
        <v>-2.8380499100736669E-2</v>
      </c>
    </row>
    <row r="8061" spans="2:8" x14ac:dyDescent="0.3">
      <c r="B8061" s="212">
        <v>33850</v>
      </c>
      <c r="C8061" s="212">
        <v>29.231100000000001</v>
      </c>
      <c r="D8061" s="174">
        <v>7.4074227245399431E-3</v>
      </c>
      <c r="E8061" s="174">
        <v>7.4074227245399431E-3</v>
      </c>
      <c r="G8061" s="174">
        <v>8055</v>
      </c>
      <c r="H8061" s="174">
        <f t="shared" ca="1" si="129"/>
        <v>-1.0154331701080481E-2</v>
      </c>
    </row>
    <row r="8062" spans="2:8" x14ac:dyDescent="0.3">
      <c r="B8062" s="213">
        <v>33849</v>
      </c>
      <c r="C8062" s="213">
        <v>29.016165000000001</v>
      </c>
      <c r="D8062" s="174">
        <v>-2.8777068718853233E-2</v>
      </c>
      <c r="E8062" s="174">
        <v>-2.8777068718853233E-2</v>
      </c>
      <c r="G8062" s="174">
        <v>8056</v>
      </c>
      <c r="H8062" s="174">
        <f t="shared" ca="1" si="129"/>
        <v>1.560073073384206E-2</v>
      </c>
    </row>
    <row r="8063" spans="2:8" x14ac:dyDescent="0.3">
      <c r="B8063" s="212">
        <v>33848</v>
      </c>
      <c r="C8063" s="212">
        <v>29.875906000000001</v>
      </c>
      <c r="D8063" s="174">
        <v>1.459870722140089E-2</v>
      </c>
      <c r="E8063" s="174">
        <v>1.459870722140089E-2</v>
      </c>
      <c r="G8063" s="174">
        <v>8057</v>
      </c>
      <c r="H8063" s="174">
        <f t="shared" ca="1" si="129"/>
        <v>-1.9632875024083701E-2</v>
      </c>
    </row>
    <row r="8064" spans="2:8" x14ac:dyDescent="0.3">
      <c r="B8064" s="213">
        <v>33847</v>
      </c>
      <c r="C8064" s="213">
        <v>29.446031999999999</v>
      </c>
      <c r="D8064" s="174">
        <v>0</v>
      </c>
      <c r="E8064" s="174">
        <v>0</v>
      </c>
      <c r="G8064" s="174">
        <v>8058</v>
      </c>
      <c r="H8064" s="174">
        <f t="shared" ca="1" si="129"/>
        <v>3.6927572244618283E-2</v>
      </c>
    </row>
    <row r="8065" spans="2:8" x14ac:dyDescent="0.3">
      <c r="B8065" s="212">
        <v>33844</v>
      </c>
      <c r="C8065" s="212">
        <v>29.446031999999999</v>
      </c>
      <c r="D8065" s="174">
        <v>6.2015453271028177E-2</v>
      </c>
      <c r="E8065" s="174">
        <v>6.2015453271028177E-2</v>
      </c>
      <c r="G8065" s="174">
        <v>8059</v>
      </c>
      <c r="H8065" s="174">
        <f t="shared" ca="1" si="129"/>
        <v>-5.0270737215092641E-2</v>
      </c>
    </row>
    <row r="8066" spans="2:8" x14ac:dyDescent="0.3">
      <c r="B8066" s="213">
        <v>33843</v>
      </c>
      <c r="C8066" s="213">
        <v>27.726557</v>
      </c>
      <c r="D8066" s="174">
        <v>-3.8611371663490571E-3</v>
      </c>
      <c r="E8066" s="174">
        <v>-3.8611371663490571E-3</v>
      </c>
      <c r="G8066" s="174">
        <v>8060</v>
      </c>
      <c r="H8066" s="174">
        <f t="shared" ca="1" si="129"/>
        <v>5.0074807234138631E-2</v>
      </c>
    </row>
    <row r="8067" spans="2:8" x14ac:dyDescent="0.3">
      <c r="B8067" s="212">
        <v>33842</v>
      </c>
      <c r="C8067" s="212">
        <v>27.834028</v>
      </c>
      <c r="D8067" s="174">
        <v>-7.6629916531329332E-3</v>
      </c>
      <c r="E8067" s="174">
        <v>-7.6629916531329332E-3</v>
      </c>
      <c r="G8067" s="174">
        <v>8061</v>
      </c>
      <c r="H8067" s="174">
        <f t="shared" ca="1" si="129"/>
        <v>-1.0855589443567855E-2</v>
      </c>
    </row>
    <row r="8068" spans="2:8" x14ac:dyDescent="0.3">
      <c r="B8068" s="213">
        <v>33841</v>
      </c>
      <c r="C8068" s="213">
        <v>28.048967000000001</v>
      </c>
      <c r="D8068" s="174">
        <v>-4.0440934484162423E-2</v>
      </c>
      <c r="E8068" s="174">
        <v>-4.0440934484162423E-2</v>
      </c>
      <c r="G8068" s="174">
        <v>8062</v>
      </c>
      <c r="H8068" s="174">
        <f t="shared" ca="1" si="129"/>
        <v>-4.903757127248911E-2</v>
      </c>
    </row>
    <row r="8069" spans="2:8" x14ac:dyDescent="0.3">
      <c r="B8069" s="212">
        <v>33840</v>
      </c>
      <c r="C8069" s="212">
        <v>29.231100000000001</v>
      </c>
      <c r="D8069" s="174">
        <v>7.4074227245399431E-3</v>
      </c>
      <c r="E8069" s="174">
        <v>7.4074227245399431E-3</v>
      </c>
      <c r="G8069" s="174">
        <v>8063</v>
      </c>
      <c r="H8069" s="174">
        <f t="shared" ca="1" si="129"/>
        <v>-4.1215423756262616E-3</v>
      </c>
    </row>
    <row r="8070" spans="2:8" x14ac:dyDescent="0.3">
      <c r="B8070" s="213">
        <v>33837</v>
      </c>
      <c r="C8070" s="213">
        <v>29.016165000000001</v>
      </c>
      <c r="D8070" s="174">
        <v>0</v>
      </c>
      <c r="E8070" s="174">
        <v>0</v>
      </c>
      <c r="G8070" s="174">
        <v>8064</v>
      </c>
      <c r="H8070" s="174">
        <f t="shared" ca="1" si="129"/>
        <v>-3.3335984530577255E-2</v>
      </c>
    </row>
    <row r="8071" spans="2:8" x14ac:dyDescent="0.3">
      <c r="B8071" s="212">
        <v>33836</v>
      </c>
      <c r="C8071" s="212">
        <v>29.016165000000001</v>
      </c>
      <c r="D8071" s="174">
        <v>-7.3529562691790774E-3</v>
      </c>
      <c r="E8071" s="174">
        <v>-7.3529562691790774E-3</v>
      </c>
      <c r="G8071" s="174">
        <v>8065</v>
      </c>
      <c r="H8071" s="174">
        <f t="shared" ca="1" si="129"/>
        <v>1.3239414076289511E-2</v>
      </c>
    </row>
    <row r="8072" spans="2:8" x14ac:dyDescent="0.3">
      <c r="B8072" s="213">
        <v>33835</v>
      </c>
      <c r="C8072" s="213">
        <v>29.231100000000001</v>
      </c>
      <c r="D8072" s="174">
        <v>1.4925439466489507E-2</v>
      </c>
      <c r="E8072" s="174">
        <v>1.4925439466489507E-2</v>
      </c>
      <c r="G8072" s="174">
        <v>8066</v>
      </c>
      <c r="H8072" s="174">
        <f t="shared" ref="H8072:H8135" ca="1" si="130">_xlfn.NORM.INV(RAND(),N$9,N$10)</f>
        <v>-2.5530788167109034E-2</v>
      </c>
    </row>
    <row r="8073" spans="2:8" x14ac:dyDescent="0.3">
      <c r="B8073" s="212">
        <v>33834</v>
      </c>
      <c r="C8073" s="212">
        <v>28.801228999999999</v>
      </c>
      <c r="D8073" s="174">
        <v>2.2900885630993885E-2</v>
      </c>
      <c r="E8073" s="174">
        <v>2.2900885630993885E-2</v>
      </c>
      <c r="G8073" s="174">
        <v>8067</v>
      </c>
      <c r="H8073" s="174">
        <f t="shared" ca="1" si="130"/>
        <v>2.5104550320132923E-2</v>
      </c>
    </row>
    <row r="8074" spans="2:8" x14ac:dyDescent="0.3">
      <c r="B8074" s="213">
        <v>33833</v>
      </c>
      <c r="C8074" s="213">
        <v>28.156421999999999</v>
      </c>
      <c r="D8074" s="174">
        <v>2.3437181668681334E-2</v>
      </c>
      <c r="E8074" s="174">
        <v>2.3437181668681334E-2</v>
      </c>
      <c r="G8074" s="174">
        <v>8068</v>
      </c>
      <c r="H8074" s="174">
        <f t="shared" ca="1" si="130"/>
        <v>6.5109755363774863E-2</v>
      </c>
    </row>
    <row r="8075" spans="2:8" x14ac:dyDescent="0.3">
      <c r="B8075" s="212">
        <v>33830</v>
      </c>
      <c r="C8075" s="212">
        <v>27.511627000000001</v>
      </c>
      <c r="D8075" s="174">
        <v>3.2258399782679581E-2</v>
      </c>
      <c r="E8075" s="174">
        <v>3.2258399782679581E-2</v>
      </c>
      <c r="G8075" s="174">
        <v>8069</v>
      </c>
      <c r="H8075" s="174">
        <f t="shared" ca="1" si="130"/>
        <v>-2.6590479300298842E-2</v>
      </c>
    </row>
    <row r="8076" spans="2:8" x14ac:dyDescent="0.3">
      <c r="B8076" s="213">
        <v>33829</v>
      </c>
      <c r="C8076" s="213">
        <v>26.651879999999998</v>
      </c>
      <c r="D8076" s="174">
        <v>0</v>
      </c>
      <c r="E8076" s="174">
        <v>0</v>
      </c>
      <c r="G8076" s="174">
        <v>8070</v>
      </c>
      <c r="H8076" s="174">
        <f t="shared" ca="1" si="130"/>
        <v>3.1654513396708411E-2</v>
      </c>
    </row>
    <row r="8077" spans="2:8" x14ac:dyDescent="0.3">
      <c r="B8077" s="212">
        <v>33828</v>
      </c>
      <c r="C8077" s="212">
        <v>26.651879999999998</v>
      </c>
      <c r="D8077" s="174">
        <v>-4.0163151920633005E-3</v>
      </c>
      <c r="E8077" s="174">
        <v>-4.0163151920633005E-3</v>
      </c>
      <c r="G8077" s="174">
        <v>8071</v>
      </c>
      <c r="H8077" s="174">
        <f t="shared" ca="1" si="130"/>
        <v>2.4719566597795832E-2</v>
      </c>
    </row>
    <row r="8078" spans="2:8" x14ac:dyDescent="0.3">
      <c r="B8078" s="213">
        <v>33827</v>
      </c>
      <c r="C8078" s="213">
        <v>26.759353999999998</v>
      </c>
      <c r="D8078" s="174">
        <v>4.0325110273646686E-3</v>
      </c>
      <c r="E8078" s="174">
        <v>4.0325110273646686E-3</v>
      </c>
      <c r="G8078" s="174">
        <v>8072</v>
      </c>
      <c r="H8078" s="174">
        <f t="shared" ca="1" si="130"/>
        <v>4.4366866620241096E-3</v>
      </c>
    </row>
    <row r="8079" spans="2:8" x14ac:dyDescent="0.3">
      <c r="B8079" s="212">
        <v>33826</v>
      </c>
      <c r="C8079" s="212">
        <v>26.651879999999998</v>
      </c>
      <c r="D8079" s="174">
        <v>-8.0000917116457293E-3</v>
      </c>
      <c r="E8079" s="174">
        <v>-8.0000917116457293E-3</v>
      </c>
      <c r="G8079" s="174">
        <v>8073</v>
      </c>
      <c r="H8079" s="174">
        <f t="shared" ca="1" si="130"/>
        <v>7.3641151761780557E-3</v>
      </c>
    </row>
    <row r="8080" spans="2:8" x14ac:dyDescent="0.3">
      <c r="B8080" s="213">
        <v>33823</v>
      </c>
      <c r="C8080" s="213">
        <v>26.866817000000001</v>
      </c>
      <c r="D8080" s="174">
        <v>5.0420118127813184E-2</v>
      </c>
      <c r="E8080" s="174">
        <v>5.0420118127813184E-2</v>
      </c>
      <c r="G8080" s="174">
        <v>8074</v>
      </c>
      <c r="H8080" s="174">
        <f t="shared" ca="1" si="130"/>
        <v>3.690848227142729E-2</v>
      </c>
    </row>
    <row r="8081" spans="2:8" x14ac:dyDescent="0.3">
      <c r="B8081" s="212">
        <v>33822</v>
      </c>
      <c r="C8081" s="212">
        <v>25.577210999999998</v>
      </c>
      <c r="D8081" s="174">
        <v>-5.5555631457414878E-2</v>
      </c>
      <c r="E8081" s="174">
        <v>-5.5555631457414878E-2</v>
      </c>
      <c r="G8081" s="174">
        <v>8075</v>
      </c>
      <c r="H8081" s="174">
        <f t="shared" ca="1" si="130"/>
        <v>1.1788578504700029E-2</v>
      </c>
    </row>
    <row r="8082" spans="2:8" x14ac:dyDescent="0.3">
      <c r="B8082" s="213">
        <v>33821</v>
      </c>
      <c r="C8082" s="213">
        <v>27.081755000000001</v>
      </c>
      <c r="D8082" s="174">
        <v>0</v>
      </c>
      <c r="E8082" s="174">
        <v>0</v>
      </c>
      <c r="G8082" s="174">
        <v>8076</v>
      </c>
      <c r="H8082" s="174">
        <f t="shared" ca="1" si="130"/>
        <v>-3.3693709585375223E-2</v>
      </c>
    </row>
    <row r="8083" spans="2:8" x14ac:dyDescent="0.3">
      <c r="B8083" s="212">
        <v>33820</v>
      </c>
      <c r="C8083" s="212">
        <v>27.081755000000001</v>
      </c>
      <c r="D8083" s="174">
        <v>-7.8739589213166986E-3</v>
      </c>
      <c r="E8083" s="174">
        <v>-7.8739589213166986E-3</v>
      </c>
      <c r="G8083" s="174">
        <v>8077</v>
      </c>
      <c r="H8083" s="174">
        <f t="shared" ca="1" si="130"/>
        <v>-2.3088128970800415E-2</v>
      </c>
    </row>
    <row r="8084" spans="2:8" x14ac:dyDescent="0.3">
      <c r="B8084" s="213">
        <v>33819</v>
      </c>
      <c r="C8084" s="213">
        <v>27.296688</v>
      </c>
      <c r="D8084" s="174">
        <v>-7.8126604435281525E-3</v>
      </c>
      <c r="E8084" s="174">
        <v>-7.8126604435281525E-3</v>
      </c>
      <c r="G8084" s="174">
        <v>8078</v>
      </c>
      <c r="H8084" s="174">
        <f t="shared" ca="1" si="130"/>
        <v>2.2654941735546004E-2</v>
      </c>
    </row>
    <row r="8085" spans="2:8" x14ac:dyDescent="0.3">
      <c r="B8085" s="212">
        <v>33816</v>
      </c>
      <c r="C8085" s="212">
        <v>27.511627000000001</v>
      </c>
      <c r="D8085" s="174">
        <v>1.587312195978435E-2</v>
      </c>
      <c r="E8085" s="174">
        <v>1.587312195978435E-2</v>
      </c>
      <c r="G8085" s="174">
        <v>8079</v>
      </c>
      <c r="H8085" s="174">
        <f t="shared" ca="1" si="130"/>
        <v>2.5739518664950368E-2</v>
      </c>
    </row>
    <row r="8086" spans="2:8" x14ac:dyDescent="0.3">
      <c r="B8086" s="213">
        <v>33815</v>
      </c>
      <c r="C8086" s="213">
        <v>27.081755000000001</v>
      </c>
      <c r="D8086" s="174">
        <v>0</v>
      </c>
      <c r="E8086" s="174">
        <v>0</v>
      </c>
      <c r="G8086" s="174">
        <v>8080</v>
      </c>
      <c r="H8086" s="174">
        <f t="shared" ca="1" si="130"/>
        <v>-3.6023325124162939E-2</v>
      </c>
    </row>
    <row r="8087" spans="2:8" x14ac:dyDescent="0.3">
      <c r="B8087" s="212">
        <v>33814</v>
      </c>
      <c r="C8087" s="212">
        <v>27.081755000000001</v>
      </c>
      <c r="D8087" s="174">
        <v>-4.5454431703465477E-2</v>
      </c>
      <c r="E8087" s="174">
        <v>-4.5454431703465477E-2</v>
      </c>
      <c r="G8087" s="174">
        <v>8081</v>
      </c>
      <c r="H8087" s="174">
        <f t="shared" ca="1" si="130"/>
        <v>1.3723311575111002E-2</v>
      </c>
    </row>
    <row r="8088" spans="2:8" x14ac:dyDescent="0.3">
      <c r="B8088" s="213">
        <v>33813</v>
      </c>
      <c r="C8088" s="213">
        <v>28.371359000000002</v>
      </c>
      <c r="D8088" s="174">
        <v>1.538453995226889E-2</v>
      </c>
      <c r="E8088" s="174">
        <v>1.538453995226889E-2</v>
      </c>
      <c r="G8088" s="174">
        <v>8082</v>
      </c>
      <c r="H8088" s="174">
        <f t="shared" ca="1" si="130"/>
        <v>1.6335243007199796E-2</v>
      </c>
    </row>
    <row r="8089" spans="2:8" x14ac:dyDescent="0.3">
      <c r="B8089" s="212">
        <v>33812</v>
      </c>
      <c r="C8089" s="212">
        <v>27.941492</v>
      </c>
      <c r="D8089" s="174">
        <v>4.8387280747174376E-2</v>
      </c>
      <c r="E8089" s="174">
        <v>4.8387280747174376E-2</v>
      </c>
      <c r="G8089" s="174">
        <v>8083</v>
      </c>
      <c r="H8089" s="174">
        <f t="shared" ca="1" si="130"/>
        <v>-4.5104355400485494E-3</v>
      </c>
    </row>
    <row r="8090" spans="2:8" x14ac:dyDescent="0.3">
      <c r="B8090" s="213">
        <v>33809</v>
      </c>
      <c r="C8090" s="213">
        <v>26.651879999999998</v>
      </c>
      <c r="D8090" s="174">
        <v>0</v>
      </c>
      <c r="E8090" s="174">
        <v>0</v>
      </c>
      <c r="G8090" s="174">
        <v>8084</v>
      </c>
      <c r="H8090" s="174">
        <f t="shared" ca="1" si="130"/>
        <v>3.6612711546841115E-4</v>
      </c>
    </row>
    <row r="8091" spans="2:8" x14ac:dyDescent="0.3">
      <c r="B8091" s="212">
        <v>33808</v>
      </c>
      <c r="C8091" s="212">
        <v>26.651879999999998</v>
      </c>
      <c r="D8091" s="174">
        <v>-0.10144945028599715</v>
      </c>
      <c r="E8091" s="174">
        <v>-0.10144945028599715</v>
      </c>
      <c r="G8091" s="174">
        <v>8085</v>
      </c>
      <c r="H8091" s="174">
        <f t="shared" ca="1" si="130"/>
        <v>-4.420163823204204E-2</v>
      </c>
    </row>
    <row r="8092" spans="2:8" x14ac:dyDescent="0.3">
      <c r="B8092" s="213">
        <v>33807</v>
      </c>
      <c r="C8092" s="213">
        <v>29.660969000000001</v>
      </c>
      <c r="D8092" s="174">
        <v>-4.1666624933462439E-2</v>
      </c>
      <c r="E8092" s="174">
        <v>-4.1666624933462439E-2</v>
      </c>
      <c r="G8092" s="174">
        <v>8086</v>
      </c>
      <c r="H8092" s="174">
        <f t="shared" ca="1" si="130"/>
        <v>-9.1596445598147586E-3</v>
      </c>
    </row>
    <row r="8093" spans="2:8" x14ac:dyDescent="0.3">
      <c r="B8093" s="212">
        <v>33806</v>
      </c>
      <c r="C8093" s="212">
        <v>30.950575000000001</v>
      </c>
      <c r="D8093" s="174">
        <v>2.8571456107101881E-2</v>
      </c>
      <c r="E8093" s="174">
        <v>2.8571456107101881E-2</v>
      </c>
      <c r="G8093" s="174">
        <v>8087</v>
      </c>
      <c r="H8093" s="174">
        <f t="shared" ca="1" si="130"/>
        <v>-1.1227977844481502E-2</v>
      </c>
    </row>
    <row r="8094" spans="2:8" x14ac:dyDescent="0.3">
      <c r="B8094" s="213">
        <v>33805</v>
      </c>
      <c r="C8094" s="213">
        <v>30.090835999999999</v>
      </c>
      <c r="D8094" s="174">
        <v>0</v>
      </c>
      <c r="E8094" s="174">
        <v>0</v>
      </c>
      <c r="G8094" s="174">
        <v>8088</v>
      </c>
      <c r="H8094" s="174">
        <f t="shared" ca="1" si="130"/>
        <v>1.618609082943305E-2</v>
      </c>
    </row>
    <row r="8095" spans="2:8" x14ac:dyDescent="0.3">
      <c r="B8095" s="212">
        <v>33802</v>
      </c>
      <c r="C8095" s="212">
        <v>30.090835999999999</v>
      </c>
      <c r="D8095" s="174">
        <v>-2.7777803804937426E-2</v>
      </c>
      <c r="E8095" s="174">
        <v>-2.7777803804937426E-2</v>
      </c>
      <c r="G8095" s="174">
        <v>8089</v>
      </c>
      <c r="H8095" s="174">
        <f t="shared" ca="1" si="130"/>
        <v>3.4908947737664581E-3</v>
      </c>
    </row>
    <row r="8096" spans="2:8" x14ac:dyDescent="0.3">
      <c r="B8096" s="213">
        <v>33801</v>
      </c>
      <c r="C8096" s="213">
        <v>30.950575000000001</v>
      </c>
      <c r="D8096" s="174">
        <v>-6.4935333700101475E-2</v>
      </c>
      <c r="E8096" s="174">
        <v>-6.4935333700101475E-2</v>
      </c>
      <c r="G8096" s="174">
        <v>8090</v>
      </c>
      <c r="H8096" s="174">
        <f t="shared" ca="1" si="130"/>
        <v>-1.6467253823216035E-2</v>
      </c>
    </row>
    <row r="8097" spans="2:8" x14ac:dyDescent="0.3">
      <c r="B8097" s="212">
        <v>33800</v>
      </c>
      <c r="C8097" s="212">
        <v>33.099930000000001</v>
      </c>
      <c r="D8097" s="174">
        <v>-0.10465082403811499</v>
      </c>
      <c r="E8097" s="174">
        <v>-0.10465082403811499</v>
      </c>
      <c r="G8097" s="174">
        <v>8091</v>
      </c>
      <c r="H8097" s="174">
        <f t="shared" ca="1" si="130"/>
        <v>-1.9544607375577405E-2</v>
      </c>
    </row>
    <row r="8098" spans="2:8" x14ac:dyDescent="0.3">
      <c r="B8098" s="213">
        <v>33799</v>
      </c>
      <c r="C8098" s="213">
        <v>36.968738999999999</v>
      </c>
      <c r="D8098" s="174">
        <v>0</v>
      </c>
      <c r="E8098" s="174">
        <v>0</v>
      </c>
      <c r="G8098" s="174">
        <v>8092</v>
      </c>
      <c r="H8098" s="174">
        <f t="shared" ca="1" si="130"/>
        <v>5.1124358336269181E-2</v>
      </c>
    </row>
    <row r="8099" spans="2:8" x14ac:dyDescent="0.3">
      <c r="B8099" s="212">
        <v>33798</v>
      </c>
      <c r="C8099" s="212">
        <v>36.968738999999999</v>
      </c>
      <c r="D8099" s="174">
        <v>0</v>
      </c>
      <c r="E8099" s="174">
        <v>0</v>
      </c>
      <c r="G8099" s="174">
        <v>8093</v>
      </c>
      <c r="H8099" s="174">
        <f t="shared" ca="1" si="130"/>
        <v>-6.3795186651030539E-2</v>
      </c>
    </row>
    <row r="8100" spans="2:8" x14ac:dyDescent="0.3">
      <c r="B8100" s="213">
        <v>33795</v>
      </c>
      <c r="C8100" s="213">
        <v>36.968738999999999</v>
      </c>
      <c r="D8100" s="174">
        <v>0</v>
      </c>
      <c r="E8100" s="174">
        <v>0</v>
      </c>
      <c r="G8100" s="174">
        <v>8094</v>
      </c>
      <c r="H8100" s="174">
        <f t="shared" ca="1" si="130"/>
        <v>2.6172208787174186E-2</v>
      </c>
    </row>
    <row r="8101" spans="2:8" x14ac:dyDescent="0.3">
      <c r="B8101" s="212">
        <v>33794</v>
      </c>
      <c r="C8101" s="212">
        <v>36.968738999999999</v>
      </c>
      <c r="D8101" s="174">
        <v>0</v>
      </c>
      <c r="E8101" s="174">
        <v>0</v>
      </c>
      <c r="G8101" s="174">
        <v>8095</v>
      </c>
      <c r="H8101" s="174">
        <f t="shared" ca="1" si="130"/>
        <v>-1.0059263413103579E-3</v>
      </c>
    </row>
    <row r="8102" spans="2:8" x14ac:dyDescent="0.3">
      <c r="B8102" s="213">
        <v>33793</v>
      </c>
      <c r="C8102" s="213">
        <v>36.968738999999999</v>
      </c>
      <c r="D8102" s="174">
        <v>0</v>
      </c>
      <c r="E8102" s="174">
        <v>0</v>
      </c>
      <c r="G8102" s="174">
        <v>8096</v>
      </c>
      <c r="H8102" s="174">
        <f t="shared" ca="1" si="130"/>
        <v>-2.1960355276765952E-4</v>
      </c>
    </row>
    <row r="8103" spans="2:8" x14ac:dyDescent="0.3">
      <c r="B8103" s="212">
        <v>33792</v>
      </c>
      <c r="C8103" s="212">
        <v>36.968738999999999</v>
      </c>
      <c r="D8103" s="174">
        <v>0</v>
      </c>
      <c r="E8103" s="174">
        <v>0</v>
      </c>
      <c r="G8103" s="174">
        <v>8097</v>
      </c>
      <c r="H8103" s="174">
        <f t="shared" ca="1" si="130"/>
        <v>-3.5811331972741917E-2</v>
      </c>
    </row>
    <row r="8104" spans="2:8" x14ac:dyDescent="0.3">
      <c r="B8104" s="213">
        <v>33791</v>
      </c>
      <c r="C8104" s="213">
        <v>36.968738999999999</v>
      </c>
      <c r="D8104" s="174">
        <v>0</v>
      </c>
      <c r="E8104" s="174">
        <v>0</v>
      </c>
      <c r="G8104" s="174">
        <v>8098</v>
      </c>
      <c r="H8104" s="174">
        <f t="shared" ca="1" si="130"/>
        <v>-1.057812181857026E-2</v>
      </c>
    </row>
    <row r="8105" spans="2:8" x14ac:dyDescent="0.3">
      <c r="B8105" s="212">
        <v>33788</v>
      </c>
      <c r="C8105" s="212">
        <v>36.968738999999999</v>
      </c>
      <c r="D8105" s="174">
        <v>0</v>
      </c>
      <c r="E8105" s="174">
        <v>0</v>
      </c>
      <c r="G8105" s="174">
        <v>8099</v>
      </c>
      <c r="H8105" s="174">
        <f t="shared" ca="1" si="130"/>
        <v>-3.1395655624133378E-2</v>
      </c>
    </row>
    <row r="8106" spans="2:8" x14ac:dyDescent="0.3">
      <c r="B8106" s="213">
        <v>33787</v>
      </c>
      <c r="C8106" s="213">
        <v>36.968738999999999</v>
      </c>
      <c r="D8106" s="174">
        <v>0</v>
      </c>
      <c r="E8106" s="174">
        <v>0</v>
      </c>
      <c r="G8106" s="174">
        <v>8100</v>
      </c>
      <c r="H8106" s="174">
        <f t="shared" ca="1" si="130"/>
        <v>6.3867633019201999E-3</v>
      </c>
    </row>
    <row r="8107" spans="2:8" x14ac:dyDescent="0.3">
      <c r="B8107" s="212">
        <v>33786</v>
      </c>
      <c r="C8107" s="212">
        <v>36.968738999999999</v>
      </c>
      <c r="D8107" s="174">
        <v>0</v>
      </c>
      <c r="E8107" s="174">
        <v>0</v>
      </c>
      <c r="G8107" s="174">
        <v>8101</v>
      </c>
      <c r="H8107" s="174">
        <f t="shared" ca="1" si="130"/>
        <v>1.0180886631871963E-2</v>
      </c>
    </row>
    <row r="8108" spans="2:8" x14ac:dyDescent="0.3">
      <c r="B8108" s="213">
        <v>33785</v>
      </c>
      <c r="C8108" s="213">
        <v>36.968738999999999</v>
      </c>
      <c r="D8108" s="174">
        <v>0</v>
      </c>
      <c r="E8108" s="174">
        <v>0</v>
      </c>
      <c r="G8108" s="174">
        <v>8102</v>
      </c>
      <c r="H8108" s="174">
        <f t="shared" ca="1" si="130"/>
        <v>2.5811983832660576E-2</v>
      </c>
    </row>
    <row r="8109" spans="2:8" x14ac:dyDescent="0.3">
      <c r="B8109" s="212">
        <v>33784</v>
      </c>
      <c r="C8109" s="212">
        <v>36.968738999999999</v>
      </c>
      <c r="D8109" s="174">
        <v>0</v>
      </c>
      <c r="E8109" s="174">
        <v>0</v>
      </c>
      <c r="G8109" s="174">
        <v>8103</v>
      </c>
      <c r="H8109" s="174">
        <f t="shared" ca="1" si="130"/>
        <v>2.6126631349371376E-2</v>
      </c>
    </row>
    <row r="8110" spans="2:8" x14ac:dyDescent="0.3">
      <c r="B8110" s="213">
        <v>33781</v>
      </c>
      <c r="C8110" s="213">
        <v>36.968738999999999</v>
      </c>
      <c r="D8110" s="174">
        <v>0</v>
      </c>
      <c r="E8110" s="174">
        <v>0</v>
      </c>
      <c r="G8110" s="174">
        <v>8104</v>
      </c>
      <c r="H8110" s="174">
        <f t="shared" ca="1" si="130"/>
        <v>4.2827245639476458E-2</v>
      </c>
    </row>
    <row r="8111" spans="2:8" x14ac:dyDescent="0.3">
      <c r="B8111" s="212">
        <v>33780</v>
      </c>
      <c r="C8111" s="212">
        <v>36.968738999999999</v>
      </c>
      <c r="D8111" s="174">
        <v>-2.2727450563443243E-2</v>
      </c>
      <c r="E8111" s="174">
        <v>-2.2727450563443243E-2</v>
      </c>
      <c r="G8111" s="174">
        <v>8105</v>
      </c>
      <c r="H8111" s="174">
        <f t="shared" ca="1" si="130"/>
        <v>2.7386801673964335E-2</v>
      </c>
    </row>
    <row r="8112" spans="2:8" x14ac:dyDescent="0.3">
      <c r="B8112" s="213">
        <v>33779</v>
      </c>
      <c r="C8112" s="213">
        <v>37.828484000000003</v>
      </c>
      <c r="D8112" s="174">
        <v>0</v>
      </c>
      <c r="E8112" s="174">
        <v>0</v>
      </c>
      <c r="G8112" s="174">
        <v>8106</v>
      </c>
      <c r="H8112" s="174">
        <f t="shared" ca="1" si="130"/>
        <v>-2.3217635640103283E-2</v>
      </c>
    </row>
    <row r="8113" spans="2:8" x14ac:dyDescent="0.3">
      <c r="B8113" s="212">
        <v>33778</v>
      </c>
      <c r="C8113" s="212">
        <v>37.828484000000003</v>
      </c>
      <c r="D8113" s="174">
        <v>0</v>
      </c>
      <c r="E8113" s="174">
        <v>0</v>
      </c>
      <c r="G8113" s="174">
        <v>8107</v>
      </c>
      <c r="H8113" s="174">
        <f t="shared" ca="1" si="130"/>
        <v>3.033298682097995E-2</v>
      </c>
    </row>
    <row r="8114" spans="2:8" x14ac:dyDescent="0.3">
      <c r="B8114" s="213">
        <v>33777</v>
      </c>
      <c r="C8114" s="213">
        <v>37.828484000000003</v>
      </c>
      <c r="D8114" s="174">
        <v>0</v>
      </c>
      <c r="E8114" s="174">
        <v>0</v>
      </c>
      <c r="G8114" s="174">
        <v>8108</v>
      </c>
      <c r="H8114" s="174">
        <f t="shared" ca="1" si="130"/>
        <v>1.3852447676911269E-2</v>
      </c>
    </row>
    <row r="8115" spans="2:8" x14ac:dyDescent="0.3">
      <c r="B8115" s="212">
        <v>33774</v>
      </c>
      <c r="C8115" s="212">
        <v>37.828484000000003</v>
      </c>
      <c r="D8115" s="174">
        <v>0</v>
      </c>
      <c r="E8115" s="174">
        <v>0</v>
      </c>
      <c r="G8115" s="174">
        <v>8109</v>
      </c>
      <c r="H8115" s="174">
        <f t="shared" ca="1" si="130"/>
        <v>-1.8647337314789153E-2</v>
      </c>
    </row>
    <row r="8116" spans="2:8" x14ac:dyDescent="0.3">
      <c r="B8116" s="213">
        <v>33773</v>
      </c>
      <c r="C8116" s="213">
        <v>37.828484000000003</v>
      </c>
      <c r="D8116" s="174">
        <v>0</v>
      </c>
      <c r="E8116" s="174">
        <v>0</v>
      </c>
      <c r="G8116" s="174">
        <v>8110</v>
      </c>
      <c r="H8116" s="174">
        <f t="shared" ca="1" si="130"/>
        <v>-1.282469960559595E-2</v>
      </c>
    </row>
    <row r="8117" spans="2:8" x14ac:dyDescent="0.3">
      <c r="B8117" s="212">
        <v>33772</v>
      </c>
      <c r="C8117" s="212">
        <v>37.828484000000003</v>
      </c>
      <c r="D8117" s="174">
        <v>0</v>
      </c>
      <c r="E8117" s="174">
        <v>0</v>
      </c>
      <c r="G8117" s="174">
        <v>8111</v>
      </c>
      <c r="H8117" s="174">
        <f t="shared" ca="1" si="130"/>
        <v>-5.0348908822487271E-2</v>
      </c>
    </row>
    <row r="8118" spans="2:8" x14ac:dyDescent="0.3">
      <c r="B8118" s="213">
        <v>33771</v>
      </c>
      <c r="C8118" s="213">
        <v>37.828484000000003</v>
      </c>
      <c r="D8118" s="174">
        <v>0</v>
      </c>
      <c r="E8118" s="174">
        <v>0</v>
      </c>
      <c r="G8118" s="174">
        <v>8112</v>
      </c>
      <c r="H8118" s="174">
        <f t="shared" ca="1" si="130"/>
        <v>-1.5801854958537018E-2</v>
      </c>
    </row>
    <row r="8119" spans="2:8" x14ac:dyDescent="0.3">
      <c r="B8119" s="212">
        <v>33770</v>
      </c>
      <c r="C8119" s="212">
        <v>37.828484000000003</v>
      </c>
      <c r="D8119" s="174">
        <v>0</v>
      </c>
      <c r="E8119" s="174">
        <v>0</v>
      </c>
      <c r="G8119" s="174">
        <v>8113</v>
      </c>
      <c r="H8119" s="174">
        <f t="shared" ca="1" si="130"/>
        <v>5.2664486596046842E-3</v>
      </c>
    </row>
    <row r="8120" spans="2:8" x14ac:dyDescent="0.3">
      <c r="B8120" s="213">
        <v>33767</v>
      </c>
      <c r="C8120" s="213">
        <v>37.828484000000003</v>
      </c>
      <c r="D8120" s="174">
        <v>0</v>
      </c>
      <c r="E8120" s="174">
        <v>0</v>
      </c>
      <c r="G8120" s="174">
        <v>8114</v>
      </c>
      <c r="H8120" s="174">
        <f t="shared" ca="1" si="130"/>
        <v>6.0734567196661877E-2</v>
      </c>
    </row>
    <row r="8121" spans="2:8" x14ac:dyDescent="0.3">
      <c r="B8121" s="212">
        <v>33766</v>
      </c>
      <c r="C8121" s="212">
        <v>37.828484000000003</v>
      </c>
      <c r="D8121" s="174">
        <v>0</v>
      </c>
      <c r="E8121" s="174">
        <v>0</v>
      </c>
      <c r="G8121" s="174">
        <v>8115</v>
      </c>
      <c r="H8121" s="174">
        <f t="shared" ca="1" si="130"/>
        <v>-5.0622071036732483E-2</v>
      </c>
    </row>
    <row r="8122" spans="2:8" x14ac:dyDescent="0.3">
      <c r="B8122" s="213">
        <v>33765</v>
      </c>
      <c r="C8122" s="213">
        <v>37.828484000000003</v>
      </c>
      <c r="D8122" s="174">
        <v>5.71432399836361E-3</v>
      </c>
      <c r="E8122" s="174">
        <v>5.71432399836361E-3</v>
      </c>
      <c r="G8122" s="174">
        <v>8116</v>
      </c>
      <c r="H8122" s="174">
        <f t="shared" ca="1" si="130"/>
        <v>-4.0778472150467829E-2</v>
      </c>
    </row>
    <row r="8123" spans="2:8" x14ac:dyDescent="0.3">
      <c r="B8123" s="212">
        <v>33764</v>
      </c>
      <c r="C8123" s="212">
        <v>37.613548000000002</v>
      </c>
      <c r="D8123" s="174">
        <v>2.9411544956095215E-2</v>
      </c>
      <c r="E8123" s="174">
        <v>2.9411544956095215E-2</v>
      </c>
      <c r="G8123" s="174">
        <v>8117</v>
      </c>
      <c r="H8123" s="174">
        <f t="shared" ca="1" si="130"/>
        <v>1.6895505021611964E-2</v>
      </c>
    </row>
    <row r="8124" spans="2:8" x14ac:dyDescent="0.3">
      <c r="B8124" s="213">
        <v>33763</v>
      </c>
      <c r="C8124" s="213">
        <v>36.538882999999998</v>
      </c>
      <c r="D8124" s="174">
        <v>-5.8476663383470297E-3</v>
      </c>
      <c r="E8124" s="174">
        <v>-5.8476663383470297E-3</v>
      </c>
      <c r="G8124" s="174">
        <v>8118</v>
      </c>
      <c r="H8124" s="174">
        <f t="shared" ca="1" si="130"/>
        <v>-2.1959230253120895E-2</v>
      </c>
    </row>
    <row r="8125" spans="2:8" x14ac:dyDescent="0.3">
      <c r="B8125" s="212">
        <v>33760</v>
      </c>
      <c r="C8125" s="212">
        <v>36.753807000000002</v>
      </c>
      <c r="D8125" s="174">
        <v>5.882062678270801E-3</v>
      </c>
      <c r="E8125" s="174">
        <v>5.882062678270801E-3</v>
      </c>
      <c r="G8125" s="174">
        <v>8119</v>
      </c>
      <c r="H8125" s="174">
        <f t="shared" ca="1" si="130"/>
        <v>-2.2420241719739362E-2</v>
      </c>
    </row>
    <row r="8126" spans="2:8" x14ac:dyDescent="0.3">
      <c r="B8126" s="213">
        <v>33759</v>
      </c>
      <c r="C8126" s="213">
        <v>36.538882999999998</v>
      </c>
      <c r="D8126" s="174">
        <v>0</v>
      </c>
      <c r="E8126" s="174">
        <v>0</v>
      </c>
      <c r="G8126" s="174">
        <v>8120</v>
      </c>
      <c r="H8126" s="174">
        <f t="shared" ca="1" si="130"/>
        <v>-1.9936927512790401E-2</v>
      </c>
    </row>
    <row r="8127" spans="2:8" x14ac:dyDescent="0.3">
      <c r="B8127" s="212">
        <v>33758</v>
      </c>
      <c r="C8127" s="212">
        <v>36.538882999999998</v>
      </c>
      <c r="D8127" s="174">
        <v>-2.8571221199340278E-2</v>
      </c>
      <c r="E8127" s="174">
        <v>-2.8571221199340278E-2</v>
      </c>
      <c r="G8127" s="174">
        <v>8121</v>
      </c>
      <c r="H8127" s="174">
        <f t="shared" ca="1" si="130"/>
        <v>-4.9352405924352567E-3</v>
      </c>
    </row>
    <row r="8128" spans="2:8" x14ac:dyDescent="0.3">
      <c r="B8128" s="213">
        <v>33757</v>
      </c>
      <c r="C8128" s="213">
        <v>37.613548000000002</v>
      </c>
      <c r="D8128" s="174">
        <v>6.0606042662230533E-2</v>
      </c>
      <c r="E8128" s="174">
        <v>6.0606042662230533E-2</v>
      </c>
      <c r="G8128" s="174">
        <v>8122</v>
      </c>
      <c r="H8128" s="174">
        <f t="shared" ca="1" si="130"/>
        <v>3.2519301293929916E-2</v>
      </c>
    </row>
    <row r="8129" spans="2:8" x14ac:dyDescent="0.3">
      <c r="B8129" s="212">
        <v>33756</v>
      </c>
      <c r="C8129" s="212">
        <v>35.464202999999998</v>
      </c>
      <c r="D8129" s="174">
        <v>1.2269877185627106E-2</v>
      </c>
      <c r="E8129" s="174">
        <v>1.2269877185627106E-2</v>
      </c>
      <c r="G8129" s="174">
        <v>8123</v>
      </c>
      <c r="H8129" s="174">
        <f t="shared" ca="1" si="130"/>
        <v>-4.0187375882726105E-2</v>
      </c>
    </row>
    <row r="8130" spans="2:8" x14ac:dyDescent="0.3">
      <c r="B8130" s="213">
        <v>33753</v>
      </c>
      <c r="C8130" s="213">
        <v>35.034336000000003</v>
      </c>
      <c r="D8130" s="174">
        <v>-6.0975729115077867E-3</v>
      </c>
      <c r="E8130" s="174">
        <v>-6.0975729115077867E-3</v>
      </c>
      <c r="G8130" s="174">
        <v>8124</v>
      </c>
      <c r="H8130" s="174">
        <f t="shared" ca="1" si="130"/>
        <v>1.7968784025530368E-2</v>
      </c>
    </row>
    <row r="8131" spans="2:8" x14ac:dyDescent="0.3">
      <c r="B8131" s="212">
        <v>33752</v>
      </c>
      <c r="C8131" s="212">
        <v>35.249271</v>
      </c>
      <c r="D8131" s="174">
        <v>-1.2048133001419528E-2</v>
      </c>
      <c r="E8131" s="174">
        <v>-1.2048133001419528E-2</v>
      </c>
      <c r="G8131" s="174">
        <v>8125</v>
      </c>
      <c r="H8131" s="174">
        <f t="shared" ca="1" si="130"/>
        <v>-1.6365218857358397E-2</v>
      </c>
    </row>
    <row r="8132" spans="2:8" x14ac:dyDescent="0.3">
      <c r="B8132" s="213">
        <v>33751</v>
      </c>
      <c r="C8132" s="213">
        <v>35.679138000000002</v>
      </c>
      <c r="D8132" s="174">
        <v>-2.3529591750245805E-2</v>
      </c>
      <c r="E8132" s="174">
        <v>-2.3529591750245805E-2</v>
      </c>
      <c r="G8132" s="174">
        <v>8126</v>
      </c>
      <c r="H8132" s="174">
        <f t="shared" ca="1" si="130"/>
        <v>-2.0291562823960836E-2</v>
      </c>
    </row>
    <row r="8133" spans="2:8" x14ac:dyDescent="0.3">
      <c r="B8133" s="212">
        <v>33750</v>
      </c>
      <c r="C8133" s="212">
        <v>36.538882999999998</v>
      </c>
      <c r="D8133" s="174">
        <v>-3.9548067002481209E-2</v>
      </c>
      <c r="E8133" s="174">
        <v>-3.9548067002481209E-2</v>
      </c>
      <c r="G8133" s="174">
        <v>8127</v>
      </c>
      <c r="H8133" s="174">
        <f t="shared" ca="1" si="130"/>
        <v>4.5955731607947033E-2</v>
      </c>
    </row>
    <row r="8134" spans="2:8" x14ac:dyDescent="0.3">
      <c r="B8134" s="213">
        <v>33749</v>
      </c>
      <c r="C8134" s="213">
        <v>38.043427000000001</v>
      </c>
      <c r="D8134" s="174">
        <v>-1.6666314707653763E-2</v>
      </c>
      <c r="E8134" s="174">
        <v>-1.6666314707653763E-2</v>
      </c>
      <c r="G8134" s="174">
        <v>8128</v>
      </c>
      <c r="H8134" s="174">
        <f t="shared" ca="1" si="130"/>
        <v>5.7967796189765532E-2</v>
      </c>
    </row>
    <row r="8135" spans="2:8" x14ac:dyDescent="0.3">
      <c r="B8135" s="212">
        <v>33746</v>
      </c>
      <c r="C8135" s="212">
        <v>38.688217000000002</v>
      </c>
      <c r="D8135" s="174">
        <v>-2.1739126586949948E-2</v>
      </c>
      <c r="E8135" s="174">
        <v>-2.1739126586949948E-2</v>
      </c>
      <c r="G8135" s="174">
        <v>8129</v>
      </c>
      <c r="H8135" s="174">
        <f t="shared" ca="1" si="130"/>
        <v>-2.2584542748418462E-2</v>
      </c>
    </row>
    <row r="8136" spans="2:8" x14ac:dyDescent="0.3">
      <c r="B8136" s="213">
        <v>33745</v>
      </c>
      <c r="C8136" s="213">
        <v>39.547955000000002</v>
      </c>
      <c r="D8136" s="174">
        <v>0</v>
      </c>
      <c r="E8136" s="174">
        <v>0</v>
      </c>
      <c r="G8136" s="174">
        <v>8130</v>
      </c>
      <c r="H8136" s="174">
        <f t="shared" ref="H8136:H8199" ca="1" si="131">_xlfn.NORM.INV(RAND(),N$9,N$10)</f>
        <v>-1.6908155886002557E-2</v>
      </c>
    </row>
    <row r="8137" spans="2:8" x14ac:dyDescent="0.3">
      <c r="B8137" s="212">
        <v>33744</v>
      </c>
      <c r="C8137" s="212">
        <v>39.547955000000002</v>
      </c>
      <c r="D8137" s="174">
        <v>-1.0752810013770335E-2</v>
      </c>
      <c r="E8137" s="174">
        <v>-1.0752810013770335E-2</v>
      </c>
      <c r="G8137" s="174">
        <v>8131</v>
      </c>
      <c r="H8137" s="174">
        <f t="shared" ca="1" si="131"/>
        <v>-4.0036934639694176E-3</v>
      </c>
    </row>
    <row r="8138" spans="2:8" x14ac:dyDescent="0.3">
      <c r="B8138" s="213">
        <v>33743</v>
      </c>
      <c r="C8138" s="213">
        <v>39.977829</v>
      </c>
      <c r="D8138" s="174">
        <v>3.3333456540527523E-2</v>
      </c>
      <c r="E8138" s="174">
        <v>3.3333456540527523E-2</v>
      </c>
      <c r="G8138" s="174">
        <v>8132</v>
      </c>
      <c r="H8138" s="174">
        <f t="shared" ca="1" si="131"/>
        <v>-6.120095683745305E-3</v>
      </c>
    </row>
    <row r="8139" spans="2:8" x14ac:dyDescent="0.3">
      <c r="B8139" s="212">
        <v>33742</v>
      </c>
      <c r="C8139" s="212">
        <v>38.688217000000002</v>
      </c>
      <c r="D8139" s="174">
        <v>-1.098916071877932E-2</v>
      </c>
      <c r="E8139" s="174">
        <v>-1.098916071877932E-2</v>
      </c>
      <c r="G8139" s="174">
        <v>8133</v>
      </c>
      <c r="H8139" s="174">
        <f t="shared" ca="1" si="131"/>
        <v>1.0663459461884321E-2</v>
      </c>
    </row>
    <row r="8140" spans="2:8" x14ac:dyDescent="0.3">
      <c r="B8140" s="213">
        <v>33739</v>
      </c>
      <c r="C8140" s="213">
        <v>39.118091999999997</v>
      </c>
      <c r="D8140" s="174">
        <v>0</v>
      </c>
      <c r="E8140" s="174">
        <v>0</v>
      </c>
      <c r="G8140" s="174">
        <v>8134</v>
      </c>
      <c r="H8140" s="174">
        <f t="shared" ca="1" si="131"/>
        <v>1.352258949623582E-2</v>
      </c>
    </row>
    <row r="8141" spans="2:8" x14ac:dyDescent="0.3">
      <c r="B8141" s="212">
        <v>33738</v>
      </c>
      <c r="C8141" s="212">
        <v>39.118091999999997</v>
      </c>
      <c r="D8141" s="174">
        <v>-2.1505344875030672E-2</v>
      </c>
      <c r="E8141" s="174">
        <v>-2.1505344875030672E-2</v>
      </c>
      <c r="G8141" s="174">
        <v>8135</v>
      </c>
      <c r="H8141" s="174">
        <f t="shared" ca="1" si="131"/>
        <v>-1.8524149889622771E-2</v>
      </c>
    </row>
    <row r="8142" spans="2:8" x14ac:dyDescent="0.3">
      <c r="B8142" s="213">
        <v>33737</v>
      </c>
      <c r="C8142" s="213">
        <v>39.977829</v>
      </c>
      <c r="D8142" s="174">
        <v>4.4943669563654524E-2</v>
      </c>
      <c r="E8142" s="174">
        <v>4.4943669563654524E-2</v>
      </c>
      <c r="G8142" s="174">
        <v>8136</v>
      </c>
      <c r="H8142" s="174">
        <f t="shared" ca="1" si="131"/>
        <v>2.1175151593322016E-2</v>
      </c>
    </row>
    <row r="8143" spans="2:8" x14ac:dyDescent="0.3">
      <c r="B8143" s="212">
        <v>33736</v>
      </c>
      <c r="C8143" s="212">
        <v>38.258358000000001</v>
      </c>
      <c r="D8143" s="174">
        <v>-6.3157822563879251E-2</v>
      </c>
      <c r="E8143" s="174">
        <v>-6.3157822563879251E-2</v>
      </c>
      <c r="G8143" s="174">
        <v>8137</v>
      </c>
      <c r="H8143" s="174">
        <f t="shared" ca="1" si="131"/>
        <v>3.2675884159987782E-2</v>
      </c>
    </row>
    <row r="8144" spans="2:8" x14ac:dyDescent="0.3">
      <c r="B8144" s="213">
        <v>33735</v>
      </c>
      <c r="C8144" s="213">
        <v>40.837569999999999</v>
      </c>
      <c r="D8144" s="174">
        <v>-4.9999916253579635E-2</v>
      </c>
      <c r="E8144" s="174">
        <v>-4.9999916253579635E-2</v>
      </c>
      <c r="G8144" s="174">
        <v>8138</v>
      </c>
      <c r="H8144" s="174">
        <f t="shared" ca="1" si="131"/>
        <v>-5.3099588428976177E-2</v>
      </c>
    </row>
    <row r="8145" spans="2:8" x14ac:dyDescent="0.3">
      <c r="B8145" s="212">
        <v>33732</v>
      </c>
      <c r="C8145" s="212">
        <v>42.986911999999997</v>
      </c>
      <c r="D8145" s="174">
        <v>0</v>
      </c>
      <c r="E8145" s="174">
        <v>0</v>
      </c>
      <c r="G8145" s="174">
        <v>8139</v>
      </c>
      <c r="H8145" s="174">
        <f t="shared" ca="1" si="131"/>
        <v>1.7477782629897864E-2</v>
      </c>
    </row>
    <row r="8146" spans="2:8" x14ac:dyDescent="0.3">
      <c r="B8146" s="213">
        <v>33731</v>
      </c>
      <c r="C8146" s="213">
        <v>42.986911999999997</v>
      </c>
      <c r="D8146" s="174">
        <v>1.0101149664155321E-2</v>
      </c>
      <c r="E8146" s="174">
        <v>1.0101149664155321E-2</v>
      </c>
      <c r="G8146" s="174">
        <v>8140</v>
      </c>
      <c r="H8146" s="174">
        <f t="shared" ca="1" si="131"/>
        <v>3.2425067660824106E-2</v>
      </c>
    </row>
    <row r="8147" spans="2:8" x14ac:dyDescent="0.3">
      <c r="B8147" s="212">
        <v>33730</v>
      </c>
      <c r="C8147" s="212">
        <v>42.557037000000001</v>
      </c>
      <c r="D8147" s="174">
        <v>-6.6037973115646548E-2</v>
      </c>
      <c r="E8147" s="174">
        <v>-6.6037973115646548E-2</v>
      </c>
      <c r="G8147" s="174">
        <v>8141</v>
      </c>
      <c r="H8147" s="174">
        <f t="shared" ca="1" si="131"/>
        <v>4.14466635276012E-2</v>
      </c>
    </row>
    <row r="8148" spans="2:8" x14ac:dyDescent="0.3">
      <c r="B8148" s="213">
        <v>33729</v>
      </c>
      <c r="C8148" s="213">
        <v>45.566132000000003</v>
      </c>
      <c r="D8148" s="174">
        <v>0</v>
      </c>
      <c r="E8148" s="174">
        <v>0</v>
      </c>
      <c r="G8148" s="174">
        <v>8142</v>
      </c>
      <c r="H8148" s="174">
        <f t="shared" ca="1" si="131"/>
        <v>1.5340290247444615E-2</v>
      </c>
    </row>
    <row r="8149" spans="2:8" x14ac:dyDescent="0.3">
      <c r="B8149" s="212">
        <v>33728</v>
      </c>
      <c r="C8149" s="212">
        <v>45.566132000000003</v>
      </c>
      <c r="D8149" s="174">
        <v>0</v>
      </c>
      <c r="E8149" s="174">
        <v>0</v>
      </c>
      <c r="G8149" s="174">
        <v>8143</v>
      </c>
      <c r="H8149" s="174">
        <f t="shared" ca="1" si="131"/>
        <v>1.1181040309877627E-2</v>
      </c>
    </row>
    <row r="8150" spans="2:8" x14ac:dyDescent="0.3">
      <c r="B8150" s="213">
        <v>33725</v>
      </c>
      <c r="C8150" s="213">
        <v>45.566132000000003</v>
      </c>
      <c r="D8150" s="174">
        <v>0</v>
      </c>
      <c r="E8150" s="174">
        <v>0</v>
      </c>
      <c r="G8150" s="174">
        <v>8144</v>
      </c>
      <c r="H8150" s="174">
        <f t="shared" ca="1" si="131"/>
        <v>-1.6907366059466969E-3</v>
      </c>
    </row>
    <row r="8151" spans="2:8" x14ac:dyDescent="0.3">
      <c r="B8151" s="212">
        <v>33724</v>
      </c>
      <c r="C8151" s="212">
        <v>45.566132000000003</v>
      </c>
      <c r="D8151" s="174">
        <v>6.0000122828083272E-2</v>
      </c>
      <c r="E8151" s="174">
        <v>6.0000122828083272E-2</v>
      </c>
      <c r="G8151" s="174">
        <v>8145</v>
      </c>
      <c r="H8151" s="174">
        <f t="shared" ca="1" si="131"/>
        <v>-4.7167688738160095E-2</v>
      </c>
    </row>
    <row r="8152" spans="2:8" x14ac:dyDescent="0.3">
      <c r="B8152" s="213">
        <v>33723</v>
      </c>
      <c r="C8152" s="213">
        <v>42.986911999999997</v>
      </c>
      <c r="D8152" s="174">
        <v>-9.9011013850727036E-3</v>
      </c>
      <c r="E8152" s="174">
        <v>-9.9011013850727036E-3</v>
      </c>
      <c r="G8152" s="174">
        <v>8146</v>
      </c>
      <c r="H8152" s="174">
        <f t="shared" ca="1" si="131"/>
        <v>-8.4573827507018577E-3</v>
      </c>
    </row>
    <row r="8153" spans="2:8" x14ac:dyDescent="0.3">
      <c r="B8153" s="212">
        <v>33722</v>
      </c>
      <c r="C8153" s="212">
        <v>43.416786000000002</v>
      </c>
      <c r="D8153" s="174">
        <v>-0.15126037097515496</v>
      </c>
      <c r="E8153" s="174">
        <v>-0.15126037097515496</v>
      </c>
      <c r="G8153" s="174">
        <v>8147</v>
      </c>
      <c r="H8153" s="174">
        <f t="shared" ca="1" si="131"/>
        <v>2.1030454492931679E-2</v>
      </c>
    </row>
    <row r="8154" spans="2:8" x14ac:dyDescent="0.3">
      <c r="B8154" s="213">
        <v>33721</v>
      </c>
      <c r="C8154" s="213">
        <v>51.154423000000001</v>
      </c>
      <c r="D8154" s="174">
        <v>0</v>
      </c>
      <c r="E8154" s="174">
        <v>0</v>
      </c>
      <c r="G8154" s="174">
        <v>8148</v>
      </c>
      <c r="H8154" s="174">
        <f t="shared" ca="1" si="131"/>
        <v>1.0044225284178318E-2</v>
      </c>
    </row>
    <row r="8155" spans="2:8" x14ac:dyDescent="0.3">
      <c r="B8155" s="212">
        <v>33718</v>
      </c>
      <c r="C8155" s="212">
        <v>51.154423000000001</v>
      </c>
      <c r="D8155" s="174">
        <v>0</v>
      </c>
      <c r="E8155" s="174">
        <v>0</v>
      </c>
      <c r="G8155" s="174">
        <v>8149</v>
      </c>
      <c r="H8155" s="174">
        <f t="shared" ca="1" si="131"/>
        <v>3.9624966503459959E-2</v>
      </c>
    </row>
    <row r="8156" spans="2:8" x14ac:dyDescent="0.3">
      <c r="B8156" s="213">
        <v>33717</v>
      </c>
      <c r="C8156" s="213">
        <v>51.154423000000001</v>
      </c>
      <c r="D8156" s="174">
        <v>0</v>
      </c>
      <c r="E8156" s="174">
        <v>0</v>
      </c>
      <c r="G8156" s="174">
        <v>8150</v>
      </c>
      <c r="H8156" s="174">
        <f t="shared" ca="1" si="131"/>
        <v>-8.5217602311891839E-3</v>
      </c>
    </row>
    <row r="8157" spans="2:8" x14ac:dyDescent="0.3">
      <c r="B8157" s="212">
        <v>33716</v>
      </c>
      <c r="C8157" s="212">
        <v>51.154423000000001</v>
      </c>
      <c r="D8157" s="174">
        <v>0.12264132931011124</v>
      </c>
      <c r="E8157" s="174">
        <v>0.12264132931011124</v>
      </c>
      <c r="G8157" s="174">
        <v>8151</v>
      </c>
      <c r="H8157" s="174">
        <f t="shared" ca="1" si="131"/>
        <v>1.385025824002693E-2</v>
      </c>
    </row>
    <row r="8158" spans="2:8" x14ac:dyDescent="0.3">
      <c r="B8158" s="213">
        <v>33715</v>
      </c>
      <c r="C8158" s="213">
        <v>45.566132000000003</v>
      </c>
      <c r="D8158" s="174">
        <v>0</v>
      </c>
      <c r="E8158" s="174">
        <v>0</v>
      </c>
      <c r="G8158" s="174">
        <v>8152</v>
      </c>
      <c r="H8158" s="174">
        <f t="shared" ca="1" si="131"/>
        <v>-2.4286781860501202E-2</v>
      </c>
    </row>
    <row r="8159" spans="2:8" x14ac:dyDescent="0.3">
      <c r="B8159" s="212">
        <v>33714</v>
      </c>
      <c r="C8159" s="212">
        <v>45.566132000000003</v>
      </c>
      <c r="D8159" s="174">
        <v>0</v>
      </c>
      <c r="E8159" s="174">
        <v>0</v>
      </c>
      <c r="G8159" s="174">
        <v>8153</v>
      </c>
      <c r="H8159" s="174">
        <f t="shared" ca="1" si="131"/>
        <v>-2.1781286122899857E-2</v>
      </c>
    </row>
    <row r="8160" spans="2:8" x14ac:dyDescent="0.3">
      <c r="B8160" s="213">
        <v>33711</v>
      </c>
      <c r="C8160" s="213">
        <v>45.566132000000003</v>
      </c>
      <c r="D8160" s="174">
        <v>0</v>
      </c>
      <c r="E8160" s="174">
        <v>0</v>
      </c>
      <c r="G8160" s="174">
        <v>8154</v>
      </c>
      <c r="H8160" s="174">
        <f t="shared" ca="1" si="131"/>
        <v>-1.5687813624039402E-3</v>
      </c>
    </row>
    <row r="8161" spans="2:8" x14ac:dyDescent="0.3">
      <c r="B8161" s="212">
        <v>33710</v>
      </c>
      <c r="C8161" s="212">
        <v>45.566132000000003</v>
      </c>
      <c r="D8161" s="174">
        <v>0</v>
      </c>
      <c r="E8161" s="174">
        <v>0</v>
      </c>
      <c r="G8161" s="174">
        <v>8155</v>
      </c>
      <c r="H8161" s="174">
        <f t="shared" ca="1" si="131"/>
        <v>1.406769071466623E-3</v>
      </c>
    </row>
    <row r="8162" spans="2:8" x14ac:dyDescent="0.3">
      <c r="B8162" s="213">
        <v>33709</v>
      </c>
      <c r="C8162" s="213">
        <v>45.566132000000003</v>
      </c>
      <c r="D8162" s="174">
        <v>0</v>
      </c>
      <c r="E8162" s="174">
        <v>0</v>
      </c>
      <c r="G8162" s="174">
        <v>8156</v>
      </c>
      <c r="H8162" s="174">
        <f t="shared" ca="1" si="131"/>
        <v>-1.840347159944283E-2</v>
      </c>
    </row>
    <row r="8163" spans="2:8" x14ac:dyDescent="0.3">
      <c r="B8163" s="212">
        <v>33708</v>
      </c>
      <c r="C8163" s="212">
        <v>45.566132000000003</v>
      </c>
      <c r="D8163" s="174">
        <v>0</v>
      </c>
      <c r="E8163" s="174">
        <v>0</v>
      </c>
      <c r="G8163" s="174">
        <v>8157</v>
      </c>
      <c r="H8163" s="174">
        <f t="shared" ca="1" si="131"/>
        <v>1.834561301156673E-2</v>
      </c>
    </row>
    <row r="8164" spans="2:8" x14ac:dyDescent="0.3">
      <c r="B8164" s="213">
        <v>33707</v>
      </c>
      <c r="C8164" s="213">
        <v>45.566132000000003</v>
      </c>
      <c r="D8164" s="174">
        <v>-7.8261027524183638E-2</v>
      </c>
      <c r="E8164" s="174">
        <v>-7.8261027524183638E-2</v>
      </c>
      <c r="G8164" s="174">
        <v>8158</v>
      </c>
      <c r="H8164" s="174">
        <f t="shared" ca="1" si="131"/>
        <v>-5.5405249093268003E-3</v>
      </c>
    </row>
    <row r="8165" spans="2:8" x14ac:dyDescent="0.3">
      <c r="B8165" s="212">
        <v>33704</v>
      </c>
      <c r="C8165" s="212">
        <v>49.434963000000003</v>
      </c>
      <c r="D8165" s="174">
        <v>-1.709363626158325E-2</v>
      </c>
      <c r="E8165" s="174">
        <v>-1.709363626158325E-2</v>
      </c>
      <c r="G8165" s="174">
        <v>8159</v>
      </c>
      <c r="H8165" s="174">
        <f t="shared" ca="1" si="131"/>
        <v>2.0398738462358304E-2</v>
      </c>
    </row>
    <row r="8166" spans="2:8" x14ac:dyDescent="0.3">
      <c r="B8166" s="213">
        <v>33703</v>
      </c>
      <c r="C8166" s="213">
        <v>50.294682000000002</v>
      </c>
      <c r="D8166" s="174">
        <v>0</v>
      </c>
      <c r="E8166" s="174">
        <v>0</v>
      </c>
      <c r="G8166" s="174">
        <v>8160</v>
      </c>
      <c r="H8166" s="174">
        <f t="shared" ca="1" si="131"/>
        <v>1.0874490049243948E-2</v>
      </c>
    </row>
    <row r="8167" spans="2:8" x14ac:dyDescent="0.3">
      <c r="B8167" s="212">
        <v>33702</v>
      </c>
      <c r="C8167" s="212">
        <v>50.294682000000002</v>
      </c>
      <c r="D8167" s="174">
        <v>0.14705874102260363</v>
      </c>
      <c r="E8167" s="174">
        <v>0.14705874102260363</v>
      </c>
      <c r="G8167" s="174">
        <v>8161</v>
      </c>
      <c r="H8167" s="174">
        <f t="shared" ca="1" si="131"/>
        <v>7.4822670475274342E-3</v>
      </c>
    </row>
    <row r="8168" spans="2:8" x14ac:dyDescent="0.3">
      <c r="B8168" s="213">
        <v>33701</v>
      </c>
      <c r="C8168" s="213">
        <v>43.846648999999999</v>
      </c>
      <c r="D8168" s="174">
        <v>9.9008480268437515E-3</v>
      </c>
      <c r="E8168" s="174">
        <v>9.9008480268437515E-3</v>
      </c>
      <c r="G8168" s="174">
        <v>8162</v>
      </c>
      <c r="H8168" s="174">
        <f t="shared" ca="1" si="131"/>
        <v>-1.2937882975155902E-2</v>
      </c>
    </row>
    <row r="8169" spans="2:8" x14ac:dyDescent="0.3">
      <c r="B8169" s="212">
        <v>33700</v>
      </c>
      <c r="C8169" s="212">
        <v>43.416786000000002</v>
      </c>
      <c r="D8169" s="174">
        <v>-1.9417468272802989E-2</v>
      </c>
      <c r="E8169" s="174">
        <v>-1.9417468272802989E-2</v>
      </c>
      <c r="G8169" s="174">
        <v>8163</v>
      </c>
      <c r="H8169" s="174">
        <f t="shared" ca="1" si="131"/>
        <v>-2.7555837401508715E-2</v>
      </c>
    </row>
    <row r="8170" spans="2:8" x14ac:dyDescent="0.3">
      <c r="B8170" s="213">
        <v>33697</v>
      </c>
      <c r="C8170" s="213">
        <v>44.276524000000002</v>
      </c>
      <c r="D8170" s="174">
        <v>0</v>
      </c>
      <c r="E8170" s="174">
        <v>0</v>
      </c>
      <c r="G8170" s="174">
        <v>8164</v>
      </c>
      <c r="H8170" s="174">
        <f t="shared" ca="1" si="131"/>
        <v>-2.7633699887412325E-2</v>
      </c>
    </row>
    <row r="8171" spans="2:8" x14ac:dyDescent="0.3">
      <c r="B8171" s="212">
        <v>33696</v>
      </c>
      <c r="C8171" s="212">
        <v>44.276524000000002</v>
      </c>
      <c r="D8171" s="174">
        <v>9.8040559496348888E-3</v>
      </c>
      <c r="E8171" s="174">
        <v>9.8040559496348888E-3</v>
      </c>
      <c r="G8171" s="174">
        <v>8165</v>
      </c>
      <c r="H8171" s="174">
        <f t="shared" ca="1" si="131"/>
        <v>1.092011970104563E-2</v>
      </c>
    </row>
    <row r="8172" spans="2:8" x14ac:dyDescent="0.3">
      <c r="B8172" s="213">
        <v>33695</v>
      </c>
      <c r="C8172" s="213">
        <v>43.846648999999999</v>
      </c>
      <c r="D8172" s="174">
        <v>0</v>
      </c>
      <c r="E8172" s="174">
        <v>0</v>
      </c>
      <c r="G8172" s="174">
        <v>8166</v>
      </c>
      <c r="H8172" s="174">
        <f t="shared" ca="1" si="131"/>
        <v>3.9370357833625608E-2</v>
      </c>
    </row>
    <row r="8173" spans="2:8" x14ac:dyDescent="0.3">
      <c r="B8173" s="212">
        <v>33694</v>
      </c>
      <c r="C8173" s="212">
        <v>43.846648999999999</v>
      </c>
      <c r="D8173" s="174">
        <v>1.9999971154010848E-2</v>
      </c>
      <c r="E8173" s="174">
        <v>1.9999971154010848E-2</v>
      </c>
      <c r="G8173" s="174">
        <v>8167</v>
      </c>
      <c r="H8173" s="174">
        <f t="shared" ca="1" si="131"/>
        <v>3.178498413943956E-4</v>
      </c>
    </row>
    <row r="8174" spans="2:8" x14ac:dyDescent="0.3">
      <c r="B8174" s="213">
        <v>33693</v>
      </c>
      <c r="C8174" s="213">
        <v>42.986911999999997</v>
      </c>
      <c r="D8174" s="174">
        <v>6.3829926242755949E-2</v>
      </c>
      <c r="E8174" s="174">
        <v>6.3829926242755949E-2</v>
      </c>
      <c r="G8174" s="174">
        <v>8168</v>
      </c>
      <c r="H8174" s="174">
        <f t="shared" ca="1" si="131"/>
        <v>2.5371391341749854E-2</v>
      </c>
    </row>
    <row r="8175" spans="2:8" x14ac:dyDescent="0.3">
      <c r="B8175" s="212">
        <v>33690</v>
      </c>
      <c r="C8175" s="212">
        <v>40.407691999999997</v>
      </c>
      <c r="D8175" s="174">
        <v>-2.0833496395717615E-2</v>
      </c>
      <c r="E8175" s="174">
        <v>-2.0833496395717615E-2</v>
      </c>
      <c r="G8175" s="174">
        <v>8169</v>
      </c>
      <c r="H8175" s="174">
        <f t="shared" ca="1" si="131"/>
        <v>4.4415600459691847E-2</v>
      </c>
    </row>
    <row r="8176" spans="2:8" x14ac:dyDescent="0.3">
      <c r="B8176" s="213">
        <v>33689</v>
      </c>
      <c r="C8176" s="213">
        <v>41.267437000000001</v>
      </c>
      <c r="D8176" s="174">
        <v>0</v>
      </c>
      <c r="E8176" s="174">
        <v>0</v>
      </c>
      <c r="G8176" s="174">
        <v>8170</v>
      </c>
      <c r="H8176" s="174">
        <f t="shared" ca="1" si="131"/>
        <v>7.9510186034149315E-3</v>
      </c>
    </row>
    <row r="8177" spans="2:8" x14ac:dyDescent="0.3">
      <c r="B8177" s="212">
        <v>33688</v>
      </c>
      <c r="C8177" s="212">
        <v>41.267437000000001</v>
      </c>
      <c r="D8177" s="174">
        <v>4.3478404888444906E-2</v>
      </c>
      <c r="E8177" s="174">
        <v>4.3478404888444906E-2</v>
      </c>
      <c r="G8177" s="174">
        <v>8171</v>
      </c>
      <c r="H8177" s="174">
        <f t="shared" ca="1" si="131"/>
        <v>5.5555300497270345E-2</v>
      </c>
    </row>
    <row r="8178" spans="2:8" x14ac:dyDescent="0.3">
      <c r="B8178" s="213">
        <v>33687</v>
      </c>
      <c r="C8178" s="213">
        <v>39.547955000000002</v>
      </c>
      <c r="D8178" s="174">
        <v>0.1084335893989367</v>
      </c>
      <c r="E8178" s="174">
        <v>0.1084335893989367</v>
      </c>
      <c r="G8178" s="174">
        <v>8172</v>
      </c>
      <c r="H8178" s="174">
        <f t="shared" ca="1" si="131"/>
        <v>-6.6333614413820793E-3</v>
      </c>
    </row>
    <row r="8179" spans="2:8" x14ac:dyDescent="0.3">
      <c r="B8179" s="212">
        <v>33686</v>
      </c>
      <c r="C8179" s="212">
        <v>35.679138000000002</v>
      </c>
      <c r="D8179" s="174">
        <v>0</v>
      </c>
      <c r="E8179" s="174">
        <v>0</v>
      </c>
      <c r="G8179" s="174">
        <v>8173</v>
      </c>
      <c r="H8179" s="174">
        <f t="shared" ca="1" si="131"/>
        <v>3.1204644585391988E-2</v>
      </c>
    </row>
    <row r="8180" spans="2:8" x14ac:dyDescent="0.3">
      <c r="B8180" s="213">
        <v>33683</v>
      </c>
      <c r="C8180" s="213">
        <v>35.679138000000002</v>
      </c>
      <c r="D8180" s="174">
        <v>1.21950607148727E-2</v>
      </c>
      <c r="E8180" s="174">
        <v>1.21950607148727E-2</v>
      </c>
      <c r="G8180" s="174">
        <v>8174</v>
      </c>
      <c r="H8180" s="174">
        <f t="shared" ca="1" si="131"/>
        <v>-1.2090997039448399E-3</v>
      </c>
    </row>
    <row r="8181" spans="2:8" x14ac:dyDescent="0.3">
      <c r="B8181" s="212">
        <v>33682</v>
      </c>
      <c r="C8181" s="212">
        <v>35.249271</v>
      </c>
      <c r="D8181" s="174">
        <v>0</v>
      </c>
      <c r="E8181" s="174">
        <v>0</v>
      </c>
      <c r="G8181" s="174">
        <v>8175</v>
      </c>
      <c r="H8181" s="174">
        <f t="shared" ca="1" si="131"/>
        <v>2.1332838489506827E-2</v>
      </c>
    </row>
    <row r="8182" spans="2:8" x14ac:dyDescent="0.3">
      <c r="B8182" s="213">
        <v>33681</v>
      </c>
      <c r="C8182" s="213">
        <v>35.249271</v>
      </c>
      <c r="D8182" s="174">
        <v>-2.3809515237596248E-2</v>
      </c>
      <c r="E8182" s="174">
        <v>-2.3809515237596248E-2</v>
      </c>
      <c r="G8182" s="174">
        <v>8176</v>
      </c>
      <c r="H8182" s="174">
        <f t="shared" ca="1" si="131"/>
        <v>-2.2190037376875867E-2</v>
      </c>
    </row>
    <row r="8183" spans="2:8" x14ac:dyDescent="0.3">
      <c r="B8183" s="212">
        <v>33680</v>
      </c>
      <c r="C8183" s="212">
        <v>36.109009</v>
      </c>
      <c r="D8183" s="174">
        <v>0</v>
      </c>
      <c r="E8183" s="174">
        <v>0</v>
      </c>
      <c r="G8183" s="174">
        <v>8177</v>
      </c>
      <c r="H8183" s="174">
        <f t="shared" ca="1" si="131"/>
        <v>1.4454494456690765E-2</v>
      </c>
    </row>
    <row r="8184" spans="2:8" x14ac:dyDescent="0.3">
      <c r="B8184" s="213">
        <v>33679</v>
      </c>
      <c r="C8184" s="213">
        <v>36.109009</v>
      </c>
      <c r="D8184" s="174">
        <v>1.2048245111751257E-2</v>
      </c>
      <c r="E8184" s="174">
        <v>1.2048245111751257E-2</v>
      </c>
      <c r="G8184" s="174">
        <v>8178</v>
      </c>
      <c r="H8184" s="174">
        <f t="shared" ca="1" si="131"/>
        <v>1.256504244669414E-2</v>
      </c>
    </row>
    <row r="8185" spans="2:8" x14ac:dyDescent="0.3">
      <c r="B8185" s="212">
        <v>33676</v>
      </c>
      <c r="C8185" s="212">
        <v>35.679138000000002</v>
      </c>
      <c r="D8185" s="174">
        <v>2.4691320795553109E-2</v>
      </c>
      <c r="E8185" s="174">
        <v>2.4691320795553109E-2</v>
      </c>
      <c r="G8185" s="174">
        <v>8179</v>
      </c>
      <c r="H8185" s="174">
        <f t="shared" ca="1" si="131"/>
        <v>1.0255306877578052E-2</v>
      </c>
    </row>
    <row r="8186" spans="2:8" x14ac:dyDescent="0.3">
      <c r="B8186" s="213">
        <v>33675</v>
      </c>
      <c r="C8186" s="213">
        <v>34.819400999999999</v>
      </c>
      <c r="D8186" s="174">
        <v>3.8461555667820592E-2</v>
      </c>
      <c r="E8186" s="174">
        <v>3.8461555667820592E-2</v>
      </c>
      <c r="G8186" s="174">
        <v>8180</v>
      </c>
      <c r="H8186" s="174">
        <f t="shared" ca="1" si="131"/>
        <v>7.2070205966476225E-3</v>
      </c>
    </row>
    <row r="8187" spans="2:8" x14ac:dyDescent="0.3">
      <c r="B8187" s="212">
        <v>33674</v>
      </c>
      <c r="C8187" s="212">
        <v>33.529792999999998</v>
      </c>
      <c r="D8187" s="174">
        <v>-3.7037052992382066E-2</v>
      </c>
      <c r="E8187" s="174">
        <v>-3.7037052992382066E-2</v>
      </c>
      <c r="G8187" s="174">
        <v>8181</v>
      </c>
      <c r="H8187" s="174">
        <f t="shared" ca="1" si="131"/>
        <v>-4.2072610716051582E-2</v>
      </c>
    </row>
    <row r="8188" spans="2:8" x14ac:dyDescent="0.3">
      <c r="B8188" s="213">
        <v>33673</v>
      </c>
      <c r="C8188" s="213">
        <v>34.819400999999999</v>
      </c>
      <c r="D8188" s="174">
        <v>-5.2631445771046323E-2</v>
      </c>
      <c r="E8188" s="174">
        <v>-5.2631445771046323E-2</v>
      </c>
      <c r="G8188" s="174">
        <v>8182</v>
      </c>
      <c r="H8188" s="174">
        <f t="shared" ca="1" si="131"/>
        <v>2.736793470642989E-2</v>
      </c>
    </row>
    <row r="8189" spans="2:8" x14ac:dyDescent="0.3">
      <c r="B8189" s="212">
        <v>33672</v>
      </c>
      <c r="C8189" s="212">
        <v>36.753807000000002</v>
      </c>
      <c r="D8189" s="174">
        <v>0</v>
      </c>
      <c r="E8189" s="174">
        <v>0</v>
      </c>
      <c r="G8189" s="174">
        <v>8183</v>
      </c>
      <c r="H8189" s="174">
        <f t="shared" ca="1" si="131"/>
        <v>-1.3458627138137344E-3</v>
      </c>
    </row>
    <row r="8190" spans="2:8" x14ac:dyDescent="0.3">
      <c r="B8190" s="213">
        <v>33669</v>
      </c>
      <c r="C8190" s="213">
        <v>36.753807000000002</v>
      </c>
      <c r="D8190" s="174">
        <v>0</v>
      </c>
      <c r="E8190" s="174">
        <v>0</v>
      </c>
      <c r="G8190" s="174">
        <v>8184</v>
      </c>
      <c r="H8190" s="174">
        <f t="shared" ca="1" si="131"/>
        <v>4.6088782508241596E-4</v>
      </c>
    </row>
    <row r="8191" spans="2:8" x14ac:dyDescent="0.3">
      <c r="B8191" s="212">
        <v>33668</v>
      </c>
      <c r="C8191" s="212">
        <v>36.753807000000002</v>
      </c>
      <c r="D8191" s="174">
        <v>0</v>
      </c>
      <c r="E8191" s="174">
        <v>0</v>
      </c>
      <c r="G8191" s="174">
        <v>8185</v>
      </c>
      <c r="H8191" s="174">
        <f t="shared" ca="1" si="131"/>
        <v>5.0130312021263265E-2</v>
      </c>
    </row>
    <row r="8192" spans="2:8" x14ac:dyDescent="0.3">
      <c r="B8192" s="213">
        <v>33667</v>
      </c>
      <c r="C8192" s="213">
        <v>36.753807000000002</v>
      </c>
      <c r="D8192" s="174">
        <v>0</v>
      </c>
      <c r="E8192" s="174">
        <v>0</v>
      </c>
      <c r="G8192" s="174">
        <v>8186</v>
      </c>
      <c r="H8192" s="174">
        <f t="shared" ca="1" si="131"/>
        <v>-4.3033898104126909E-2</v>
      </c>
    </row>
    <row r="8193" spans="2:8" x14ac:dyDescent="0.3">
      <c r="B8193" s="212">
        <v>33666</v>
      </c>
      <c r="C8193" s="212">
        <v>36.753807000000002</v>
      </c>
      <c r="D8193" s="174">
        <v>5.882062678270801E-3</v>
      </c>
      <c r="E8193" s="174">
        <v>5.882062678270801E-3</v>
      </c>
      <c r="G8193" s="174">
        <v>8187</v>
      </c>
      <c r="H8193" s="174">
        <f t="shared" ca="1" si="131"/>
        <v>-5.6049614459037125E-2</v>
      </c>
    </row>
    <row r="8194" spans="2:8" x14ac:dyDescent="0.3">
      <c r="B8194" s="213">
        <v>33665</v>
      </c>
      <c r="C8194" s="213">
        <v>36.538882999999998</v>
      </c>
      <c r="D8194" s="174">
        <v>4.9382871348074002E-2</v>
      </c>
      <c r="E8194" s="174">
        <v>4.9382871348074002E-2</v>
      </c>
      <c r="G8194" s="174">
        <v>8188</v>
      </c>
      <c r="H8194" s="174">
        <f t="shared" ca="1" si="131"/>
        <v>7.9965370070959746E-3</v>
      </c>
    </row>
    <row r="8195" spans="2:8" x14ac:dyDescent="0.3">
      <c r="B8195" s="212">
        <v>33662</v>
      </c>
      <c r="C8195" s="212">
        <v>34.819400999999999</v>
      </c>
      <c r="D8195" s="174">
        <v>5.1947874210005837E-2</v>
      </c>
      <c r="E8195" s="174">
        <v>5.1947874210005837E-2</v>
      </c>
      <c r="G8195" s="174">
        <v>8189</v>
      </c>
      <c r="H8195" s="174">
        <f t="shared" ca="1" si="131"/>
        <v>4.181604145184558E-2</v>
      </c>
    </row>
    <row r="8196" spans="2:8" x14ac:dyDescent="0.3">
      <c r="B8196" s="213">
        <v>33661</v>
      </c>
      <c r="C8196" s="213">
        <v>33.099930000000001</v>
      </c>
      <c r="D8196" s="174">
        <v>6.9444751834174326E-2</v>
      </c>
      <c r="E8196" s="174">
        <v>6.9444751834174326E-2</v>
      </c>
      <c r="G8196" s="174">
        <v>8190</v>
      </c>
      <c r="H8196" s="174">
        <f t="shared" ca="1" si="131"/>
        <v>4.0088089287767824E-2</v>
      </c>
    </row>
    <row r="8197" spans="2:8" x14ac:dyDescent="0.3">
      <c r="B8197" s="212">
        <v>33660</v>
      </c>
      <c r="C8197" s="212">
        <v>30.950575000000001</v>
      </c>
      <c r="D8197" s="174">
        <v>5.8823479102736435E-2</v>
      </c>
      <c r="E8197" s="174">
        <v>5.8823479102736435E-2</v>
      </c>
      <c r="G8197" s="174">
        <v>8191</v>
      </c>
      <c r="H8197" s="174">
        <f t="shared" ca="1" si="131"/>
        <v>2.0331183223536099E-2</v>
      </c>
    </row>
    <row r="8198" spans="2:8" x14ac:dyDescent="0.3">
      <c r="B8198" s="213">
        <v>33659</v>
      </c>
      <c r="C8198" s="213">
        <v>29.231100000000001</v>
      </c>
      <c r="D8198" s="174">
        <v>0</v>
      </c>
      <c r="E8198" s="174">
        <v>0</v>
      </c>
      <c r="G8198" s="174">
        <v>8192</v>
      </c>
      <c r="H8198" s="174">
        <f t="shared" ca="1" si="131"/>
        <v>1.5636626616398815E-2</v>
      </c>
    </row>
    <row r="8199" spans="2:8" x14ac:dyDescent="0.3">
      <c r="B8199" s="212">
        <v>33658</v>
      </c>
      <c r="C8199" s="212">
        <v>29.231100000000001</v>
      </c>
      <c r="D8199" s="174">
        <v>3.6900961971397667E-3</v>
      </c>
      <c r="E8199" s="174">
        <v>3.6900961971397667E-3</v>
      </c>
      <c r="G8199" s="174">
        <v>8193</v>
      </c>
      <c r="H8199" s="174">
        <f t="shared" ca="1" si="131"/>
        <v>-6.1748969771858529E-2</v>
      </c>
    </row>
    <row r="8200" spans="2:8" x14ac:dyDescent="0.3">
      <c r="B8200" s="213">
        <v>33655</v>
      </c>
      <c r="C8200" s="213">
        <v>29.123631</v>
      </c>
      <c r="D8200" s="174">
        <v>7.434925206072052E-3</v>
      </c>
      <c r="E8200" s="174">
        <v>7.434925206072052E-3</v>
      </c>
      <c r="G8200" s="174">
        <v>8194</v>
      </c>
      <c r="H8200" s="174">
        <f t="shared" ref="H8200:H8263" ca="1" si="132">_xlfn.NORM.INV(RAND(),N$9,N$10)</f>
        <v>4.8721390933833437E-2</v>
      </c>
    </row>
    <row r="8201" spans="2:8" x14ac:dyDescent="0.3">
      <c r="B8201" s="212">
        <v>33654</v>
      </c>
      <c r="C8201" s="212">
        <v>28.908697</v>
      </c>
      <c r="D8201" s="174">
        <v>1.1277954035467764E-2</v>
      </c>
      <c r="E8201" s="174">
        <v>1.1277954035467764E-2</v>
      </c>
      <c r="G8201" s="174">
        <v>8195</v>
      </c>
      <c r="H8201" s="174">
        <f t="shared" ca="1" si="132"/>
        <v>2.1303203276621274E-2</v>
      </c>
    </row>
    <row r="8202" spans="2:8" x14ac:dyDescent="0.3">
      <c r="B8202" s="213">
        <v>33653</v>
      </c>
      <c r="C8202" s="213">
        <v>28.586302</v>
      </c>
      <c r="D8202" s="174">
        <v>-1.4814604204242738E-2</v>
      </c>
      <c r="E8202" s="174">
        <v>-1.4814604204242738E-2</v>
      </c>
      <c r="G8202" s="174">
        <v>8196</v>
      </c>
      <c r="H8202" s="174">
        <f t="shared" ca="1" si="132"/>
        <v>2.1885302263008742E-2</v>
      </c>
    </row>
    <row r="8203" spans="2:8" x14ac:dyDescent="0.3">
      <c r="B8203" s="212">
        <v>33652</v>
      </c>
      <c r="C8203" s="212">
        <v>29.016165000000001</v>
      </c>
      <c r="D8203" s="174">
        <v>-2.173914142858922E-2</v>
      </c>
      <c r="E8203" s="174">
        <v>-2.173914142858922E-2</v>
      </c>
      <c r="G8203" s="174">
        <v>8197</v>
      </c>
      <c r="H8203" s="174">
        <f t="shared" ca="1" si="132"/>
        <v>4.6571075153335341E-2</v>
      </c>
    </row>
    <row r="8204" spans="2:8" x14ac:dyDescent="0.3">
      <c r="B8204" s="213">
        <v>33651</v>
      </c>
      <c r="C8204" s="213">
        <v>29.660969000000001</v>
      </c>
      <c r="D8204" s="174">
        <v>6.1538481910701159E-2</v>
      </c>
      <c r="E8204" s="174">
        <v>6.1538481910701159E-2</v>
      </c>
      <c r="G8204" s="174">
        <v>8198</v>
      </c>
      <c r="H8204" s="174">
        <f t="shared" ca="1" si="132"/>
        <v>2.5460358689107555E-2</v>
      </c>
    </row>
    <row r="8205" spans="2:8" x14ac:dyDescent="0.3">
      <c r="B8205" s="212">
        <v>33648</v>
      </c>
      <c r="C8205" s="212">
        <v>27.941492</v>
      </c>
      <c r="D8205" s="174">
        <v>0</v>
      </c>
      <c r="E8205" s="174">
        <v>0</v>
      </c>
      <c r="G8205" s="174">
        <v>8199</v>
      </c>
      <c r="H8205" s="174">
        <f t="shared" ca="1" si="132"/>
        <v>-1.119907934975814E-2</v>
      </c>
    </row>
    <row r="8206" spans="2:8" x14ac:dyDescent="0.3">
      <c r="B8206" s="213">
        <v>33647</v>
      </c>
      <c r="C8206" s="213">
        <v>27.941492</v>
      </c>
      <c r="D8206" s="174">
        <v>2.3622059936355671E-2</v>
      </c>
      <c r="E8206" s="174">
        <v>2.3622059936355671E-2</v>
      </c>
      <c r="G8206" s="174">
        <v>8200</v>
      </c>
      <c r="H8206" s="174">
        <f t="shared" ca="1" si="132"/>
        <v>-2.3455396899616759E-2</v>
      </c>
    </row>
    <row r="8207" spans="2:8" x14ac:dyDescent="0.3">
      <c r="B8207" s="212">
        <v>33646</v>
      </c>
      <c r="C8207" s="212">
        <v>27.296688</v>
      </c>
      <c r="D8207" s="174">
        <v>1.6000071761385001E-2</v>
      </c>
      <c r="E8207" s="174">
        <v>1.6000071761385001E-2</v>
      </c>
      <c r="G8207" s="174">
        <v>8201</v>
      </c>
      <c r="H8207" s="174">
        <f t="shared" ca="1" si="132"/>
        <v>4.7180774711209253E-2</v>
      </c>
    </row>
    <row r="8208" spans="2:8" x14ac:dyDescent="0.3">
      <c r="B8208" s="213">
        <v>33645</v>
      </c>
      <c r="C8208" s="213">
        <v>26.866817000000001</v>
      </c>
      <c r="D8208" s="174">
        <v>0</v>
      </c>
      <c r="E8208" s="174">
        <v>0</v>
      </c>
      <c r="G8208" s="174">
        <v>8202</v>
      </c>
      <c r="H8208" s="174">
        <f t="shared" ca="1" si="132"/>
        <v>-3.3921923508694802E-3</v>
      </c>
    </row>
    <row r="8209" spans="2:8" x14ac:dyDescent="0.3">
      <c r="B8209" s="212">
        <v>33644</v>
      </c>
      <c r="C8209" s="212">
        <v>26.866817000000001</v>
      </c>
      <c r="D8209" s="174">
        <v>8.0646093258712939E-3</v>
      </c>
      <c r="E8209" s="174">
        <v>8.0646093258712939E-3</v>
      </c>
      <c r="G8209" s="174">
        <v>8203</v>
      </c>
      <c r="H8209" s="174">
        <f t="shared" ca="1" si="132"/>
        <v>-6.661034973629399E-3</v>
      </c>
    </row>
    <row r="8210" spans="2:8" x14ac:dyDescent="0.3">
      <c r="B8210" s="213">
        <v>33641</v>
      </c>
      <c r="C8210" s="213">
        <v>26.651879999999998</v>
      </c>
      <c r="D8210" s="174">
        <v>-2.362220647428E-2</v>
      </c>
      <c r="E8210" s="174">
        <v>-2.362220647428E-2</v>
      </c>
      <c r="G8210" s="174">
        <v>8204</v>
      </c>
      <c r="H8210" s="174">
        <f t="shared" ca="1" si="132"/>
        <v>-3.9346766579526585E-2</v>
      </c>
    </row>
    <row r="8211" spans="2:8" x14ac:dyDescent="0.3">
      <c r="B8211" s="212">
        <v>33640</v>
      </c>
      <c r="C8211" s="212">
        <v>27.296688</v>
      </c>
      <c r="D8211" s="174">
        <v>7.93645020420569E-3</v>
      </c>
      <c r="E8211" s="174">
        <v>7.93645020420569E-3</v>
      </c>
      <c r="G8211" s="174">
        <v>8205</v>
      </c>
      <c r="H8211" s="174">
        <f t="shared" ca="1" si="132"/>
        <v>2.4863755498593029E-2</v>
      </c>
    </row>
    <row r="8212" spans="2:8" x14ac:dyDescent="0.3">
      <c r="B8212" s="213">
        <v>33639</v>
      </c>
      <c r="C8212" s="213">
        <v>27.081755000000001</v>
      </c>
      <c r="D8212" s="174">
        <v>8.0001289322810393E-3</v>
      </c>
      <c r="E8212" s="174">
        <v>8.0001289322810393E-3</v>
      </c>
      <c r="G8212" s="174">
        <v>8206</v>
      </c>
      <c r="H8212" s="174">
        <f t="shared" ca="1" si="132"/>
        <v>-4.9478734514581679E-2</v>
      </c>
    </row>
    <row r="8213" spans="2:8" x14ac:dyDescent="0.3">
      <c r="B8213" s="212">
        <v>33638</v>
      </c>
      <c r="C8213" s="212">
        <v>26.866817000000001</v>
      </c>
      <c r="D8213" s="174">
        <v>2.45902183249707E-2</v>
      </c>
      <c r="E8213" s="174">
        <v>2.45902183249707E-2</v>
      </c>
      <c r="G8213" s="174">
        <v>8207</v>
      </c>
      <c r="H8213" s="174">
        <f t="shared" ca="1" si="132"/>
        <v>1.2473660988258941E-2</v>
      </c>
    </row>
    <row r="8214" spans="2:8" x14ac:dyDescent="0.3">
      <c r="B8214" s="213">
        <v>33637</v>
      </c>
      <c r="C8214" s="213">
        <v>26.222011999999999</v>
      </c>
      <c r="D8214" s="174">
        <v>-4.3137468408991055E-2</v>
      </c>
      <c r="E8214" s="174">
        <v>-4.3137468408991055E-2</v>
      </c>
      <c r="G8214" s="174">
        <v>8208</v>
      </c>
      <c r="H8214" s="174">
        <f t="shared" ca="1" si="132"/>
        <v>-1.2801257522890228E-2</v>
      </c>
    </row>
    <row r="8215" spans="2:8" x14ac:dyDescent="0.3">
      <c r="B8215" s="212">
        <v>33634</v>
      </c>
      <c r="C8215" s="212">
        <v>27.404157999999999</v>
      </c>
      <c r="D8215" s="174">
        <v>-3.9063120476299645E-3</v>
      </c>
      <c r="E8215" s="174">
        <v>-3.9063120476299645E-3</v>
      </c>
      <c r="G8215" s="174">
        <v>8209</v>
      </c>
      <c r="H8215" s="174">
        <f t="shared" ca="1" si="132"/>
        <v>4.0849214201303399E-2</v>
      </c>
    </row>
    <row r="8216" spans="2:8" x14ac:dyDescent="0.3">
      <c r="B8216" s="213">
        <v>33633</v>
      </c>
      <c r="C8216" s="213">
        <v>27.511627000000001</v>
      </c>
      <c r="D8216" s="174">
        <v>3.2258399782679581E-2</v>
      </c>
      <c r="E8216" s="174">
        <v>3.2258399782679581E-2</v>
      </c>
      <c r="G8216" s="174">
        <v>8210</v>
      </c>
      <c r="H8216" s="174">
        <f t="shared" ca="1" si="132"/>
        <v>3.828909396845089E-3</v>
      </c>
    </row>
    <row r="8217" spans="2:8" x14ac:dyDescent="0.3">
      <c r="B8217" s="212">
        <v>33632</v>
      </c>
      <c r="C8217" s="212">
        <v>26.651879999999998</v>
      </c>
      <c r="D8217" s="174">
        <v>1.6393402611515815E-2</v>
      </c>
      <c r="E8217" s="174">
        <v>1.6393402611515815E-2</v>
      </c>
      <c r="G8217" s="174">
        <v>8211</v>
      </c>
      <c r="H8217" s="174">
        <f t="shared" ca="1" si="132"/>
        <v>-4.2396949964260515E-2</v>
      </c>
    </row>
    <row r="8218" spans="2:8" x14ac:dyDescent="0.3">
      <c r="B8218" s="213">
        <v>33631</v>
      </c>
      <c r="C8218" s="213">
        <v>26.222011999999999</v>
      </c>
      <c r="D8218" s="174">
        <v>0</v>
      </c>
      <c r="E8218" s="174">
        <v>0</v>
      </c>
      <c r="G8218" s="174">
        <v>8212</v>
      </c>
      <c r="H8218" s="174">
        <f t="shared" ca="1" si="132"/>
        <v>-2.89968939269955E-3</v>
      </c>
    </row>
    <row r="8219" spans="2:8" x14ac:dyDescent="0.3">
      <c r="B8219" s="212">
        <v>33630</v>
      </c>
      <c r="C8219" s="212">
        <v>26.222011999999999</v>
      </c>
      <c r="D8219" s="174">
        <v>-8.130361765580128E-3</v>
      </c>
      <c r="E8219" s="174">
        <v>-8.130361765580128E-3</v>
      </c>
      <c r="G8219" s="174">
        <v>8213</v>
      </c>
      <c r="H8219" s="174">
        <f t="shared" ca="1" si="132"/>
        <v>-5.3865038622062074E-3</v>
      </c>
    </row>
    <row r="8220" spans="2:8" x14ac:dyDescent="0.3">
      <c r="B8220" s="213">
        <v>33627</v>
      </c>
      <c r="C8220" s="213">
        <v>26.436954</v>
      </c>
      <c r="D8220" s="174">
        <v>-1.2048123433771917E-2</v>
      </c>
      <c r="E8220" s="174">
        <v>-1.2048123433771917E-2</v>
      </c>
      <c r="G8220" s="174">
        <v>8214</v>
      </c>
      <c r="H8220" s="174">
        <f t="shared" ca="1" si="132"/>
        <v>-6.1956436380966144E-2</v>
      </c>
    </row>
    <row r="8221" spans="2:8" x14ac:dyDescent="0.3">
      <c r="B8221" s="212">
        <v>33626</v>
      </c>
      <c r="C8221" s="212">
        <v>26.759353999999998</v>
      </c>
      <c r="D8221" s="174">
        <v>1.6326370785243859E-2</v>
      </c>
      <c r="E8221" s="174">
        <v>1.6326370785243859E-2</v>
      </c>
      <c r="G8221" s="174">
        <v>8215</v>
      </c>
      <c r="H8221" s="174">
        <f t="shared" ca="1" si="132"/>
        <v>-1.130830272117541E-2</v>
      </c>
    </row>
    <row r="8222" spans="2:8" x14ac:dyDescent="0.3">
      <c r="B8222" s="213">
        <v>33625</v>
      </c>
      <c r="C8222" s="213">
        <v>26.329488999999999</v>
      </c>
      <c r="D8222" s="174">
        <v>4.0987320118684783E-3</v>
      </c>
      <c r="E8222" s="174">
        <v>4.0987320118684783E-3</v>
      </c>
      <c r="G8222" s="174">
        <v>8216</v>
      </c>
      <c r="H8222" s="174">
        <f t="shared" ca="1" si="132"/>
        <v>4.5550314300830631E-3</v>
      </c>
    </row>
    <row r="8223" spans="2:8" x14ac:dyDescent="0.3">
      <c r="B8223" s="212">
        <v>33624</v>
      </c>
      <c r="C8223" s="212">
        <v>26.222011999999999</v>
      </c>
      <c r="D8223" s="174">
        <v>3.3898138014258797E-2</v>
      </c>
      <c r="E8223" s="174">
        <v>3.3898138014258797E-2</v>
      </c>
      <c r="G8223" s="174">
        <v>8217</v>
      </c>
      <c r="H8223" s="174">
        <f t="shared" ca="1" si="132"/>
        <v>2.6621942854870014E-2</v>
      </c>
    </row>
    <row r="8224" spans="2:8" x14ac:dyDescent="0.3">
      <c r="B8224" s="213">
        <v>33623</v>
      </c>
      <c r="C8224" s="213">
        <v>25.362278</v>
      </c>
      <c r="D8224" s="174">
        <v>-8.4033008915631383E-3</v>
      </c>
      <c r="E8224" s="174">
        <v>-8.4033008915631383E-3</v>
      </c>
      <c r="G8224" s="174">
        <v>8218</v>
      </c>
      <c r="H8224" s="174">
        <f t="shared" ca="1" si="132"/>
        <v>-1.5157173509691979E-2</v>
      </c>
    </row>
    <row r="8225" spans="2:8" x14ac:dyDescent="0.3">
      <c r="B8225" s="212">
        <v>33620</v>
      </c>
      <c r="C8225" s="212">
        <v>25.577210999999998</v>
      </c>
      <c r="D8225" s="174">
        <v>0</v>
      </c>
      <c r="E8225" s="174">
        <v>0</v>
      </c>
      <c r="G8225" s="174">
        <v>8219</v>
      </c>
      <c r="H8225" s="174">
        <f t="shared" ca="1" si="132"/>
        <v>-1.9409408520537109E-2</v>
      </c>
    </row>
    <row r="8226" spans="2:8" x14ac:dyDescent="0.3">
      <c r="B8226" s="213">
        <v>33619</v>
      </c>
      <c r="C8226" s="213">
        <v>25.577210999999998</v>
      </c>
      <c r="D8226" s="174">
        <v>-2.4590065781374865E-2</v>
      </c>
      <c r="E8226" s="174">
        <v>-2.4590065781374865E-2</v>
      </c>
      <c r="G8226" s="174">
        <v>8220</v>
      </c>
      <c r="H8226" s="174">
        <f t="shared" ca="1" si="132"/>
        <v>3.7715796984566508E-3</v>
      </c>
    </row>
    <row r="8227" spans="2:8" x14ac:dyDescent="0.3">
      <c r="B8227" s="212">
        <v>33618</v>
      </c>
      <c r="C8227" s="212">
        <v>26.222011999999999</v>
      </c>
      <c r="D8227" s="174">
        <v>8.2643649344717289E-3</v>
      </c>
      <c r="E8227" s="174">
        <v>8.2643649344717289E-3</v>
      </c>
      <c r="G8227" s="174">
        <v>8221</v>
      </c>
      <c r="H8227" s="174">
        <f t="shared" ca="1" si="132"/>
        <v>2.8268503125134761E-3</v>
      </c>
    </row>
    <row r="8228" spans="2:8" x14ac:dyDescent="0.3">
      <c r="B8228" s="213">
        <v>33617</v>
      </c>
      <c r="C8228" s="213">
        <v>26.007079999999998</v>
      </c>
      <c r="D8228" s="174">
        <v>8.3331947252631017E-3</v>
      </c>
      <c r="E8228" s="174">
        <v>8.3331947252631017E-3</v>
      </c>
      <c r="G8228" s="174">
        <v>8222</v>
      </c>
      <c r="H8228" s="174">
        <f t="shared" ca="1" si="132"/>
        <v>-9.3032057589942114E-3</v>
      </c>
    </row>
    <row r="8229" spans="2:8" x14ac:dyDescent="0.3">
      <c r="B8229" s="212">
        <v>33616</v>
      </c>
      <c r="C8229" s="212">
        <v>25.792148999999998</v>
      </c>
      <c r="D8229" s="174">
        <v>4.8035055334809749E-2</v>
      </c>
      <c r="E8229" s="174">
        <v>4.8035055334809749E-2</v>
      </c>
      <c r="G8229" s="174">
        <v>8223</v>
      </c>
      <c r="H8229" s="174">
        <f t="shared" ca="1" si="132"/>
        <v>-3.0880918006894933E-2</v>
      </c>
    </row>
    <row r="8230" spans="2:8" x14ac:dyDescent="0.3">
      <c r="B8230" s="213">
        <v>33613</v>
      </c>
      <c r="C8230" s="213">
        <v>24.610005999999998</v>
      </c>
      <c r="D8230" s="174">
        <v>0</v>
      </c>
      <c r="E8230" s="174">
        <v>0</v>
      </c>
      <c r="G8230" s="174">
        <v>8224</v>
      </c>
      <c r="H8230" s="174">
        <f t="shared" ca="1" si="132"/>
        <v>7.9358812426845431E-3</v>
      </c>
    </row>
    <row r="8231" spans="2:8" x14ac:dyDescent="0.3">
      <c r="B8231" s="212">
        <v>33612</v>
      </c>
      <c r="C8231" s="212">
        <v>24.610005999999998</v>
      </c>
      <c r="D8231" s="174">
        <v>-8.6581863524773615E-3</v>
      </c>
      <c r="E8231" s="174">
        <v>-8.6581863524773615E-3</v>
      </c>
      <c r="G8231" s="174">
        <v>8225</v>
      </c>
      <c r="H8231" s="174">
        <f t="shared" ca="1" si="132"/>
        <v>-4.2697996386871738E-2</v>
      </c>
    </row>
    <row r="8232" spans="2:8" x14ac:dyDescent="0.3">
      <c r="B8232" s="213">
        <v>33611</v>
      </c>
      <c r="C8232" s="213">
        <v>24.824945</v>
      </c>
      <c r="D8232" s="174">
        <v>4.3476515933135581E-3</v>
      </c>
      <c r="E8232" s="174">
        <v>4.3476515933135581E-3</v>
      </c>
      <c r="G8232" s="174">
        <v>8226</v>
      </c>
      <c r="H8232" s="174">
        <f t="shared" ca="1" si="132"/>
        <v>-2.6308644644108235E-2</v>
      </c>
    </row>
    <row r="8233" spans="2:8" x14ac:dyDescent="0.3">
      <c r="B8233" s="212">
        <v>33610</v>
      </c>
      <c r="C8233" s="212">
        <v>24.717482</v>
      </c>
      <c r="D8233" s="174">
        <v>-8.6202273707650292E-3</v>
      </c>
      <c r="E8233" s="174">
        <v>-8.6202273707650292E-3</v>
      </c>
      <c r="G8233" s="174">
        <v>8227</v>
      </c>
      <c r="H8233" s="174">
        <f t="shared" ca="1" si="132"/>
        <v>-1.5074194819516332E-2</v>
      </c>
    </row>
    <row r="8234" spans="2:8" x14ac:dyDescent="0.3">
      <c r="B8234" s="213">
        <v>33609</v>
      </c>
      <c r="C8234" s="213">
        <v>24.932404999999999</v>
      </c>
      <c r="D8234" s="174">
        <v>-8.5470666660145724E-3</v>
      </c>
      <c r="E8234" s="174">
        <v>-8.5470666660145724E-3</v>
      </c>
      <c r="G8234" s="174">
        <v>8228</v>
      </c>
      <c r="H8234" s="174">
        <f t="shared" ca="1" si="132"/>
        <v>-2.0415354419102048E-2</v>
      </c>
    </row>
    <row r="8235" spans="2:8" x14ac:dyDescent="0.3">
      <c r="B8235" s="212">
        <v>33606</v>
      </c>
      <c r="C8235" s="212">
        <v>25.147341000000001</v>
      </c>
      <c r="D8235" s="174">
        <v>2.1834005241607921E-2</v>
      </c>
      <c r="E8235" s="174">
        <v>2.1834005241607921E-2</v>
      </c>
      <c r="G8235" s="174">
        <v>8229</v>
      </c>
      <c r="H8235" s="174">
        <f t="shared" ca="1" si="132"/>
        <v>-7.5295215396751797E-4</v>
      </c>
    </row>
    <row r="8236" spans="2:8" x14ac:dyDescent="0.3">
      <c r="B8236" s="213">
        <v>33605</v>
      </c>
      <c r="C8236" s="213">
        <v>24.610005999999998</v>
      </c>
      <c r="D8236" s="174">
        <v>0</v>
      </c>
      <c r="E8236" s="174">
        <v>0</v>
      </c>
      <c r="G8236" s="174">
        <v>8230</v>
      </c>
      <c r="H8236" s="174">
        <f t="shared" ca="1" si="132"/>
        <v>1.1919367727008377E-2</v>
      </c>
    </row>
    <row r="8237" spans="2:8" x14ac:dyDescent="0.3">
      <c r="B8237" s="212">
        <v>33604</v>
      </c>
      <c r="C8237" s="212">
        <v>24.610005999999998</v>
      </c>
      <c r="D8237" s="174">
        <v>8.8105085809744646E-3</v>
      </c>
      <c r="E8237" s="174">
        <v>8.8105085809744646E-3</v>
      </c>
      <c r="G8237" s="174">
        <v>8231</v>
      </c>
      <c r="H8237" s="174">
        <f t="shared" ca="1" si="132"/>
        <v>9.5263796360364177E-3</v>
      </c>
    </row>
    <row r="8238" spans="2:8" x14ac:dyDescent="0.3">
      <c r="B8238" s="213">
        <v>33603</v>
      </c>
      <c r="C8238" s="213">
        <v>24.395073</v>
      </c>
      <c r="D8238" s="174">
        <v>0</v>
      </c>
      <c r="E8238" s="174">
        <v>0</v>
      </c>
      <c r="G8238" s="174">
        <v>8232</v>
      </c>
      <c r="H8238" s="174">
        <f t="shared" ca="1" si="132"/>
        <v>-4.0532520662770501E-2</v>
      </c>
    </row>
    <row r="8239" spans="2:8" x14ac:dyDescent="0.3">
      <c r="B8239" s="212">
        <v>33602</v>
      </c>
      <c r="C8239" s="212">
        <v>24.395073</v>
      </c>
      <c r="D8239" s="174">
        <v>0</v>
      </c>
      <c r="E8239" s="174">
        <v>0</v>
      </c>
      <c r="G8239" s="174">
        <v>8233</v>
      </c>
      <c r="H8239" s="174">
        <f t="shared" ca="1" si="132"/>
        <v>-1.9783415431223729E-2</v>
      </c>
    </row>
    <row r="8240" spans="2:8" x14ac:dyDescent="0.3">
      <c r="B8240" s="213">
        <v>33599</v>
      </c>
      <c r="C8240" s="213">
        <v>24.395073</v>
      </c>
      <c r="D8240" s="174">
        <v>0</v>
      </c>
      <c r="E8240" s="174">
        <v>0</v>
      </c>
      <c r="G8240" s="174">
        <v>8234</v>
      </c>
      <c r="H8240" s="174">
        <f t="shared" ca="1" si="132"/>
        <v>-1.4926331094647787E-2</v>
      </c>
    </row>
    <row r="8241" spans="2:8" x14ac:dyDescent="0.3">
      <c r="B8241" s="212">
        <v>33598</v>
      </c>
      <c r="C8241" s="212">
        <v>24.395073</v>
      </c>
      <c r="D8241" s="174">
        <v>0</v>
      </c>
      <c r="E8241" s="174">
        <v>0</v>
      </c>
      <c r="G8241" s="174">
        <v>8235</v>
      </c>
      <c r="H8241" s="174">
        <f t="shared" ca="1" si="132"/>
        <v>2.2214284123519914E-2</v>
      </c>
    </row>
    <row r="8242" spans="2:8" x14ac:dyDescent="0.3">
      <c r="B8242" s="213">
        <v>33597</v>
      </c>
      <c r="C8242" s="213">
        <v>24.395073</v>
      </c>
      <c r="D8242" s="174">
        <v>0</v>
      </c>
      <c r="E8242" s="174">
        <v>0</v>
      </c>
      <c r="G8242" s="174">
        <v>8236</v>
      </c>
      <c r="H8242" s="174">
        <f t="shared" ca="1" si="132"/>
        <v>1.1645043366161711E-2</v>
      </c>
    </row>
    <row r="8243" spans="2:8" x14ac:dyDescent="0.3">
      <c r="B8243" s="212">
        <v>33596</v>
      </c>
      <c r="C8243" s="212">
        <v>24.395073</v>
      </c>
      <c r="D8243" s="174">
        <v>4.4250152341111853E-3</v>
      </c>
      <c r="E8243" s="174">
        <v>4.4250152341111853E-3</v>
      </c>
      <c r="G8243" s="174">
        <v>8237</v>
      </c>
      <c r="H8243" s="174">
        <f t="shared" ca="1" si="132"/>
        <v>-1.037983200632841E-2</v>
      </c>
    </row>
    <row r="8244" spans="2:8" x14ac:dyDescent="0.3">
      <c r="B8244" s="213">
        <v>33595</v>
      </c>
      <c r="C8244" s="213">
        <v>24.287600000000001</v>
      </c>
      <c r="D8244" s="174">
        <v>8.9282984456399549E-3</v>
      </c>
      <c r="E8244" s="174">
        <v>8.9282984456399549E-3</v>
      </c>
      <c r="G8244" s="174">
        <v>8238</v>
      </c>
      <c r="H8244" s="174">
        <f t="shared" ca="1" si="132"/>
        <v>1.9801384444788964E-2</v>
      </c>
    </row>
    <row r="8245" spans="2:8" x14ac:dyDescent="0.3">
      <c r="B8245" s="212">
        <v>33592</v>
      </c>
      <c r="C8245" s="212">
        <v>24.072672000000001</v>
      </c>
      <c r="D8245" s="174">
        <v>4.4844187000801948E-3</v>
      </c>
      <c r="E8245" s="174">
        <v>4.4844187000801948E-3</v>
      </c>
      <c r="G8245" s="174">
        <v>8239</v>
      </c>
      <c r="H8245" s="174">
        <f t="shared" ca="1" si="132"/>
        <v>3.7203065591220434E-2</v>
      </c>
    </row>
    <row r="8246" spans="2:8" x14ac:dyDescent="0.3">
      <c r="B8246" s="213">
        <v>33591</v>
      </c>
      <c r="C8246" s="213">
        <v>23.965202000000001</v>
      </c>
      <c r="D8246" s="174">
        <v>1.8264879373700828E-2</v>
      </c>
      <c r="E8246" s="174">
        <v>1.8264879373700828E-2</v>
      </c>
      <c r="G8246" s="174">
        <v>8240</v>
      </c>
      <c r="H8246" s="174">
        <f t="shared" ca="1" si="132"/>
        <v>3.9599662351051772E-2</v>
      </c>
    </row>
    <row r="8247" spans="2:8" x14ac:dyDescent="0.3">
      <c r="B8247" s="212">
        <v>33590</v>
      </c>
      <c r="C8247" s="212">
        <v>23.535332</v>
      </c>
      <c r="D8247" s="174">
        <v>4.587187291167508E-3</v>
      </c>
      <c r="E8247" s="174">
        <v>4.587187291167508E-3</v>
      </c>
      <c r="G8247" s="174">
        <v>8241</v>
      </c>
      <c r="H8247" s="174">
        <f t="shared" ca="1" si="132"/>
        <v>-2.0076022337754757E-2</v>
      </c>
    </row>
    <row r="8248" spans="2:8" x14ac:dyDescent="0.3">
      <c r="B8248" s="213">
        <v>33589</v>
      </c>
      <c r="C8248" s="213">
        <v>23.427864</v>
      </c>
      <c r="D8248" s="174">
        <v>-1.8018097694521382E-2</v>
      </c>
      <c r="E8248" s="174">
        <v>-1.8018097694521382E-2</v>
      </c>
      <c r="G8248" s="174">
        <v>8242</v>
      </c>
      <c r="H8248" s="174">
        <f t="shared" ca="1" si="132"/>
        <v>-4.1130929796065981E-2</v>
      </c>
    </row>
    <row r="8249" spans="2:8" x14ac:dyDescent="0.3">
      <c r="B8249" s="212">
        <v>33588</v>
      </c>
      <c r="C8249" s="212">
        <v>23.857735000000002</v>
      </c>
      <c r="D8249" s="174">
        <v>4.2253408527158802E-2</v>
      </c>
      <c r="E8249" s="174">
        <v>4.2253408527158802E-2</v>
      </c>
      <c r="G8249" s="174">
        <v>8243</v>
      </c>
      <c r="H8249" s="174">
        <f t="shared" ca="1" si="132"/>
        <v>1.5140809059374602E-2</v>
      </c>
    </row>
    <row r="8250" spans="2:8" x14ac:dyDescent="0.3">
      <c r="B8250" s="213">
        <v>33585</v>
      </c>
      <c r="C8250" s="213">
        <v>22.890532</v>
      </c>
      <c r="D8250" s="174">
        <v>0</v>
      </c>
      <c r="E8250" s="174">
        <v>0</v>
      </c>
      <c r="G8250" s="174">
        <v>8244</v>
      </c>
      <c r="H8250" s="174">
        <f t="shared" ca="1" si="132"/>
        <v>3.1120674614188451E-2</v>
      </c>
    </row>
    <row r="8251" spans="2:8" x14ac:dyDescent="0.3">
      <c r="B8251" s="212">
        <v>33584</v>
      </c>
      <c r="C8251" s="212">
        <v>22.890532</v>
      </c>
      <c r="D8251" s="174">
        <v>-9.3022581454213753E-3</v>
      </c>
      <c r="E8251" s="174">
        <v>-9.3022581454213753E-3</v>
      </c>
      <c r="G8251" s="174">
        <v>8245</v>
      </c>
      <c r="H8251" s="174">
        <f t="shared" ca="1" si="132"/>
        <v>-7.2043793586275204E-3</v>
      </c>
    </row>
    <row r="8252" spans="2:8" x14ac:dyDescent="0.3">
      <c r="B8252" s="213">
        <v>33583</v>
      </c>
      <c r="C8252" s="213">
        <v>23.105464999999999</v>
      </c>
      <c r="D8252" s="174">
        <v>0</v>
      </c>
      <c r="E8252" s="174">
        <v>0</v>
      </c>
      <c r="G8252" s="174">
        <v>8246</v>
      </c>
      <c r="H8252" s="174">
        <f t="shared" ca="1" si="132"/>
        <v>-7.079209438187746E-2</v>
      </c>
    </row>
    <row r="8253" spans="2:8" x14ac:dyDescent="0.3">
      <c r="B8253" s="212">
        <v>33582</v>
      </c>
      <c r="C8253" s="212">
        <v>23.105464999999999</v>
      </c>
      <c r="D8253" s="174">
        <v>4.6728413198034629E-3</v>
      </c>
      <c r="E8253" s="174">
        <v>4.6728413198034629E-3</v>
      </c>
      <c r="G8253" s="174">
        <v>8247</v>
      </c>
      <c r="H8253" s="174">
        <f t="shared" ca="1" si="132"/>
        <v>-1.9567989107197287E-2</v>
      </c>
    </row>
    <row r="8254" spans="2:8" x14ac:dyDescent="0.3">
      <c r="B8254" s="213">
        <v>33581</v>
      </c>
      <c r="C8254" s="213">
        <v>22.997999</v>
      </c>
      <c r="D8254" s="174">
        <v>-2.7272903763076912E-2</v>
      </c>
      <c r="E8254" s="174">
        <v>-2.7272903763076912E-2</v>
      </c>
      <c r="G8254" s="174">
        <v>8248</v>
      </c>
      <c r="H8254" s="174">
        <f t="shared" ca="1" si="132"/>
        <v>4.4211764883181182E-2</v>
      </c>
    </row>
    <row r="8255" spans="2:8" x14ac:dyDescent="0.3">
      <c r="B8255" s="212">
        <v>33578</v>
      </c>
      <c r="C8255" s="212">
        <v>23.642807000000001</v>
      </c>
      <c r="D8255" s="174">
        <v>2.8037569703346851E-2</v>
      </c>
      <c r="E8255" s="174">
        <v>2.8037569703346851E-2</v>
      </c>
      <c r="G8255" s="174">
        <v>8249</v>
      </c>
      <c r="H8255" s="174">
        <f t="shared" ca="1" si="132"/>
        <v>-9.2679754051686377E-3</v>
      </c>
    </row>
    <row r="8256" spans="2:8" x14ac:dyDescent="0.3">
      <c r="B8256" s="213">
        <v>33577</v>
      </c>
      <c r="C8256" s="213">
        <v>22.997999</v>
      </c>
      <c r="D8256" s="174">
        <v>-1.3824933206554557E-2</v>
      </c>
      <c r="E8256" s="174">
        <v>-1.3824933206554557E-2</v>
      </c>
      <c r="G8256" s="174">
        <v>8250</v>
      </c>
      <c r="H8256" s="174">
        <f t="shared" ca="1" si="132"/>
        <v>4.7463200626882952E-2</v>
      </c>
    </row>
    <row r="8257" spans="2:8" x14ac:dyDescent="0.3">
      <c r="B8257" s="212">
        <v>33576</v>
      </c>
      <c r="C8257" s="212">
        <v>23.320402000000001</v>
      </c>
      <c r="D8257" s="174">
        <v>-2.252238110616956E-2</v>
      </c>
      <c r="E8257" s="174">
        <v>-2.252238110616956E-2</v>
      </c>
      <c r="G8257" s="174">
        <v>8251</v>
      </c>
      <c r="H8257" s="174">
        <f t="shared" ca="1" si="132"/>
        <v>-1.4059346893244784E-2</v>
      </c>
    </row>
    <row r="8258" spans="2:8" x14ac:dyDescent="0.3">
      <c r="B8258" s="213">
        <v>33575</v>
      </c>
      <c r="C8258" s="213">
        <v>23.857735000000002</v>
      </c>
      <c r="D8258" s="174">
        <v>-1.7698949258057588E-2</v>
      </c>
      <c r="E8258" s="174">
        <v>-1.7698949258057588E-2</v>
      </c>
      <c r="G8258" s="174">
        <v>8252</v>
      </c>
      <c r="H8258" s="174">
        <f t="shared" ca="1" si="132"/>
        <v>-4.4075029476198631E-2</v>
      </c>
    </row>
    <row r="8259" spans="2:8" x14ac:dyDescent="0.3">
      <c r="B8259" s="212">
        <v>33574</v>
      </c>
      <c r="C8259" s="212">
        <v>24.287600000000001</v>
      </c>
      <c r="D8259" s="174">
        <v>-8.7722326932445256E-3</v>
      </c>
      <c r="E8259" s="174">
        <v>-8.7722326932445256E-3</v>
      </c>
      <c r="G8259" s="174">
        <v>8253</v>
      </c>
      <c r="H8259" s="174">
        <f t="shared" ca="1" si="132"/>
        <v>4.4494667965922406E-2</v>
      </c>
    </row>
    <row r="8260" spans="2:8" x14ac:dyDescent="0.3">
      <c r="B8260" s="213">
        <v>33571</v>
      </c>
      <c r="C8260" s="213">
        <v>24.502541999999998</v>
      </c>
      <c r="D8260" s="174">
        <v>1.7857178463612081E-2</v>
      </c>
      <c r="E8260" s="174">
        <v>1.7857178463612081E-2</v>
      </c>
      <c r="G8260" s="174">
        <v>8254</v>
      </c>
      <c r="H8260" s="174">
        <f t="shared" ca="1" si="132"/>
        <v>6.6090682394756822E-4</v>
      </c>
    </row>
    <row r="8261" spans="2:8" x14ac:dyDescent="0.3">
      <c r="B8261" s="212">
        <v>33570</v>
      </c>
      <c r="C8261" s="212">
        <v>24.072672000000001</v>
      </c>
      <c r="D8261" s="174">
        <v>0</v>
      </c>
      <c r="E8261" s="174">
        <v>0</v>
      </c>
      <c r="G8261" s="174">
        <v>8255</v>
      </c>
      <c r="H8261" s="174">
        <f t="shared" ca="1" si="132"/>
        <v>9.5363470437239677E-3</v>
      </c>
    </row>
    <row r="8262" spans="2:8" x14ac:dyDescent="0.3">
      <c r="B8262" s="213">
        <v>33569</v>
      </c>
      <c r="C8262" s="213">
        <v>24.072672000000001</v>
      </c>
      <c r="D8262" s="174">
        <v>1.8181639768915743E-2</v>
      </c>
      <c r="E8262" s="174">
        <v>1.8181639768915743E-2</v>
      </c>
      <c r="G8262" s="174">
        <v>8256</v>
      </c>
      <c r="H8262" s="174">
        <f t="shared" ca="1" si="132"/>
        <v>1.6441615647952205E-2</v>
      </c>
    </row>
    <row r="8263" spans="2:8" x14ac:dyDescent="0.3">
      <c r="B8263" s="212">
        <v>33568</v>
      </c>
      <c r="C8263" s="212">
        <v>23.642807000000001</v>
      </c>
      <c r="D8263" s="174">
        <v>-3.9301046899378946E-2</v>
      </c>
      <c r="E8263" s="174">
        <v>-3.9301046899378946E-2</v>
      </c>
      <c r="G8263" s="174">
        <v>8257</v>
      </c>
      <c r="H8263" s="174">
        <f t="shared" ca="1" si="132"/>
        <v>-1.6781927176360387E-2</v>
      </c>
    </row>
    <row r="8264" spans="2:8" x14ac:dyDescent="0.3">
      <c r="B8264" s="213">
        <v>33567</v>
      </c>
      <c r="C8264" s="213">
        <v>24.610005999999998</v>
      </c>
      <c r="D8264" s="174">
        <v>0</v>
      </c>
      <c r="E8264" s="174">
        <v>0</v>
      </c>
      <c r="G8264" s="174">
        <v>8258</v>
      </c>
      <c r="H8264" s="174">
        <f t="shared" ref="H8264:H8327" ca="1" si="133">_xlfn.NORM.INV(RAND(),N$9,N$10)</f>
        <v>-1.0998926764615138E-2</v>
      </c>
    </row>
    <row r="8265" spans="2:8" x14ac:dyDescent="0.3">
      <c r="B8265" s="212">
        <v>33564</v>
      </c>
      <c r="C8265" s="212">
        <v>24.610005999999998</v>
      </c>
      <c r="D8265" s="174">
        <v>-3.3755266641078141E-2</v>
      </c>
      <c r="E8265" s="174">
        <v>-3.3755266641078141E-2</v>
      </c>
      <c r="G8265" s="174">
        <v>8259</v>
      </c>
      <c r="H8265" s="174">
        <f t="shared" ca="1" si="133"/>
        <v>1.6263459220055971E-2</v>
      </c>
    </row>
    <row r="8266" spans="2:8" x14ac:dyDescent="0.3">
      <c r="B8266" s="213">
        <v>33563</v>
      </c>
      <c r="C8266" s="213">
        <v>25.469743999999999</v>
      </c>
      <c r="D8266" s="174">
        <v>0</v>
      </c>
      <c r="E8266" s="174">
        <v>0</v>
      </c>
      <c r="G8266" s="174">
        <v>8260</v>
      </c>
      <c r="H8266" s="174">
        <f t="shared" ca="1" si="133"/>
        <v>-4.0573064189564904E-2</v>
      </c>
    </row>
    <row r="8267" spans="2:8" x14ac:dyDescent="0.3">
      <c r="B8267" s="212">
        <v>33562</v>
      </c>
      <c r="C8267" s="212">
        <v>25.469743999999999</v>
      </c>
      <c r="D8267" s="174">
        <v>-5.1999944764577151E-2</v>
      </c>
      <c r="E8267" s="174">
        <v>-5.1999944764577151E-2</v>
      </c>
      <c r="G8267" s="174">
        <v>8261</v>
      </c>
      <c r="H8267" s="174">
        <f t="shared" ca="1" si="133"/>
        <v>1.0844669421631219E-2</v>
      </c>
    </row>
    <row r="8268" spans="2:8" x14ac:dyDescent="0.3">
      <c r="B8268" s="213">
        <v>33561</v>
      </c>
      <c r="C8268" s="213">
        <v>26.866817000000001</v>
      </c>
      <c r="D8268" s="174">
        <v>2.8806352871762888E-2</v>
      </c>
      <c r="E8268" s="174">
        <v>2.8806352871762888E-2</v>
      </c>
      <c r="G8268" s="174">
        <v>8262</v>
      </c>
      <c r="H8268" s="174">
        <f t="shared" ca="1" si="133"/>
        <v>5.6089565224556985E-2</v>
      </c>
    </row>
    <row r="8269" spans="2:8" x14ac:dyDescent="0.3">
      <c r="B8269" s="212">
        <v>33560</v>
      </c>
      <c r="C8269" s="212">
        <v>26.114552</v>
      </c>
      <c r="D8269" s="174">
        <v>-3.5714192082455562E-2</v>
      </c>
      <c r="E8269" s="174">
        <v>-3.5714192082455562E-2</v>
      </c>
      <c r="G8269" s="174">
        <v>8263</v>
      </c>
      <c r="H8269" s="174">
        <f t="shared" ca="1" si="133"/>
        <v>-3.0736094578023124E-2</v>
      </c>
    </row>
    <row r="8270" spans="2:8" x14ac:dyDescent="0.3">
      <c r="B8270" s="213">
        <v>33557</v>
      </c>
      <c r="C8270" s="213">
        <v>27.081755000000001</v>
      </c>
      <c r="D8270" s="174">
        <v>-2.3255754401817669E-2</v>
      </c>
      <c r="E8270" s="174">
        <v>-2.3255754401817669E-2</v>
      </c>
      <c r="G8270" s="174">
        <v>8264</v>
      </c>
      <c r="H8270" s="174">
        <f t="shared" ca="1" si="133"/>
        <v>7.2543976203280373E-3</v>
      </c>
    </row>
    <row r="8271" spans="2:8" x14ac:dyDescent="0.3">
      <c r="B8271" s="212">
        <v>33556</v>
      </c>
      <c r="C8271" s="212">
        <v>27.726557</v>
      </c>
      <c r="D8271" s="174">
        <v>-7.6923236597387333E-3</v>
      </c>
      <c r="E8271" s="174">
        <v>-7.6923236597387333E-3</v>
      </c>
      <c r="G8271" s="174">
        <v>8265</v>
      </c>
      <c r="H8271" s="174">
        <f t="shared" ca="1" si="133"/>
        <v>1.4763489255402697E-2</v>
      </c>
    </row>
    <row r="8272" spans="2:8" x14ac:dyDescent="0.3">
      <c r="B8272" s="213">
        <v>33555</v>
      </c>
      <c r="C8272" s="213">
        <v>27.941492</v>
      </c>
      <c r="D8272" s="174">
        <v>-7.6334272870323848E-3</v>
      </c>
      <c r="E8272" s="174">
        <v>-7.6334272870323848E-3</v>
      </c>
      <c r="G8272" s="174">
        <v>8266</v>
      </c>
      <c r="H8272" s="174">
        <f t="shared" ca="1" si="133"/>
        <v>-1.9291833859204719E-2</v>
      </c>
    </row>
    <row r="8273" spans="2:8" x14ac:dyDescent="0.3">
      <c r="B8273" s="212">
        <v>33554</v>
      </c>
      <c r="C8273" s="212">
        <v>28.156421999999999</v>
      </c>
      <c r="D8273" s="174">
        <v>-1.1321109565089636E-2</v>
      </c>
      <c r="E8273" s="174">
        <v>-1.1321109565089636E-2</v>
      </c>
      <c r="G8273" s="174">
        <v>8267</v>
      </c>
      <c r="H8273" s="174">
        <f t="shared" ca="1" si="133"/>
        <v>7.7385569868145612E-2</v>
      </c>
    </row>
    <row r="8274" spans="2:8" x14ac:dyDescent="0.3">
      <c r="B8274" s="213">
        <v>33553</v>
      </c>
      <c r="C8274" s="213">
        <v>28.478833999999999</v>
      </c>
      <c r="D8274" s="174">
        <v>-3.7594229571912023E-3</v>
      </c>
      <c r="E8274" s="174">
        <v>-3.7594229571912023E-3</v>
      </c>
      <c r="G8274" s="174">
        <v>8268</v>
      </c>
      <c r="H8274" s="174">
        <f t="shared" ca="1" si="133"/>
        <v>1.7899444454874881E-2</v>
      </c>
    </row>
    <row r="8275" spans="2:8" x14ac:dyDescent="0.3">
      <c r="B8275" s="212">
        <v>33550</v>
      </c>
      <c r="C8275" s="212">
        <v>28.586302</v>
      </c>
      <c r="D8275" s="174">
        <v>-3.7453773503664544E-3</v>
      </c>
      <c r="E8275" s="174">
        <v>-3.7453773503664544E-3</v>
      </c>
      <c r="G8275" s="174">
        <v>8269</v>
      </c>
      <c r="H8275" s="174">
        <f t="shared" ca="1" si="133"/>
        <v>-1.2512159098431886E-2</v>
      </c>
    </row>
    <row r="8276" spans="2:8" x14ac:dyDescent="0.3">
      <c r="B8276" s="213">
        <v>33549</v>
      </c>
      <c r="C8276" s="213">
        <v>28.693771000000002</v>
      </c>
      <c r="D8276" s="174">
        <v>0</v>
      </c>
      <c r="E8276" s="174">
        <v>0</v>
      </c>
      <c r="G8276" s="174">
        <v>8270</v>
      </c>
      <c r="H8276" s="174">
        <f t="shared" ca="1" si="133"/>
        <v>-8.4883993982391422E-4</v>
      </c>
    </row>
    <row r="8277" spans="2:8" x14ac:dyDescent="0.3">
      <c r="B8277" s="212">
        <v>33548</v>
      </c>
      <c r="C8277" s="212">
        <v>28.693771000000002</v>
      </c>
      <c r="D8277" s="174">
        <v>0</v>
      </c>
      <c r="E8277" s="174">
        <v>0</v>
      </c>
      <c r="G8277" s="174">
        <v>8271</v>
      </c>
      <c r="H8277" s="174">
        <f t="shared" ca="1" si="133"/>
        <v>-4.3567983493501092E-2</v>
      </c>
    </row>
    <row r="8278" spans="2:8" x14ac:dyDescent="0.3">
      <c r="B8278" s="213">
        <v>33547</v>
      </c>
      <c r="C8278" s="213">
        <v>28.693771000000002</v>
      </c>
      <c r="D8278" s="174">
        <v>-2.9090565553675962E-2</v>
      </c>
      <c r="E8278" s="174">
        <v>-2.9090565553675962E-2</v>
      </c>
      <c r="G8278" s="174">
        <v>8272</v>
      </c>
      <c r="H8278" s="174">
        <f t="shared" ca="1" si="133"/>
        <v>-4.54260295989233E-2</v>
      </c>
    </row>
    <row r="8279" spans="2:8" x14ac:dyDescent="0.3">
      <c r="B8279" s="212">
        <v>33546</v>
      </c>
      <c r="C8279" s="212">
        <v>29.553498999999999</v>
      </c>
      <c r="D8279" s="174">
        <v>0</v>
      </c>
      <c r="E8279" s="174">
        <v>0</v>
      </c>
      <c r="G8279" s="174">
        <v>8273</v>
      </c>
      <c r="H8279" s="174">
        <f t="shared" ca="1" si="133"/>
        <v>-1.7218948639806671E-2</v>
      </c>
    </row>
    <row r="8280" spans="2:8" x14ac:dyDescent="0.3">
      <c r="B8280" s="213">
        <v>33543</v>
      </c>
      <c r="C8280" s="213">
        <v>29.553498999999999</v>
      </c>
      <c r="D8280" s="174">
        <v>1.102931466828129E-2</v>
      </c>
      <c r="E8280" s="174">
        <v>1.102931466828129E-2</v>
      </c>
      <c r="G8280" s="174">
        <v>8274</v>
      </c>
      <c r="H8280" s="174">
        <f t="shared" ca="1" si="133"/>
        <v>-1.8746677671122453E-2</v>
      </c>
    </row>
    <row r="8281" spans="2:8" x14ac:dyDescent="0.3">
      <c r="B8281" s="212">
        <v>33542</v>
      </c>
      <c r="C8281" s="212">
        <v>29.231100000000001</v>
      </c>
      <c r="D8281" s="174">
        <v>2.2556187925251804E-2</v>
      </c>
      <c r="E8281" s="174">
        <v>2.2556187925251804E-2</v>
      </c>
      <c r="G8281" s="174">
        <v>8275</v>
      </c>
      <c r="H8281" s="174">
        <f t="shared" ca="1" si="133"/>
        <v>4.8151466430524537E-2</v>
      </c>
    </row>
    <row r="8282" spans="2:8" x14ac:dyDescent="0.3">
      <c r="B8282" s="213">
        <v>33541</v>
      </c>
      <c r="C8282" s="213">
        <v>28.586302</v>
      </c>
      <c r="D8282" s="174">
        <v>-2.9196803155005707E-2</v>
      </c>
      <c r="E8282" s="174">
        <v>-2.9196803155005707E-2</v>
      </c>
      <c r="G8282" s="174">
        <v>8276</v>
      </c>
      <c r="H8282" s="174">
        <f t="shared" ca="1" si="133"/>
        <v>-3.9923020416275323E-2</v>
      </c>
    </row>
    <row r="8283" spans="2:8" x14ac:dyDescent="0.3">
      <c r="B8283" s="212">
        <v>33540</v>
      </c>
      <c r="C8283" s="212">
        <v>29.446031999999999</v>
      </c>
      <c r="D8283" s="174">
        <v>4.5801629198482664E-2</v>
      </c>
      <c r="E8283" s="174">
        <v>4.5801629198482664E-2</v>
      </c>
      <c r="G8283" s="174">
        <v>8277</v>
      </c>
      <c r="H8283" s="174">
        <f t="shared" ca="1" si="133"/>
        <v>-5.0942366959212963E-4</v>
      </c>
    </row>
    <row r="8284" spans="2:8" x14ac:dyDescent="0.3">
      <c r="B8284" s="213">
        <v>33539</v>
      </c>
      <c r="C8284" s="213">
        <v>28.156421999999999</v>
      </c>
      <c r="D8284" s="174">
        <v>0</v>
      </c>
      <c r="E8284" s="174">
        <v>0</v>
      </c>
      <c r="G8284" s="174">
        <v>8278</v>
      </c>
      <c r="H8284" s="174">
        <f t="shared" ca="1" si="133"/>
        <v>6.9280828126899556E-3</v>
      </c>
    </row>
    <row r="8285" spans="2:8" x14ac:dyDescent="0.3">
      <c r="B8285" s="212">
        <v>33536</v>
      </c>
      <c r="C8285" s="212">
        <v>28.156421999999999</v>
      </c>
      <c r="D8285" s="174">
        <v>0</v>
      </c>
      <c r="E8285" s="174">
        <v>0</v>
      </c>
      <c r="G8285" s="174">
        <v>8279</v>
      </c>
      <c r="H8285" s="174">
        <f t="shared" ca="1" si="133"/>
        <v>5.8271588620658994E-3</v>
      </c>
    </row>
    <row r="8286" spans="2:8" x14ac:dyDescent="0.3">
      <c r="B8286" s="213">
        <v>33535</v>
      </c>
      <c r="C8286" s="213">
        <v>28.156421999999999</v>
      </c>
      <c r="D8286" s="174">
        <v>1.0802312130759844E-2</v>
      </c>
      <c r="E8286" s="174">
        <v>1.0802312130759844E-2</v>
      </c>
      <c r="G8286" s="174">
        <v>8280</v>
      </c>
      <c r="H8286" s="174">
        <f t="shared" ca="1" si="133"/>
        <v>-7.8999303564469096E-3</v>
      </c>
    </row>
    <row r="8287" spans="2:8" x14ac:dyDescent="0.3">
      <c r="B8287" s="212">
        <v>33534</v>
      </c>
      <c r="C8287" s="212">
        <v>27.855518</v>
      </c>
      <c r="D8287" s="174">
        <v>1.6470493273320095E-2</v>
      </c>
      <c r="E8287" s="174">
        <v>1.6470493273320095E-2</v>
      </c>
      <c r="G8287" s="174">
        <v>8281</v>
      </c>
      <c r="H8287" s="174">
        <f t="shared" ca="1" si="133"/>
        <v>-2.9259334398463496E-2</v>
      </c>
    </row>
    <row r="8288" spans="2:8" x14ac:dyDescent="0.3">
      <c r="B8288" s="213">
        <v>33533</v>
      </c>
      <c r="C8288" s="213">
        <v>27.404157999999999</v>
      </c>
      <c r="D8288" s="174">
        <v>0</v>
      </c>
      <c r="E8288" s="174">
        <v>0</v>
      </c>
      <c r="G8288" s="174">
        <v>8282</v>
      </c>
      <c r="H8288" s="174">
        <f t="shared" ca="1" si="133"/>
        <v>-3.2984416032686648E-2</v>
      </c>
    </row>
    <row r="8289" spans="2:8" x14ac:dyDescent="0.3">
      <c r="B8289" s="212">
        <v>33532</v>
      </c>
      <c r="C8289" s="212">
        <v>27.404157999999999</v>
      </c>
      <c r="D8289" s="174">
        <v>-3.9063120476299645E-3</v>
      </c>
      <c r="E8289" s="174">
        <v>-3.9063120476299645E-3</v>
      </c>
      <c r="G8289" s="174">
        <v>8283</v>
      </c>
      <c r="H8289" s="174">
        <f t="shared" ca="1" si="133"/>
        <v>-2.5880913251246668E-2</v>
      </c>
    </row>
    <row r="8290" spans="2:8" x14ac:dyDescent="0.3">
      <c r="B8290" s="213">
        <v>33529</v>
      </c>
      <c r="C8290" s="213">
        <v>27.511627000000001</v>
      </c>
      <c r="D8290" s="174">
        <v>0</v>
      </c>
      <c r="E8290" s="174">
        <v>0</v>
      </c>
      <c r="G8290" s="174">
        <v>8284</v>
      </c>
      <c r="H8290" s="174">
        <f t="shared" ca="1" si="133"/>
        <v>3.5177814598795043E-2</v>
      </c>
    </row>
    <row r="8291" spans="2:8" x14ac:dyDescent="0.3">
      <c r="B8291" s="212">
        <v>33528</v>
      </c>
      <c r="C8291" s="212">
        <v>27.511627000000001</v>
      </c>
      <c r="D8291" s="174">
        <v>0</v>
      </c>
      <c r="E8291" s="174">
        <v>0</v>
      </c>
      <c r="G8291" s="174">
        <v>8285</v>
      </c>
      <c r="H8291" s="174">
        <f t="shared" ca="1" si="133"/>
        <v>-2.0806802604400466E-2</v>
      </c>
    </row>
    <row r="8292" spans="2:8" x14ac:dyDescent="0.3">
      <c r="B8292" s="213">
        <v>33527</v>
      </c>
      <c r="C8292" s="213">
        <v>27.511627000000001</v>
      </c>
      <c r="D8292" s="174">
        <v>1.9920528013995641E-2</v>
      </c>
      <c r="E8292" s="174">
        <v>1.9920528013995641E-2</v>
      </c>
      <c r="G8292" s="174">
        <v>8286</v>
      </c>
      <c r="H8292" s="174">
        <f t="shared" ca="1" si="133"/>
        <v>7.1326911636871203E-3</v>
      </c>
    </row>
    <row r="8293" spans="2:8" x14ac:dyDescent="0.3">
      <c r="B8293" s="212">
        <v>33526</v>
      </c>
      <c r="C8293" s="212">
        <v>26.974284999999998</v>
      </c>
      <c r="D8293" s="174">
        <v>4.0000272455050119E-3</v>
      </c>
      <c r="E8293" s="174">
        <v>4.0000272455050119E-3</v>
      </c>
      <c r="G8293" s="174">
        <v>8287</v>
      </c>
      <c r="H8293" s="174">
        <f t="shared" ca="1" si="133"/>
        <v>3.2057726852312007E-2</v>
      </c>
    </row>
    <row r="8294" spans="2:8" x14ac:dyDescent="0.3">
      <c r="B8294" s="213">
        <v>33525</v>
      </c>
      <c r="C8294" s="213">
        <v>26.866817000000001</v>
      </c>
      <c r="D8294" s="174">
        <v>-1.1857896348935826E-2</v>
      </c>
      <c r="E8294" s="174">
        <v>-1.1857896348935826E-2</v>
      </c>
      <c r="G8294" s="174">
        <v>8288</v>
      </c>
      <c r="H8294" s="174">
        <f t="shared" ca="1" si="133"/>
        <v>-9.5360113130939211E-3</v>
      </c>
    </row>
    <row r="8295" spans="2:8" x14ac:dyDescent="0.3">
      <c r="B8295" s="212">
        <v>33522</v>
      </c>
      <c r="C8295" s="212">
        <v>27.189223999999999</v>
      </c>
      <c r="D8295" s="174">
        <v>0</v>
      </c>
      <c r="E8295" s="174">
        <v>0</v>
      </c>
      <c r="G8295" s="174">
        <v>8289</v>
      </c>
      <c r="H8295" s="174">
        <f t="shared" ca="1" si="133"/>
        <v>4.1756660138449968E-2</v>
      </c>
    </row>
    <row r="8296" spans="2:8" x14ac:dyDescent="0.3">
      <c r="B8296" s="213">
        <v>33521</v>
      </c>
      <c r="C8296" s="213">
        <v>27.189223999999999</v>
      </c>
      <c r="D8296" s="174">
        <v>2.8455244881842263E-2</v>
      </c>
      <c r="E8296" s="174">
        <v>2.8455244881842263E-2</v>
      </c>
      <c r="G8296" s="174">
        <v>8290</v>
      </c>
      <c r="H8296" s="174">
        <f t="shared" ca="1" si="133"/>
        <v>-2.2093885303614464E-2</v>
      </c>
    </row>
    <row r="8297" spans="2:8" x14ac:dyDescent="0.3">
      <c r="B8297" s="212">
        <v>33520</v>
      </c>
      <c r="C8297" s="212">
        <v>26.436954</v>
      </c>
      <c r="D8297" s="174">
        <v>-8.0641965970129834E-3</v>
      </c>
      <c r="E8297" s="174">
        <v>-8.0641965970129834E-3</v>
      </c>
      <c r="G8297" s="174">
        <v>8291</v>
      </c>
      <c r="H8297" s="174">
        <f t="shared" ca="1" si="133"/>
        <v>-6.7196681793054288E-3</v>
      </c>
    </row>
    <row r="8298" spans="2:8" x14ac:dyDescent="0.3">
      <c r="B8298" s="213">
        <v>33519</v>
      </c>
      <c r="C8298" s="213">
        <v>26.651879999999998</v>
      </c>
      <c r="D8298" s="174">
        <v>0</v>
      </c>
      <c r="E8298" s="174">
        <v>0</v>
      </c>
      <c r="G8298" s="174">
        <v>8292</v>
      </c>
      <c r="H8298" s="174">
        <f t="shared" ca="1" si="133"/>
        <v>1.3625700116796483E-2</v>
      </c>
    </row>
    <row r="8299" spans="2:8" x14ac:dyDescent="0.3">
      <c r="B8299" s="212">
        <v>33518</v>
      </c>
      <c r="C8299" s="212">
        <v>26.651879999999998</v>
      </c>
      <c r="D8299" s="174">
        <v>2.4793248607686832E-2</v>
      </c>
      <c r="E8299" s="174">
        <v>2.4793248607686832E-2</v>
      </c>
      <c r="G8299" s="174">
        <v>8293</v>
      </c>
      <c r="H8299" s="174">
        <f t="shared" ca="1" si="133"/>
        <v>2.8271122259686962E-2</v>
      </c>
    </row>
    <row r="8300" spans="2:8" x14ac:dyDescent="0.3">
      <c r="B8300" s="213">
        <v>33515</v>
      </c>
      <c r="C8300" s="213">
        <v>26.007079999999998</v>
      </c>
      <c r="D8300" s="174">
        <v>-3.1999957419593196E-2</v>
      </c>
      <c r="E8300" s="174">
        <v>-3.1999957419593196E-2</v>
      </c>
      <c r="G8300" s="174">
        <v>8294</v>
      </c>
      <c r="H8300" s="174">
        <f t="shared" ca="1" si="133"/>
        <v>9.5833473664120455E-3</v>
      </c>
    </row>
    <row r="8301" spans="2:8" x14ac:dyDescent="0.3">
      <c r="B8301" s="212">
        <v>33514</v>
      </c>
      <c r="C8301" s="212">
        <v>26.866817000000001</v>
      </c>
      <c r="D8301" s="174">
        <v>-2.7237252790959489E-2</v>
      </c>
      <c r="E8301" s="174">
        <v>-2.7237252790959489E-2</v>
      </c>
      <c r="G8301" s="174">
        <v>8295</v>
      </c>
      <c r="H8301" s="174">
        <f t="shared" ca="1" si="133"/>
        <v>6.3568536251142019E-2</v>
      </c>
    </row>
    <row r="8302" spans="2:8" x14ac:dyDescent="0.3">
      <c r="B8302" s="213">
        <v>33513</v>
      </c>
      <c r="C8302" s="213">
        <v>27.619084999999998</v>
      </c>
      <c r="D8302" s="174">
        <v>0</v>
      </c>
      <c r="E8302" s="174">
        <v>0</v>
      </c>
      <c r="G8302" s="174">
        <v>8296</v>
      </c>
      <c r="H8302" s="174">
        <f t="shared" ca="1" si="133"/>
        <v>-1.754240845897341E-2</v>
      </c>
    </row>
    <row r="8303" spans="2:8" x14ac:dyDescent="0.3">
      <c r="B8303" s="212">
        <v>33512</v>
      </c>
      <c r="C8303" s="212">
        <v>27.619084999999998</v>
      </c>
      <c r="D8303" s="174">
        <v>-7.7223102599451891E-3</v>
      </c>
      <c r="E8303" s="174">
        <v>-7.7223102599451891E-3</v>
      </c>
      <c r="G8303" s="174">
        <v>8297</v>
      </c>
      <c r="H8303" s="174">
        <f t="shared" ca="1" si="133"/>
        <v>8.123250412052635E-2</v>
      </c>
    </row>
    <row r="8304" spans="2:8" x14ac:dyDescent="0.3">
      <c r="B8304" s="213">
        <v>33511</v>
      </c>
      <c r="C8304" s="213">
        <v>27.834028</v>
      </c>
      <c r="D8304" s="174">
        <v>-7.6629916531329332E-3</v>
      </c>
      <c r="E8304" s="174">
        <v>-7.6629916531329332E-3</v>
      </c>
      <c r="G8304" s="174">
        <v>8298</v>
      </c>
      <c r="H8304" s="174">
        <f t="shared" ca="1" si="133"/>
        <v>-4.1444351609436353E-2</v>
      </c>
    </row>
    <row r="8305" spans="2:8" x14ac:dyDescent="0.3">
      <c r="B8305" s="212">
        <v>33508</v>
      </c>
      <c r="C8305" s="212">
        <v>28.048967000000001</v>
      </c>
      <c r="D8305" s="174">
        <v>6.0975746298155262E-2</v>
      </c>
      <c r="E8305" s="174">
        <v>6.0975746298155262E-2</v>
      </c>
      <c r="G8305" s="174">
        <v>8299</v>
      </c>
      <c r="H8305" s="174">
        <f t="shared" ca="1" si="133"/>
        <v>-4.1910219204780733E-2</v>
      </c>
    </row>
    <row r="8306" spans="2:8" x14ac:dyDescent="0.3">
      <c r="B8306" s="213">
        <v>33507</v>
      </c>
      <c r="C8306" s="213">
        <v>26.436954</v>
      </c>
      <c r="D8306" s="174">
        <v>-3.5294060120365636E-2</v>
      </c>
      <c r="E8306" s="174">
        <v>-3.5294060120365636E-2</v>
      </c>
      <c r="G8306" s="174">
        <v>8300</v>
      </c>
      <c r="H8306" s="174">
        <f t="shared" ca="1" si="133"/>
        <v>8.9796998949797126E-3</v>
      </c>
    </row>
    <row r="8307" spans="2:8" x14ac:dyDescent="0.3">
      <c r="B8307" s="212">
        <v>33506</v>
      </c>
      <c r="C8307" s="212">
        <v>27.404157999999999</v>
      </c>
      <c r="D8307" s="174">
        <v>-3.9063120476299645E-3</v>
      </c>
      <c r="E8307" s="174">
        <v>-3.9063120476299645E-3</v>
      </c>
      <c r="G8307" s="174">
        <v>8301</v>
      </c>
      <c r="H8307" s="174">
        <f t="shared" ca="1" si="133"/>
        <v>-3.0298990585276884E-2</v>
      </c>
    </row>
    <row r="8308" spans="2:8" x14ac:dyDescent="0.3">
      <c r="B8308" s="213">
        <v>33505</v>
      </c>
      <c r="C8308" s="213">
        <v>27.511627000000001</v>
      </c>
      <c r="D8308" s="174">
        <v>-1.5384468374129753E-2</v>
      </c>
      <c r="E8308" s="174">
        <v>-1.5384468374129753E-2</v>
      </c>
      <c r="G8308" s="174">
        <v>8302</v>
      </c>
      <c r="H8308" s="174">
        <f t="shared" ca="1" si="133"/>
        <v>2.6336672857230861E-2</v>
      </c>
    </row>
    <row r="8309" spans="2:8" x14ac:dyDescent="0.3">
      <c r="B8309" s="212">
        <v>33504</v>
      </c>
      <c r="C8309" s="212">
        <v>27.941492</v>
      </c>
      <c r="D8309" s="174">
        <v>0</v>
      </c>
      <c r="E8309" s="174">
        <v>0</v>
      </c>
      <c r="G8309" s="174">
        <v>8303</v>
      </c>
      <c r="H8309" s="174">
        <f t="shared" ca="1" si="133"/>
        <v>-2.1003010951424827E-2</v>
      </c>
    </row>
    <row r="8310" spans="2:8" x14ac:dyDescent="0.3">
      <c r="B8310" s="213">
        <v>33501</v>
      </c>
      <c r="C8310" s="213">
        <v>27.941492</v>
      </c>
      <c r="D8310" s="174">
        <v>-1.8868117985448383E-2</v>
      </c>
      <c r="E8310" s="174">
        <v>-1.8868117985448383E-2</v>
      </c>
      <c r="G8310" s="174">
        <v>8304</v>
      </c>
      <c r="H8310" s="174">
        <f t="shared" ca="1" si="133"/>
        <v>3.2406059706943921E-2</v>
      </c>
    </row>
    <row r="8311" spans="2:8" x14ac:dyDescent="0.3">
      <c r="B8311" s="212">
        <v>33500</v>
      </c>
      <c r="C8311" s="212">
        <v>28.478833999999999</v>
      </c>
      <c r="D8311" s="174">
        <v>0</v>
      </c>
      <c r="E8311" s="174">
        <v>0</v>
      </c>
      <c r="G8311" s="174">
        <v>8305</v>
      </c>
      <c r="H8311" s="174">
        <f t="shared" ca="1" si="133"/>
        <v>7.1170131347703419E-2</v>
      </c>
    </row>
    <row r="8312" spans="2:8" x14ac:dyDescent="0.3">
      <c r="B8312" s="213">
        <v>33499</v>
      </c>
      <c r="C8312" s="213">
        <v>28.478833999999999</v>
      </c>
      <c r="D8312" s="174">
        <v>-7.4907198499633452E-3</v>
      </c>
      <c r="E8312" s="174">
        <v>-7.4907198499633452E-3</v>
      </c>
      <c r="G8312" s="174">
        <v>8306</v>
      </c>
      <c r="H8312" s="174">
        <f t="shared" ca="1" si="133"/>
        <v>-9.8008229306707131E-3</v>
      </c>
    </row>
    <row r="8313" spans="2:8" x14ac:dyDescent="0.3">
      <c r="B8313" s="212">
        <v>33498</v>
      </c>
      <c r="C8313" s="212">
        <v>28.693771000000002</v>
      </c>
      <c r="D8313" s="174">
        <v>-2.5547109369438884E-2</v>
      </c>
      <c r="E8313" s="174">
        <v>-2.5547109369438884E-2</v>
      </c>
      <c r="G8313" s="174">
        <v>8307</v>
      </c>
      <c r="H8313" s="174">
        <f t="shared" ca="1" si="133"/>
        <v>1.0555855922827985E-2</v>
      </c>
    </row>
    <row r="8314" spans="2:8" x14ac:dyDescent="0.3">
      <c r="B8314" s="213">
        <v>33497</v>
      </c>
      <c r="C8314" s="213">
        <v>29.446031999999999</v>
      </c>
      <c r="D8314" s="174">
        <v>1.8587313015180129E-2</v>
      </c>
      <c r="E8314" s="174">
        <v>1.8587313015180129E-2</v>
      </c>
      <c r="G8314" s="174">
        <v>8308</v>
      </c>
      <c r="H8314" s="174">
        <f t="shared" ca="1" si="133"/>
        <v>-5.6821761689452004E-3</v>
      </c>
    </row>
    <row r="8315" spans="2:8" x14ac:dyDescent="0.3">
      <c r="B8315" s="212">
        <v>33494</v>
      </c>
      <c r="C8315" s="212">
        <v>28.908697</v>
      </c>
      <c r="D8315" s="174">
        <v>2.2813845610559862E-2</v>
      </c>
      <c r="E8315" s="174">
        <v>2.2813845610559862E-2</v>
      </c>
      <c r="G8315" s="174">
        <v>8309</v>
      </c>
      <c r="H8315" s="174">
        <f t="shared" ca="1" si="133"/>
        <v>1.9833079557159874E-2</v>
      </c>
    </row>
    <row r="8316" spans="2:8" x14ac:dyDescent="0.3">
      <c r="B8316" s="213">
        <v>33493</v>
      </c>
      <c r="C8316" s="213">
        <v>28.263888999999999</v>
      </c>
      <c r="D8316" s="174">
        <v>0</v>
      </c>
      <c r="E8316" s="174">
        <v>0</v>
      </c>
      <c r="G8316" s="174">
        <v>8310</v>
      </c>
      <c r="H8316" s="174">
        <f t="shared" ca="1" si="133"/>
        <v>-2.4403650333975804E-2</v>
      </c>
    </row>
    <row r="8317" spans="2:8" x14ac:dyDescent="0.3">
      <c r="B8317" s="212">
        <v>33492</v>
      </c>
      <c r="C8317" s="212">
        <v>28.263888999999999</v>
      </c>
      <c r="D8317" s="174">
        <v>0</v>
      </c>
      <c r="E8317" s="174">
        <v>0</v>
      </c>
      <c r="G8317" s="174">
        <v>8311</v>
      </c>
      <c r="H8317" s="174">
        <f t="shared" ca="1" si="133"/>
        <v>-4.234936820565016E-3</v>
      </c>
    </row>
    <row r="8318" spans="2:8" x14ac:dyDescent="0.3">
      <c r="B8318" s="213">
        <v>33491</v>
      </c>
      <c r="C8318" s="213">
        <v>28.263888999999999</v>
      </c>
      <c r="D8318" s="174">
        <v>-1.1278583707679327E-2</v>
      </c>
      <c r="E8318" s="174">
        <v>-1.1278583707679327E-2</v>
      </c>
      <c r="G8318" s="174">
        <v>8312</v>
      </c>
      <c r="H8318" s="174">
        <f t="shared" ca="1" si="133"/>
        <v>5.9256249103515235E-2</v>
      </c>
    </row>
    <row r="8319" spans="2:8" x14ac:dyDescent="0.3">
      <c r="B8319" s="212">
        <v>33490</v>
      </c>
      <c r="C8319" s="212">
        <v>28.586302</v>
      </c>
      <c r="D8319" s="174">
        <v>0</v>
      </c>
      <c r="E8319" s="174">
        <v>0</v>
      </c>
      <c r="G8319" s="174">
        <v>8313</v>
      </c>
      <c r="H8319" s="174">
        <f t="shared" ca="1" si="133"/>
        <v>1.5578661460962468E-2</v>
      </c>
    </row>
    <row r="8320" spans="2:8" x14ac:dyDescent="0.3">
      <c r="B8320" s="213">
        <v>33487</v>
      </c>
      <c r="C8320" s="213">
        <v>28.586302</v>
      </c>
      <c r="D8320" s="174">
        <v>3.7736095515708539E-3</v>
      </c>
      <c r="E8320" s="174">
        <v>3.7736095515708539E-3</v>
      </c>
      <c r="G8320" s="174">
        <v>8314</v>
      </c>
      <c r="H8320" s="174">
        <f t="shared" ca="1" si="133"/>
        <v>-1.9543858794447037E-2</v>
      </c>
    </row>
    <row r="8321" spans="2:8" x14ac:dyDescent="0.3">
      <c r="B8321" s="212">
        <v>33486</v>
      </c>
      <c r="C8321" s="212">
        <v>28.478833999999999</v>
      </c>
      <c r="D8321" s="174">
        <v>2.7132002000825398E-2</v>
      </c>
      <c r="E8321" s="174">
        <v>2.7132002000825398E-2</v>
      </c>
      <c r="G8321" s="174">
        <v>8315</v>
      </c>
      <c r="H8321" s="174">
        <f t="shared" ca="1" si="133"/>
        <v>-4.6742463716219242E-3</v>
      </c>
    </row>
    <row r="8322" spans="2:8" x14ac:dyDescent="0.3">
      <c r="B8322" s="213">
        <v>33485</v>
      </c>
      <c r="C8322" s="213">
        <v>27.726557</v>
      </c>
      <c r="D8322" s="174">
        <v>-3.8611371663490571E-3</v>
      </c>
      <c r="E8322" s="174">
        <v>-3.8611371663490571E-3</v>
      </c>
      <c r="G8322" s="174">
        <v>8316</v>
      </c>
      <c r="H8322" s="174">
        <f t="shared" ca="1" si="133"/>
        <v>-1.4989854889636733E-2</v>
      </c>
    </row>
    <row r="8323" spans="2:8" x14ac:dyDescent="0.3">
      <c r="B8323" s="212">
        <v>33484</v>
      </c>
      <c r="C8323" s="212">
        <v>27.834028</v>
      </c>
      <c r="D8323" s="174">
        <v>-1.1450105414672333E-2</v>
      </c>
      <c r="E8323" s="174">
        <v>-1.1450105414672333E-2</v>
      </c>
      <c r="G8323" s="174">
        <v>8317</v>
      </c>
      <c r="H8323" s="174">
        <f t="shared" ca="1" si="133"/>
        <v>-3.3654816996700108E-2</v>
      </c>
    </row>
    <row r="8324" spans="2:8" x14ac:dyDescent="0.3">
      <c r="B8324" s="213">
        <v>33483</v>
      </c>
      <c r="C8324" s="213">
        <v>28.156421999999999</v>
      </c>
      <c r="D8324" s="174">
        <v>0</v>
      </c>
      <c r="E8324" s="174">
        <v>0</v>
      </c>
      <c r="G8324" s="174">
        <v>8318</v>
      </c>
      <c r="H8324" s="174">
        <f t="shared" ca="1" si="133"/>
        <v>-2.5717384082684369E-3</v>
      </c>
    </row>
    <row r="8325" spans="2:8" x14ac:dyDescent="0.3">
      <c r="B8325" s="212">
        <v>33480</v>
      </c>
      <c r="C8325" s="212">
        <v>28.156421999999999</v>
      </c>
      <c r="D8325" s="174">
        <v>-1.5037971683080964E-2</v>
      </c>
      <c r="E8325" s="174">
        <v>-1.5037971683080964E-2</v>
      </c>
      <c r="G8325" s="174">
        <v>8319</v>
      </c>
      <c r="H8325" s="174">
        <f t="shared" ca="1" si="133"/>
        <v>-7.6687987383371001E-2</v>
      </c>
    </row>
    <row r="8326" spans="2:8" x14ac:dyDescent="0.3">
      <c r="B8326" s="213">
        <v>33479</v>
      </c>
      <c r="C8326" s="213">
        <v>28.586302</v>
      </c>
      <c r="D8326" s="174">
        <v>0</v>
      </c>
      <c r="E8326" s="174">
        <v>0</v>
      </c>
      <c r="G8326" s="174">
        <v>8320</v>
      </c>
      <c r="H8326" s="174">
        <f t="shared" ca="1" si="133"/>
        <v>2.7899169034038381E-2</v>
      </c>
    </row>
    <row r="8327" spans="2:8" x14ac:dyDescent="0.3">
      <c r="B8327" s="212">
        <v>33478</v>
      </c>
      <c r="C8327" s="212">
        <v>28.586302</v>
      </c>
      <c r="D8327" s="174">
        <v>7.5760558385658617E-3</v>
      </c>
      <c r="E8327" s="174">
        <v>7.5760558385658617E-3</v>
      </c>
      <c r="G8327" s="174">
        <v>8321</v>
      </c>
      <c r="H8327" s="174">
        <f t="shared" ca="1" si="133"/>
        <v>5.6287077793436254E-3</v>
      </c>
    </row>
    <row r="8328" spans="2:8" x14ac:dyDescent="0.3">
      <c r="B8328" s="213">
        <v>33477</v>
      </c>
      <c r="C8328" s="213">
        <v>28.371359000000002</v>
      </c>
      <c r="D8328" s="174">
        <v>-7.5190907869089928E-3</v>
      </c>
      <c r="E8328" s="174">
        <v>-7.5190907869089928E-3</v>
      </c>
      <c r="G8328" s="174">
        <v>8322</v>
      </c>
      <c r="H8328" s="174">
        <f t="shared" ref="H8328:H8391" ca="1" si="134">_xlfn.NORM.INV(RAND(),N$9,N$10)</f>
        <v>-1.6020060301252022E-2</v>
      </c>
    </row>
    <row r="8329" spans="2:8" x14ac:dyDescent="0.3">
      <c r="B8329" s="212">
        <v>33476</v>
      </c>
      <c r="C8329" s="212">
        <v>28.586302</v>
      </c>
      <c r="D8329" s="174">
        <v>4.3137395427365478E-2</v>
      </c>
      <c r="E8329" s="174">
        <v>4.3137395427365478E-2</v>
      </c>
      <c r="G8329" s="174">
        <v>8323</v>
      </c>
      <c r="H8329" s="174">
        <f t="shared" ca="1" si="134"/>
        <v>6.6637265668357546E-3</v>
      </c>
    </row>
    <row r="8330" spans="2:8" x14ac:dyDescent="0.3">
      <c r="B8330" s="213">
        <v>33473</v>
      </c>
      <c r="C8330" s="213">
        <v>27.404157999999999</v>
      </c>
      <c r="D8330" s="174">
        <v>2.0000173448160897E-2</v>
      </c>
      <c r="E8330" s="174">
        <v>2.0000173448160897E-2</v>
      </c>
      <c r="G8330" s="174">
        <v>8324</v>
      </c>
      <c r="H8330" s="174">
        <f t="shared" ca="1" si="134"/>
        <v>-1.8130725730574785E-2</v>
      </c>
    </row>
    <row r="8331" spans="2:8" x14ac:dyDescent="0.3">
      <c r="B8331" s="212">
        <v>33472</v>
      </c>
      <c r="C8331" s="212">
        <v>26.866817000000001</v>
      </c>
      <c r="D8331" s="174">
        <v>2.8806352871762888E-2</v>
      </c>
      <c r="E8331" s="174">
        <v>2.8806352871762888E-2</v>
      </c>
      <c r="G8331" s="174">
        <v>8325</v>
      </c>
      <c r="H8331" s="174">
        <f t="shared" ca="1" si="134"/>
        <v>-3.2779860699736151E-3</v>
      </c>
    </row>
    <row r="8332" spans="2:8" x14ac:dyDescent="0.3">
      <c r="B8332" s="213">
        <v>33471</v>
      </c>
      <c r="C8332" s="213">
        <v>26.114552</v>
      </c>
      <c r="D8332" s="174">
        <v>8.299160678384045E-3</v>
      </c>
      <c r="E8332" s="174">
        <v>8.299160678384045E-3</v>
      </c>
      <c r="G8332" s="174">
        <v>8326</v>
      </c>
      <c r="H8332" s="174">
        <f t="shared" ca="1" si="134"/>
        <v>-3.0382505982896251E-2</v>
      </c>
    </row>
    <row r="8333" spans="2:8" x14ac:dyDescent="0.3">
      <c r="B8333" s="212">
        <v>33470</v>
      </c>
      <c r="C8333" s="212">
        <v>25.899607</v>
      </c>
      <c r="D8333" s="174">
        <v>-2.0325601807227884E-2</v>
      </c>
      <c r="E8333" s="174">
        <v>-2.0325601807227884E-2</v>
      </c>
      <c r="G8333" s="174">
        <v>8327</v>
      </c>
      <c r="H8333" s="174">
        <f t="shared" ca="1" si="134"/>
        <v>-1.9623618583279812E-2</v>
      </c>
    </row>
    <row r="8334" spans="2:8" x14ac:dyDescent="0.3">
      <c r="B8334" s="213">
        <v>33469</v>
      </c>
      <c r="C8334" s="213">
        <v>26.436954</v>
      </c>
      <c r="D8334" s="174">
        <v>0</v>
      </c>
      <c r="E8334" s="174">
        <v>0</v>
      </c>
      <c r="G8334" s="174">
        <v>8328</v>
      </c>
      <c r="H8334" s="174">
        <f t="shared" ca="1" si="134"/>
        <v>-5.0716244060395571E-2</v>
      </c>
    </row>
    <row r="8335" spans="2:8" x14ac:dyDescent="0.3">
      <c r="B8335" s="212">
        <v>33466</v>
      </c>
      <c r="C8335" s="212">
        <v>26.436954</v>
      </c>
      <c r="D8335" s="174">
        <v>8.1970063929495806E-3</v>
      </c>
      <c r="E8335" s="174">
        <v>8.1970063929495806E-3</v>
      </c>
      <c r="G8335" s="174">
        <v>8329</v>
      </c>
      <c r="H8335" s="174">
        <f t="shared" ca="1" si="134"/>
        <v>-4.6818307886558155E-4</v>
      </c>
    </row>
    <row r="8336" spans="2:8" x14ac:dyDescent="0.3">
      <c r="B8336" s="213">
        <v>33465</v>
      </c>
      <c r="C8336" s="213">
        <v>26.222011999999999</v>
      </c>
      <c r="D8336" s="174">
        <v>0</v>
      </c>
      <c r="E8336" s="174">
        <v>0</v>
      </c>
      <c r="G8336" s="174">
        <v>8330</v>
      </c>
      <c r="H8336" s="174">
        <f t="shared" ca="1" si="134"/>
        <v>-2.8751104587669957E-2</v>
      </c>
    </row>
    <row r="8337" spans="2:8" x14ac:dyDescent="0.3">
      <c r="B8337" s="212">
        <v>33464</v>
      </c>
      <c r="C8337" s="212">
        <v>26.222011999999999</v>
      </c>
      <c r="D8337" s="174">
        <v>1.6666428222014421E-2</v>
      </c>
      <c r="E8337" s="174">
        <v>1.6666428222014421E-2</v>
      </c>
      <c r="G8337" s="174">
        <v>8331</v>
      </c>
      <c r="H8337" s="174">
        <f t="shared" ca="1" si="134"/>
        <v>2.2536108429064977E-2</v>
      </c>
    </row>
    <row r="8338" spans="2:8" x14ac:dyDescent="0.3">
      <c r="B8338" s="213">
        <v>33463</v>
      </c>
      <c r="C8338" s="213">
        <v>25.792148999999998</v>
      </c>
      <c r="D8338" s="174">
        <v>3.8960972521792044E-2</v>
      </c>
      <c r="E8338" s="174">
        <v>3.8960972521792044E-2</v>
      </c>
      <c r="G8338" s="174">
        <v>8332</v>
      </c>
      <c r="H8338" s="174">
        <f t="shared" ca="1" si="134"/>
        <v>3.3332821444100262E-2</v>
      </c>
    </row>
    <row r="8339" spans="2:8" x14ac:dyDescent="0.3">
      <c r="B8339" s="212">
        <v>33462</v>
      </c>
      <c r="C8339" s="212">
        <v>24.824945</v>
      </c>
      <c r="D8339" s="174">
        <v>2.6666719051254378E-2</v>
      </c>
      <c r="E8339" s="174">
        <v>2.6666719051254378E-2</v>
      </c>
      <c r="G8339" s="174">
        <v>8333</v>
      </c>
      <c r="H8339" s="174">
        <f t="shared" ca="1" si="134"/>
        <v>1.9980988005054507E-2</v>
      </c>
    </row>
    <row r="8340" spans="2:8" x14ac:dyDescent="0.3">
      <c r="B8340" s="213">
        <v>33459</v>
      </c>
      <c r="C8340" s="213">
        <v>24.180140000000002</v>
      </c>
      <c r="D8340" s="174">
        <v>1.8099369375723148E-2</v>
      </c>
      <c r="E8340" s="174">
        <v>1.8099369375723148E-2</v>
      </c>
      <c r="G8340" s="174">
        <v>8334</v>
      </c>
      <c r="H8340" s="174">
        <f t="shared" ca="1" si="134"/>
        <v>-1.0286171781165256E-2</v>
      </c>
    </row>
    <row r="8341" spans="2:8" x14ac:dyDescent="0.3">
      <c r="B8341" s="212">
        <v>33458</v>
      </c>
      <c r="C8341" s="212">
        <v>23.750274999999998</v>
      </c>
      <c r="D8341" s="174">
        <v>0</v>
      </c>
      <c r="E8341" s="174">
        <v>0</v>
      </c>
      <c r="G8341" s="174">
        <v>8335</v>
      </c>
      <c r="H8341" s="174">
        <f t="shared" ca="1" si="134"/>
        <v>4.7421546009626281E-2</v>
      </c>
    </row>
    <row r="8342" spans="2:8" x14ac:dyDescent="0.3">
      <c r="B8342" s="213">
        <v>33457</v>
      </c>
      <c r="C8342" s="213">
        <v>23.750274999999998</v>
      </c>
      <c r="D8342" s="174">
        <v>2.3148653334411379E-2</v>
      </c>
      <c r="E8342" s="174">
        <v>2.3148653334411379E-2</v>
      </c>
      <c r="G8342" s="174">
        <v>8336</v>
      </c>
      <c r="H8342" s="174">
        <f t="shared" ca="1" si="134"/>
        <v>-1.266643767252265E-2</v>
      </c>
    </row>
    <row r="8343" spans="2:8" x14ac:dyDescent="0.3">
      <c r="B8343" s="212">
        <v>33456</v>
      </c>
      <c r="C8343" s="212">
        <v>23.212927000000001</v>
      </c>
      <c r="D8343" s="174">
        <v>0</v>
      </c>
      <c r="E8343" s="174">
        <v>0</v>
      </c>
      <c r="G8343" s="174">
        <v>8337</v>
      </c>
      <c r="H8343" s="174">
        <f t="shared" ca="1" si="134"/>
        <v>3.5126076695640648E-2</v>
      </c>
    </row>
    <row r="8344" spans="2:8" x14ac:dyDescent="0.3">
      <c r="B8344" s="213">
        <v>33455</v>
      </c>
      <c r="C8344" s="213">
        <v>23.212927000000001</v>
      </c>
      <c r="D8344" s="174">
        <v>1.8867565936911166E-2</v>
      </c>
      <c r="E8344" s="174">
        <v>1.8867565936911166E-2</v>
      </c>
      <c r="G8344" s="174">
        <v>8338</v>
      </c>
      <c r="H8344" s="174">
        <f t="shared" ca="1" si="134"/>
        <v>-4.1509274451769509E-2</v>
      </c>
    </row>
    <row r="8345" spans="2:8" x14ac:dyDescent="0.3">
      <c r="B8345" s="212">
        <v>33452</v>
      </c>
      <c r="C8345" s="212">
        <v>22.783066000000002</v>
      </c>
      <c r="D8345" s="174">
        <v>0</v>
      </c>
      <c r="E8345" s="174">
        <v>0</v>
      </c>
      <c r="G8345" s="174">
        <v>8339</v>
      </c>
      <c r="H8345" s="174">
        <f t="shared" ca="1" si="134"/>
        <v>-3.1382018775990103E-2</v>
      </c>
    </row>
    <row r="8346" spans="2:8" x14ac:dyDescent="0.3">
      <c r="B8346" s="213">
        <v>33451</v>
      </c>
      <c r="C8346" s="213">
        <v>22.783066000000002</v>
      </c>
      <c r="D8346" s="174">
        <v>1.9230943874550745E-2</v>
      </c>
      <c r="E8346" s="174">
        <v>1.9230943874550745E-2</v>
      </c>
      <c r="G8346" s="174">
        <v>8340</v>
      </c>
      <c r="H8346" s="174">
        <f t="shared" ca="1" si="134"/>
        <v>1.0612609665828271E-2</v>
      </c>
    </row>
    <row r="8347" spans="2:8" x14ac:dyDescent="0.3">
      <c r="B8347" s="212">
        <v>33450</v>
      </c>
      <c r="C8347" s="212">
        <v>22.353193000000001</v>
      </c>
      <c r="D8347" s="174">
        <v>-1.4218060685152346E-2</v>
      </c>
      <c r="E8347" s="174">
        <v>-1.4218060685152346E-2</v>
      </c>
      <c r="G8347" s="174">
        <v>8341</v>
      </c>
      <c r="H8347" s="174">
        <f t="shared" ca="1" si="134"/>
        <v>3.9307276763910024E-4</v>
      </c>
    </row>
    <row r="8348" spans="2:8" x14ac:dyDescent="0.3">
      <c r="B8348" s="213">
        <v>33449</v>
      </c>
      <c r="C8348" s="213">
        <v>22.675595999999999</v>
      </c>
      <c r="D8348" s="174">
        <v>-9.3897337117373053E-3</v>
      </c>
      <c r="E8348" s="174">
        <v>-9.3897337117373053E-3</v>
      </c>
      <c r="G8348" s="174">
        <v>8342</v>
      </c>
      <c r="H8348" s="174">
        <f t="shared" ca="1" si="134"/>
        <v>2.5861300567626703E-2</v>
      </c>
    </row>
    <row r="8349" spans="2:8" x14ac:dyDescent="0.3">
      <c r="B8349" s="212">
        <v>33448</v>
      </c>
      <c r="C8349" s="212">
        <v>22.890532</v>
      </c>
      <c r="D8349" s="174">
        <v>1.913865862831762E-2</v>
      </c>
      <c r="E8349" s="174">
        <v>1.913865862831762E-2</v>
      </c>
      <c r="G8349" s="174">
        <v>8343</v>
      </c>
      <c r="H8349" s="174">
        <f t="shared" ca="1" si="134"/>
        <v>2.1383870011062175E-2</v>
      </c>
    </row>
    <row r="8350" spans="2:8" x14ac:dyDescent="0.3">
      <c r="B8350" s="213">
        <v>33445</v>
      </c>
      <c r="C8350" s="213">
        <v>22.460664999999999</v>
      </c>
      <c r="D8350" s="174">
        <v>3.4653509359260162E-2</v>
      </c>
      <c r="E8350" s="174">
        <v>3.4653509359260162E-2</v>
      </c>
      <c r="G8350" s="174">
        <v>8344</v>
      </c>
      <c r="H8350" s="174">
        <f t="shared" ca="1" si="134"/>
        <v>3.6514173508615994E-3</v>
      </c>
    </row>
    <row r="8351" spans="2:8" x14ac:dyDescent="0.3">
      <c r="B8351" s="212">
        <v>33444</v>
      </c>
      <c r="C8351" s="212">
        <v>21.708393000000001</v>
      </c>
      <c r="D8351" s="174">
        <v>4.6632294472678144E-2</v>
      </c>
      <c r="E8351" s="174">
        <v>4.6632294472678144E-2</v>
      </c>
      <c r="G8351" s="174">
        <v>8345</v>
      </c>
      <c r="H8351" s="174">
        <f t="shared" ca="1" si="134"/>
        <v>-3.3425144446921763E-3</v>
      </c>
    </row>
    <row r="8352" spans="2:8" x14ac:dyDescent="0.3">
      <c r="B8352" s="213">
        <v>33443</v>
      </c>
      <c r="C8352" s="213">
        <v>20.741184000000001</v>
      </c>
      <c r="D8352" s="174">
        <v>5.2082712383683004E-3</v>
      </c>
      <c r="E8352" s="174">
        <v>5.2082712383683004E-3</v>
      </c>
      <c r="G8352" s="174">
        <v>8346</v>
      </c>
      <c r="H8352" s="174">
        <f t="shared" ca="1" si="134"/>
        <v>7.9789539314406512E-4</v>
      </c>
    </row>
    <row r="8353" spans="2:8" x14ac:dyDescent="0.3">
      <c r="B8353" s="212">
        <v>33442</v>
      </c>
      <c r="C8353" s="212">
        <v>20.633717999999998</v>
      </c>
      <c r="D8353" s="174">
        <v>0</v>
      </c>
      <c r="E8353" s="174">
        <v>0</v>
      </c>
      <c r="G8353" s="174">
        <v>8347</v>
      </c>
      <c r="H8353" s="174">
        <f t="shared" ca="1" si="134"/>
        <v>-8.2522157016664155E-2</v>
      </c>
    </row>
    <row r="8354" spans="2:8" x14ac:dyDescent="0.3">
      <c r="B8354" s="213">
        <v>33441</v>
      </c>
      <c r="C8354" s="213">
        <v>20.633717999999998</v>
      </c>
      <c r="D8354" s="174">
        <v>-2.0408157452004735E-2</v>
      </c>
      <c r="E8354" s="174">
        <v>-2.0408157452004735E-2</v>
      </c>
      <c r="G8354" s="174">
        <v>8348</v>
      </c>
      <c r="H8354" s="174">
        <f t="shared" ca="1" si="134"/>
        <v>-3.3722571517581748E-2</v>
      </c>
    </row>
    <row r="8355" spans="2:8" x14ac:dyDescent="0.3">
      <c r="B8355" s="212">
        <v>33438</v>
      </c>
      <c r="C8355" s="212">
        <v>21.063586999999998</v>
      </c>
      <c r="D8355" s="174">
        <v>0</v>
      </c>
      <c r="E8355" s="174">
        <v>0</v>
      </c>
      <c r="G8355" s="174">
        <v>8349</v>
      </c>
      <c r="H8355" s="174">
        <f t="shared" ca="1" si="134"/>
        <v>-2.8693698418007542E-2</v>
      </c>
    </row>
    <row r="8356" spans="2:8" x14ac:dyDescent="0.3">
      <c r="B8356" s="213">
        <v>33437</v>
      </c>
      <c r="C8356" s="213">
        <v>21.063586999999998</v>
      </c>
      <c r="D8356" s="174">
        <v>0</v>
      </c>
      <c r="E8356" s="174">
        <v>0</v>
      </c>
      <c r="G8356" s="174">
        <v>8350</v>
      </c>
      <c r="H8356" s="174">
        <f t="shared" ca="1" si="134"/>
        <v>-4.5012361957960084E-3</v>
      </c>
    </row>
    <row r="8357" spans="2:8" x14ac:dyDescent="0.3">
      <c r="B8357" s="212">
        <v>33436</v>
      </c>
      <c r="C8357" s="212">
        <v>21.063586999999998</v>
      </c>
      <c r="D8357" s="174">
        <v>-5.0762699283272835E-3</v>
      </c>
      <c r="E8357" s="174">
        <v>-5.0762699283272835E-3</v>
      </c>
      <c r="G8357" s="174">
        <v>8351</v>
      </c>
      <c r="H8357" s="174">
        <f t="shared" ca="1" si="134"/>
        <v>-8.4740766714443364E-3</v>
      </c>
    </row>
    <row r="8358" spans="2:8" x14ac:dyDescent="0.3">
      <c r="B8358" s="213">
        <v>33435</v>
      </c>
      <c r="C8358" s="213">
        <v>21.171057000000001</v>
      </c>
      <c r="D8358" s="174">
        <v>1.5464069331676687E-2</v>
      </c>
      <c r="E8358" s="174">
        <v>1.5464069331676687E-2</v>
      </c>
      <c r="G8358" s="174">
        <v>8352</v>
      </c>
      <c r="H8358" s="174">
        <f t="shared" ca="1" si="134"/>
        <v>-6.6265774673616384E-2</v>
      </c>
    </row>
    <row r="8359" spans="2:8" x14ac:dyDescent="0.3">
      <c r="B8359" s="212">
        <v>33434</v>
      </c>
      <c r="C8359" s="212">
        <v>20.848652000000001</v>
      </c>
      <c r="D8359" s="174">
        <v>-3.0000014888252362E-2</v>
      </c>
      <c r="E8359" s="174">
        <v>-3.0000014888252362E-2</v>
      </c>
      <c r="G8359" s="174">
        <v>8353</v>
      </c>
      <c r="H8359" s="174">
        <f t="shared" ca="1" si="134"/>
        <v>1.1609323121622063E-2</v>
      </c>
    </row>
    <row r="8360" spans="2:8" x14ac:dyDescent="0.3">
      <c r="B8360" s="213">
        <v>33431</v>
      </c>
      <c r="C8360" s="213">
        <v>21.493455999999998</v>
      </c>
      <c r="D8360" s="174">
        <v>0</v>
      </c>
      <c r="E8360" s="174">
        <v>0</v>
      </c>
      <c r="G8360" s="174">
        <v>8354</v>
      </c>
      <c r="H8360" s="174">
        <f t="shared" ca="1" si="134"/>
        <v>-6.0913520519549416E-2</v>
      </c>
    </row>
    <row r="8361" spans="2:8" x14ac:dyDescent="0.3">
      <c r="B8361" s="212">
        <v>33430</v>
      </c>
      <c r="C8361" s="212">
        <v>21.493455999999998</v>
      </c>
      <c r="D8361" s="174">
        <v>3.0927850874962901E-2</v>
      </c>
      <c r="E8361" s="174">
        <v>3.0927850874962901E-2</v>
      </c>
      <c r="G8361" s="174">
        <v>8355</v>
      </c>
      <c r="H8361" s="174">
        <f t="shared" ca="1" si="134"/>
        <v>5.9811094143950409E-2</v>
      </c>
    </row>
    <row r="8362" spans="2:8" x14ac:dyDescent="0.3">
      <c r="B8362" s="213">
        <v>33429</v>
      </c>
      <c r="C8362" s="213">
        <v>20.848652000000001</v>
      </c>
      <c r="D8362" s="174">
        <v>2.6454855049049264E-2</v>
      </c>
      <c r="E8362" s="174">
        <v>2.6454855049049264E-2</v>
      </c>
      <c r="G8362" s="174">
        <v>8356</v>
      </c>
      <c r="H8362" s="174">
        <f t="shared" ca="1" si="134"/>
        <v>4.5831645100812401E-3</v>
      </c>
    </row>
    <row r="8363" spans="2:8" x14ac:dyDescent="0.3">
      <c r="B8363" s="212">
        <v>33428</v>
      </c>
      <c r="C8363" s="212">
        <v>20.311319000000001</v>
      </c>
      <c r="D8363" s="174">
        <v>1.6129190410244389E-2</v>
      </c>
      <c r="E8363" s="174">
        <v>1.6129190410244389E-2</v>
      </c>
      <c r="G8363" s="174">
        <v>8357</v>
      </c>
      <c r="H8363" s="174">
        <f t="shared" ca="1" si="134"/>
        <v>-4.3291133699236213E-2</v>
      </c>
    </row>
    <row r="8364" spans="2:8" x14ac:dyDescent="0.3">
      <c r="B8364" s="213">
        <v>33427</v>
      </c>
      <c r="C8364" s="213">
        <v>19.988914000000001</v>
      </c>
      <c r="D8364" s="174">
        <v>0</v>
      </c>
      <c r="E8364" s="174">
        <v>0</v>
      </c>
      <c r="G8364" s="174">
        <v>8358</v>
      </c>
      <c r="H8364" s="174">
        <f t="shared" ca="1" si="134"/>
        <v>-7.1487918855009606E-3</v>
      </c>
    </row>
    <row r="8365" spans="2:8" x14ac:dyDescent="0.3">
      <c r="B8365" s="212">
        <v>33424</v>
      </c>
      <c r="C8365" s="212">
        <v>19.988914000000001</v>
      </c>
      <c r="D8365" s="174">
        <v>2.1977963546892961E-2</v>
      </c>
      <c r="E8365" s="174">
        <v>2.1977963546892961E-2</v>
      </c>
      <c r="G8365" s="174">
        <v>8359</v>
      </c>
      <c r="H8365" s="174">
        <f t="shared" ca="1" si="134"/>
        <v>1.2097366419540474E-2</v>
      </c>
    </row>
    <row r="8366" spans="2:8" x14ac:dyDescent="0.3">
      <c r="B8366" s="213">
        <v>33423</v>
      </c>
      <c r="C8366" s="213">
        <v>19.559045999999999</v>
      </c>
      <c r="D8366" s="174">
        <v>-2.1505320399097347E-2</v>
      </c>
      <c r="E8366" s="174">
        <v>-2.1505320399097347E-2</v>
      </c>
      <c r="G8366" s="174">
        <v>8360</v>
      </c>
      <c r="H8366" s="174">
        <f t="shared" ca="1" si="134"/>
        <v>2.3009225814512674E-2</v>
      </c>
    </row>
    <row r="8367" spans="2:8" x14ac:dyDescent="0.3">
      <c r="B8367" s="212">
        <v>33422</v>
      </c>
      <c r="C8367" s="212">
        <v>19.988914000000001</v>
      </c>
      <c r="D8367" s="174">
        <v>-1.0638172553878973E-2</v>
      </c>
      <c r="E8367" s="174">
        <v>-1.0638172553878973E-2</v>
      </c>
      <c r="G8367" s="174">
        <v>8361</v>
      </c>
      <c r="H8367" s="174">
        <f t="shared" ca="1" si="134"/>
        <v>-1.9428089352329899E-3</v>
      </c>
    </row>
    <row r="8368" spans="2:8" x14ac:dyDescent="0.3">
      <c r="B8368" s="213">
        <v>33421</v>
      </c>
      <c r="C8368" s="213">
        <v>20.203845999999999</v>
      </c>
      <c r="D8368" s="174">
        <v>3.867398713605516E-2</v>
      </c>
      <c r="E8368" s="174">
        <v>3.867398713605516E-2</v>
      </c>
      <c r="G8368" s="174">
        <v>8362</v>
      </c>
      <c r="H8368" s="174">
        <f t="shared" ca="1" si="134"/>
        <v>-6.3659488913860127E-2</v>
      </c>
    </row>
    <row r="8369" spans="2:8" x14ac:dyDescent="0.3">
      <c r="B8369" s="212">
        <v>33420</v>
      </c>
      <c r="C8369" s="212">
        <v>19.451575999999999</v>
      </c>
      <c r="D8369" s="174">
        <v>0</v>
      </c>
      <c r="E8369" s="174">
        <v>0</v>
      </c>
      <c r="G8369" s="174">
        <v>8363</v>
      </c>
      <c r="H8369" s="174">
        <f t="shared" ca="1" si="134"/>
        <v>-4.7687916958876544E-3</v>
      </c>
    </row>
    <row r="8370" spans="2:8" x14ac:dyDescent="0.3">
      <c r="B8370" s="213">
        <v>33417</v>
      </c>
      <c r="C8370" s="213">
        <v>19.451575999999999</v>
      </c>
      <c r="D8370" s="174">
        <v>-3.7233999902790756E-2</v>
      </c>
      <c r="E8370" s="174">
        <v>-3.7233999902790756E-2</v>
      </c>
      <c r="G8370" s="174">
        <v>8364</v>
      </c>
      <c r="H8370" s="174">
        <f t="shared" ca="1" si="134"/>
        <v>-7.1933125074246547E-3</v>
      </c>
    </row>
    <row r="8371" spans="2:8" x14ac:dyDescent="0.3">
      <c r="B8371" s="212">
        <v>33416</v>
      </c>
      <c r="C8371" s="212">
        <v>20.203845999999999</v>
      </c>
      <c r="D8371" s="174">
        <v>5.6179462798690835E-2</v>
      </c>
      <c r="E8371" s="174">
        <v>5.6179462798690835E-2</v>
      </c>
      <c r="G8371" s="174">
        <v>8365</v>
      </c>
      <c r="H8371" s="174">
        <f t="shared" ca="1" si="134"/>
        <v>-3.4464135555394258E-2</v>
      </c>
    </row>
    <row r="8372" spans="2:8" x14ac:dyDescent="0.3">
      <c r="B8372" s="213">
        <v>33415</v>
      </c>
      <c r="C8372" s="213">
        <v>19.129179000000001</v>
      </c>
      <c r="D8372" s="174">
        <v>-4.8128215317563026E-2</v>
      </c>
      <c r="E8372" s="174">
        <v>-4.8128215317563026E-2</v>
      </c>
      <c r="G8372" s="174">
        <v>8366</v>
      </c>
      <c r="H8372" s="174">
        <f t="shared" ca="1" si="134"/>
        <v>-1.6794585945977571E-2</v>
      </c>
    </row>
    <row r="8373" spans="2:8" x14ac:dyDescent="0.3">
      <c r="B8373" s="212">
        <v>33414</v>
      </c>
      <c r="C8373" s="212">
        <v>20.096381999999998</v>
      </c>
      <c r="D8373" s="174">
        <v>1.630450970990812E-2</v>
      </c>
      <c r="E8373" s="174">
        <v>1.630450970990812E-2</v>
      </c>
      <c r="G8373" s="174">
        <v>8367</v>
      </c>
      <c r="H8373" s="174">
        <f t="shared" ca="1" si="134"/>
        <v>-4.9195098756619274E-2</v>
      </c>
    </row>
    <row r="8374" spans="2:8" x14ac:dyDescent="0.3">
      <c r="B8374" s="213">
        <v>33413</v>
      </c>
      <c r="C8374" s="213">
        <v>19.773976999999999</v>
      </c>
      <c r="D8374" s="174">
        <v>-5.1546498066158075E-2</v>
      </c>
      <c r="E8374" s="174">
        <v>-5.1546498066158075E-2</v>
      </c>
      <c r="G8374" s="174">
        <v>8368</v>
      </c>
      <c r="H8374" s="174">
        <f t="shared" ca="1" si="134"/>
        <v>-2.062797733159228E-2</v>
      </c>
    </row>
    <row r="8375" spans="2:8" x14ac:dyDescent="0.3">
      <c r="B8375" s="212">
        <v>33410</v>
      </c>
      <c r="C8375" s="212">
        <v>20.848652000000001</v>
      </c>
      <c r="D8375" s="174">
        <v>0</v>
      </c>
      <c r="E8375" s="174">
        <v>0</v>
      </c>
      <c r="G8375" s="174">
        <v>8369</v>
      </c>
      <c r="H8375" s="174">
        <f t="shared" ca="1" si="134"/>
        <v>-7.836468043325287E-3</v>
      </c>
    </row>
    <row r="8376" spans="2:8" x14ac:dyDescent="0.3">
      <c r="B8376" s="213">
        <v>33409</v>
      </c>
      <c r="C8376" s="213">
        <v>20.848652000000001</v>
      </c>
      <c r="D8376" s="174">
        <v>2.6454855049049264E-2</v>
      </c>
      <c r="E8376" s="174">
        <v>2.6454855049049264E-2</v>
      </c>
      <c r="G8376" s="174">
        <v>8370</v>
      </c>
      <c r="H8376" s="174">
        <f t="shared" ca="1" si="134"/>
        <v>-4.3619091548355228E-2</v>
      </c>
    </row>
    <row r="8377" spans="2:8" x14ac:dyDescent="0.3">
      <c r="B8377" s="212">
        <v>33408</v>
      </c>
      <c r="C8377" s="212">
        <v>20.311319000000001</v>
      </c>
      <c r="D8377" s="174">
        <v>0</v>
      </c>
      <c r="E8377" s="174">
        <v>0</v>
      </c>
      <c r="G8377" s="174">
        <v>8371</v>
      </c>
      <c r="H8377" s="174">
        <f t="shared" ca="1" si="134"/>
        <v>-3.2826206545612947E-2</v>
      </c>
    </row>
    <row r="8378" spans="2:8" x14ac:dyDescent="0.3">
      <c r="B8378" s="213">
        <v>33407</v>
      </c>
      <c r="C8378" s="213">
        <v>20.311319000000001</v>
      </c>
      <c r="D8378" s="174">
        <v>3.2786791885924801E-2</v>
      </c>
      <c r="E8378" s="174">
        <v>3.2786791885924801E-2</v>
      </c>
      <c r="G8378" s="174">
        <v>8372</v>
      </c>
      <c r="H8378" s="174">
        <f t="shared" ca="1" si="134"/>
        <v>2.0887702264020074E-2</v>
      </c>
    </row>
    <row r="8379" spans="2:8" x14ac:dyDescent="0.3">
      <c r="B8379" s="212">
        <v>33406</v>
      </c>
      <c r="C8379" s="212">
        <v>19.666516999999999</v>
      </c>
      <c r="D8379" s="174">
        <v>1.6666986316092376E-2</v>
      </c>
      <c r="E8379" s="174">
        <v>1.6666986316092376E-2</v>
      </c>
      <c r="G8379" s="174">
        <v>8373</v>
      </c>
      <c r="H8379" s="174">
        <f t="shared" ca="1" si="134"/>
        <v>9.9591941626304026E-2</v>
      </c>
    </row>
    <row r="8380" spans="2:8" x14ac:dyDescent="0.3">
      <c r="B8380" s="213">
        <v>33403</v>
      </c>
      <c r="C8380" s="213">
        <v>19.344109</v>
      </c>
      <c r="D8380" s="174">
        <v>0</v>
      </c>
      <c r="E8380" s="174">
        <v>0</v>
      </c>
      <c r="G8380" s="174">
        <v>8374</v>
      </c>
      <c r="H8380" s="174">
        <f t="shared" ca="1" si="134"/>
        <v>-2.1924647706393825E-3</v>
      </c>
    </row>
    <row r="8381" spans="2:8" x14ac:dyDescent="0.3">
      <c r="B8381" s="212">
        <v>33402</v>
      </c>
      <c r="C8381" s="212">
        <v>19.344109</v>
      </c>
      <c r="D8381" s="174">
        <v>-1.6393751877874427E-2</v>
      </c>
      <c r="E8381" s="174">
        <v>-1.6393751877874427E-2</v>
      </c>
      <c r="G8381" s="174">
        <v>8375</v>
      </c>
      <c r="H8381" s="174">
        <f t="shared" ca="1" si="134"/>
        <v>2.104555267196281E-2</v>
      </c>
    </row>
    <row r="8382" spans="2:8" x14ac:dyDescent="0.3">
      <c r="B8382" s="213">
        <v>33401</v>
      </c>
      <c r="C8382" s="213">
        <v>19.666516999999999</v>
      </c>
      <c r="D8382" s="174">
        <v>1.6666986316092376E-2</v>
      </c>
      <c r="E8382" s="174">
        <v>1.6666986316092376E-2</v>
      </c>
      <c r="G8382" s="174">
        <v>8376</v>
      </c>
      <c r="H8382" s="174">
        <f t="shared" ca="1" si="134"/>
        <v>3.1622067621876007E-3</v>
      </c>
    </row>
    <row r="8383" spans="2:8" x14ac:dyDescent="0.3">
      <c r="B8383" s="212">
        <v>33400</v>
      </c>
      <c r="C8383" s="212">
        <v>19.344109</v>
      </c>
      <c r="D8383" s="174">
        <v>1.1235714820798057E-2</v>
      </c>
      <c r="E8383" s="174">
        <v>1.1235714820798057E-2</v>
      </c>
      <c r="G8383" s="174">
        <v>8377</v>
      </c>
      <c r="H8383" s="174">
        <f t="shared" ca="1" si="134"/>
        <v>-1.6612373204212258E-2</v>
      </c>
    </row>
    <row r="8384" spans="2:8" x14ac:dyDescent="0.3">
      <c r="B8384" s="213">
        <v>33399</v>
      </c>
      <c r="C8384" s="213">
        <v>19.129179000000001</v>
      </c>
      <c r="D8384" s="174">
        <v>0</v>
      </c>
      <c r="E8384" s="174">
        <v>0</v>
      </c>
      <c r="G8384" s="174">
        <v>8378</v>
      </c>
      <c r="H8384" s="174">
        <f t="shared" ca="1" si="134"/>
        <v>-2.6661780910996545E-2</v>
      </c>
    </row>
    <row r="8385" spans="2:8" x14ac:dyDescent="0.3">
      <c r="B8385" s="212">
        <v>33396</v>
      </c>
      <c r="C8385" s="212">
        <v>19.129179000000001</v>
      </c>
      <c r="D8385" s="174">
        <v>0</v>
      </c>
      <c r="E8385" s="174">
        <v>0</v>
      </c>
      <c r="G8385" s="174">
        <v>8379</v>
      </c>
      <c r="H8385" s="174">
        <f t="shared" ca="1" si="134"/>
        <v>2.1485692579379646E-2</v>
      </c>
    </row>
    <row r="8386" spans="2:8" x14ac:dyDescent="0.3">
      <c r="B8386" s="213">
        <v>33395</v>
      </c>
      <c r="C8386" s="213">
        <v>19.129179000000001</v>
      </c>
      <c r="D8386" s="174">
        <v>-5.5862149307890881E-3</v>
      </c>
      <c r="E8386" s="174">
        <v>-5.5862149307890881E-3</v>
      </c>
      <c r="G8386" s="174">
        <v>8380</v>
      </c>
      <c r="H8386" s="174">
        <f t="shared" ca="1" si="134"/>
        <v>9.7803588236756254E-3</v>
      </c>
    </row>
    <row r="8387" spans="2:8" x14ac:dyDescent="0.3">
      <c r="B8387" s="212">
        <v>33394</v>
      </c>
      <c r="C8387" s="212">
        <v>19.236639</v>
      </c>
      <c r="D8387" s="174">
        <v>-5.5556965689140449E-3</v>
      </c>
      <c r="E8387" s="174">
        <v>-5.5556965689140449E-3</v>
      </c>
      <c r="G8387" s="174">
        <v>8381</v>
      </c>
      <c r="H8387" s="174">
        <f t="shared" ca="1" si="134"/>
        <v>3.1622981889463185E-2</v>
      </c>
    </row>
    <row r="8388" spans="2:8" x14ac:dyDescent="0.3">
      <c r="B8388" s="213">
        <v>33393</v>
      </c>
      <c r="C8388" s="213">
        <v>19.344109</v>
      </c>
      <c r="D8388" s="174">
        <v>0</v>
      </c>
      <c r="E8388" s="174">
        <v>0</v>
      </c>
      <c r="G8388" s="174">
        <v>8382</v>
      </c>
      <c r="H8388" s="174">
        <f t="shared" ca="1" si="134"/>
        <v>-1.9853778475997997E-2</v>
      </c>
    </row>
    <row r="8389" spans="2:8" x14ac:dyDescent="0.3">
      <c r="B8389" s="212">
        <v>33392</v>
      </c>
      <c r="C8389" s="212">
        <v>19.344109</v>
      </c>
      <c r="D8389" s="174">
        <v>-1.0989135155160383E-2</v>
      </c>
      <c r="E8389" s="174">
        <v>-1.0989135155160383E-2</v>
      </c>
      <c r="G8389" s="174">
        <v>8383</v>
      </c>
      <c r="H8389" s="174">
        <f t="shared" ca="1" si="134"/>
        <v>-2.5519673514029909E-2</v>
      </c>
    </row>
    <row r="8390" spans="2:8" x14ac:dyDescent="0.3">
      <c r="B8390" s="213">
        <v>33389</v>
      </c>
      <c r="C8390" s="213">
        <v>19.559045999999999</v>
      </c>
      <c r="D8390" s="174">
        <v>1.6760048363957877E-2</v>
      </c>
      <c r="E8390" s="174">
        <v>1.6760048363957877E-2</v>
      </c>
      <c r="G8390" s="174">
        <v>8384</v>
      </c>
      <c r="H8390" s="174">
        <f t="shared" ca="1" si="134"/>
        <v>6.3097591134735828E-2</v>
      </c>
    </row>
    <row r="8391" spans="2:8" x14ac:dyDescent="0.3">
      <c r="B8391" s="212">
        <v>33388</v>
      </c>
      <c r="C8391" s="212">
        <v>19.236639</v>
      </c>
      <c r="D8391" s="174">
        <v>-5.5556965689140449E-3</v>
      </c>
      <c r="E8391" s="174">
        <v>-5.5556965689140449E-3</v>
      </c>
      <c r="G8391" s="174">
        <v>8385</v>
      </c>
      <c r="H8391" s="174">
        <f t="shared" ca="1" si="134"/>
        <v>-5.9502727239026228E-2</v>
      </c>
    </row>
    <row r="8392" spans="2:8" x14ac:dyDescent="0.3">
      <c r="B8392" s="213">
        <v>33387</v>
      </c>
      <c r="C8392" s="213">
        <v>19.344109</v>
      </c>
      <c r="D8392" s="174">
        <v>0</v>
      </c>
      <c r="E8392" s="174">
        <v>0</v>
      </c>
      <c r="G8392" s="174">
        <v>8386</v>
      </c>
      <c r="H8392" s="174">
        <f t="shared" ref="H8392:H8455" ca="1" si="135">_xlfn.NORM.INV(RAND(),N$9,N$10)</f>
        <v>-2.6712075482406587E-3</v>
      </c>
    </row>
    <row r="8393" spans="2:8" x14ac:dyDescent="0.3">
      <c r="B8393" s="212">
        <v>33386</v>
      </c>
      <c r="C8393" s="212">
        <v>19.344109</v>
      </c>
      <c r="D8393" s="174">
        <v>0</v>
      </c>
      <c r="E8393" s="174">
        <v>0</v>
      </c>
      <c r="G8393" s="174">
        <v>8387</v>
      </c>
      <c r="H8393" s="174">
        <f t="shared" ca="1" si="135"/>
        <v>-2.0603518785105349E-3</v>
      </c>
    </row>
    <row r="8394" spans="2:8" x14ac:dyDescent="0.3">
      <c r="B8394" s="213">
        <v>33385</v>
      </c>
      <c r="C8394" s="213">
        <v>19.344109</v>
      </c>
      <c r="D8394" s="174">
        <v>-5.5248479609055715E-3</v>
      </c>
      <c r="E8394" s="174">
        <v>-5.5248479609055715E-3</v>
      </c>
      <c r="G8394" s="174">
        <v>8388</v>
      </c>
      <c r="H8394" s="174">
        <f t="shared" ca="1" si="135"/>
        <v>1.5678344374868546E-2</v>
      </c>
    </row>
    <row r="8395" spans="2:8" x14ac:dyDescent="0.3">
      <c r="B8395" s="212">
        <v>33382</v>
      </c>
      <c r="C8395" s="212">
        <v>19.451575999999999</v>
      </c>
      <c r="D8395" s="174">
        <v>0</v>
      </c>
      <c r="E8395" s="174">
        <v>0</v>
      </c>
      <c r="G8395" s="174">
        <v>8389</v>
      </c>
      <c r="H8395" s="174">
        <f t="shared" ca="1" si="135"/>
        <v>1.0825178623087064E-2</v>
      </c>
    </row>
    <row r="8396" spans="2:8" x14ac:dyDescent="0.3">
      <c r="B8396" s="213">
        <v>33381</v>
      </c>
      <c r="C8396" s="213">
        <v>19.451575999999999</v>
      </c>
      <c r="D8396" s="174">
        <v>-1.6304307423842927E-2</v>
      </c>
      <c r="E8396" s="174">
        <v>-1.6304307423842927E-2</v>
      </c>
      <c r="G8396" s="174">
        <v>8390</v>
      </c>
      <c r="H8396" s="174">
        <f t="shared" ca="1" si="135"/>
        <v>5.8448960853991413E-3</v>
      </c>
    </row>
    <row r="8397" spans="2:8" x14ac:dyDescent="0.3">
      <c r="B8397" s="212">
        <v>33380</v>
      </c>
      <c r="C8397" s="212">
        <v>19.773976999999999</v>
      </c>
      <c r="D8397" s="174">
        <v>0</v>
      </c>
      <c r="E8397" s="174">
        <v>0</v>
      </c>
      <c r="G8397" s="174">
        <v>8391</v>
      </c>
      <c r="H8397" s="174">
        <f t="shared" ca="1" si="135"/>
        <v>-1.360394866182003E-2</v>
      </c>
    </row>
    <row r="8398" spans="2:8" x14ac:dyDescent="0.3">
      <c r="B8398" s="213">
        <v>33379</v>
      </c>
      <c r="C8398" s="213">
        <v>19.773976999999999</v>
      </c>
      <c r="D8398" s="174">
        <v>1.6574543882716716E-2</v>
      </c>
      <c r="E8398" s="174">
        <v>1.6574543882716716E-2</v>
      </c>
      <c r="G8398" s="174">
        <v>8392</v>
      </c>
      <c r="H8398" s="174">
        <f t="shared" ca="1" si="135"/>
        <v>2.8384468599905146E-2</v>
      </c>
    </row>
    <row r="8399" spans="2:8" x14ac:dyDescent="0.3">
      <c r="B8399" s="212">
        <v>33378</v>
      </c>
      <c r="C8399" s="212">
        <v>19.451575999999999</v>
      </c>
      <c r="D8399" s="174">
        <v>0</v>
      </c>
      <c r="E8399" s="174">
        <v>0</v>
      </c>
      <c r="G8399" s="174">
        <v>8393</v>
      </c>
      <c r="H8399" s="174">
        <f t="shared" ca="1" si="135"/>
        <v>1.9139116015180379E-2</v>
      </c>
    </row>
    <row r="8400" spans="2:8" x14ac:dyDescent="0.3">
      <c r="B8400" s="213">
        <v>33375</v>
      </c>
      <c r="C8400" s="213">
        <v>19.451575999999999</v>
      </c>
      <c r="D8400" s="174">
        <v>0</v>
      </c>
      <c r="E8400" s="174">
        <v>0</v>
      </c>
      <c r="G8400" s="174">
        <v>8394</v>
      </c>
      <c r="H8400" s="174">
        <f t="shared" ca="1" si="135"/>
        <v>-2.5784666769351226E-2</v>
      </c>
    </row>
    <row r="8401" spans="2:8" x14ac:dyDescent="0.3">
      <c r="B8401" s="212">
        <v>33374</v>
      </c>
      <c r="C8401" s="212">
        <v>19.451575999999999</v>
      </c>
      <c r="D8401" s="174">
        <v>-1.0929286563553658E-2</v>
      </c>
      <c r="E8401" s="174">
        <v>-1.0929286563553658E-2</v>
      </c>
      <c r="G8401" s="174">
        <v>8395</v>
      </c>
      <c r="H8401" s="174">
        <f t="shared" ca="1" si="135"/>
        <v>-1.9247676003951414E-2</v>
      </c>
    </row>
    <row r="8402" spans="2:8" x14ac:dyDescent="0.3">
      <c r="B8402" s="213">
        <v>33373</v>
      </c>
      <c r="C8402" s="213">
        <v>19.666516999999999</v>
      </c>
      <c r="D8402" s="174">
        <v>0</v>
      </c>
      <c r="E8402" s="174">
        <v>0</v>
      </c>
      <c r="G8402" s="174">
        <v>8396</v>
      </c>
      <c r="H8402" s="174">
        <f t="shared" ca="1" si="135"/>
        <v>1.2099840650868913E-2</v>
      </c>
    </row>
    <row r="8403" spans="2:8" x14ac:dyDescent="0.3">
      <c r="B8403" s="212">
        <v>33372</v>
      </c>
      <c r="C8403" s="212">
        <v>19.666516999999999</v>
      </c>
      <c r="D8403" s="174">
        <v>5.4946953956752451E-3</v>
      </c>
      <c r="E8403" s="174">
        <v>5.4946953956752451E-3</v>
      </c>
      <c r="G8403" s="174">
        <v>8397</v>
      </c>
      <c r="H8403" s="174">
        <f t="shared" ca="1" si="135"/>
        <v>3.486548053258897E-2</v>
      </c>
    </row>
    <row r="8404" spans="2:8" x14ac:dyDescent="0.3">
      <c r="B8404" s="213">
        <v>33371</v>
      </c>
      <c r="C8404" s="213">
        <v>19.559045999999999</v>
      </c>
      <c r="D8404" s="174">
        <v>-1.0869386568013102E-2</v>
      </c>
      <c r="E8404" s="174">
        <v>-1.0869386568013102E-2</v>
      </c>
      <c r="G8404" s="174">
        <v>8398</v>
      </c>
      <c r="H8404" s="174">
        <f t="shared" ca="1" si="135"/>
        <v>-1.7538219312891377E-2</v>
      </c>
    </row>
    <row r="8405" spans="2:8" x14ac:dyDescent="0.3">
      <c r="B8405" s="212">
        <v>33368</v>
      </c>
      <c r="C8405" s="212">
        <v>19.773976999999999</v>
      </c>
      <c r="D8405" s="174">
        <v>1.6574543882716716E-2</v>
      </c>
      <c r="E8405" s="174">
        <v>1.6574543882716716E-2</v>
      </c>
      <c r="G8405" s="174">
        <v>8399</v>
      </c>
      <c r="H8405" s="174">
        <f t="shared" ca="1" si="135"/>
        <v>-1.9099205829028926E-2</v>
      </c>
    </row>
    <row r="8406" spans="2:8" x14ac:dyDescent="0.3">
      <c r="B8406" s="213">
        <v>33367</v>
      </c>
      <c r="C8406" s="213">
        <v>19.451575999999999</v>
      </c>
      <c r="D8406" s="174">
        <v>-5.4946442684371873E-3</v>
      </c>
      <c r="E8406" s="174">
        <v>-5.4946442684371873E-3</v>
      </c>
      <c r="G8406" s="174">
        <v>8400</v>
      </c>
      <c r="H8406" s="174">
        <f t="shared" ca="1" si="135"/>
        <v>2.0782211606218803E-3</v>
      </c>
    </row>
    <row r="8407" spans="2:8" x14ac:dyDescent="0.3">
      <c r="B8407" s="212">
        <v>33366</v>
      </c>
      <c r="C8407" s="212">
        <v>19.559045999999999</v>
      </c>
      <c r="D8407" s="174">
        <v>5.5250021900538696E-3</v>
      </c>
      <c r="E8407" s="174">
        <v>5.5250021900538696E-3</v>
      </c>
      <c r="G8407" s="174">
        <v>8401</v>
      </c>
      <c r="H8407" s="174">
        <f t="shared" ca="1" si="135"/>
        <v>4.8221579348227191E-2</v>
      </c>
    </row>
    <row r="8408" spans="2:8" x14ac:dyDescent="0.3">
      <c r="B8408" s="213">
        <v>33365</v>
      </c>
      <c r="C8408" s="213">
        <v>19.451575999999999</v>
      </c>
      <c r="D8408" s="174">
        <v>0</v>
      </c>
      <c r="E8408" s="174">
        <v>0</v>
      </c>
      <c r="G8408" s="174">
        <v>8402</v>
      </c>
      <c r="H8408" s="174">
        <f t="shared" ca="1" si="135"/>
        <v>-2.1630917621296805E-2</v>
      </c>
    </row>
    <row r="8409" spans="2:8" x14ac:dyDescent="0.3">
      <c r="B8409" s="212">
        <v>33364</v>
      </c>
      <c r="C8409" s="212">
        <v>19.451575999999999</v>
      </c>
      <c r="D8409" s="174">
        <v>-2.6881800582062729E-2</v>
      </c>
      <c r="E8409" s="174">
        <v>-2.6881800582062729E-2</v>
      </c>
      <c r="G8409" s="174">
        <v>8403</v>
      </c>
      <c r="H8409" s="174">
        <f t="shared" ca="1" si="135"/>
        <v>-3.3785961137602398E-2</v>
      </c>
    </row>
    <row r="8410" spans="2:8" x14ac:dyDescent="0.3">
      <c r="B8410" s="213">
        <v>33361</v>
      </c>
      <c r="C8410" s="213">
        <v>19.988914000000001</v>
      </c>
      <c r="D8410" s="174">
        <v>4.4943643425575171E-2</v>
      </c>
      <c r="E8410" s="174">
        <v>4.4943643425575171E-2</v>
      </c>
      <c r="G8410" s="174">
        <v>8404</v>
      </c>
      <c r="H8410" s="174">
        <f t="shared" ca="1" si="135"/>
        <v>-1.0831344585942572E-2</v>
      </c>
    </row>
    <row r="8411" spans="2:8" x14ac:dyDescent="0.3">
      <c r="B8411" s="212">
        <v>33360</v>
      </c>
      <c r="C8411" s="212">
        <v>19.129179000000001</v>
      </c>
      <c r="D8411" s="174">
        <v>0</v>
      </c>
      <c r="E8411" s="174">
        <v>0</v>
      </c>
      <c r="G8411" s="174">
        <v>8405</v>
      </c>
      <c r="H8411" s="174">
        <f t="shared" ca="1" si="135"/>
        <v>1.6492605794868917E-4</v>
      </c>
    </row>
    <row r="8412" spans="2:8" x14ac:dyDescent="0.3">
      <c r="B8412" s="213">
        <v>33359</v>
      </c>
      <c r="C8412" s="213">
        <v>19.129179000000001</v>
      </c>
      <c r="D8412" s="174">
        <v>0</v>
      </c>
      <c r="E8412" s="174">
        <v>0</v>
      </c>
      <c r="G8412" s="174">
        <v>8406</v>
      </c>
      <c r="H8412" s="174">
        <f t="shared" ca="1" si="135"/>
        <v>-8.4223446789174431E-3</v>
      </c>
    </row>
    <row r="8413" spans="2:8" x14ac:dyDescent="0.3">
      <c r="B8413" s="212">
        <v>33358</v>
      </c>
      <c r="C8413" s="212">
        <v>19.129179000000001</v>
      </c>
      <c r="D8413" s="174">
        <v>-1.1110876184578931E-2</v>
      </c>
      <c r="E8413" s="174">
        <v>-1.1110876184578931E-2</v>
      </c>
      <c r="G8413" s="174">
        <v>8407</v>
      </c>
      <c r="H8413" s="174">
        <f t="shared" ca="1" si="135"/>
        <v>9.6584994677376915E-3</v>
      </c>
    </row>
    <row r="8414" spans="2:8" x14ac:dyDescent="0.3">
      <c r="B8414" s="213">
        <v>33357</v>
      </c>
      <c r="C8414" s="213">
        <v>19.344109</v>
      </c>
      <c r="D8414" s="174">
        <v>0</v>
      </c>
      <c r="E8414" s="174">
        <v>0</v>
      </c>
      <c r="G8414" s="174">
        <v>8408</v>
      </c>
      <c r="H8414" s="174">
        <f t="shared" ca="1" si="135"/>
        <v>-8.9751269420660727E-3</v>
      </c>
    </row>
    <row r="8415" spans="2:8" x14ac:dyDescent="0.3">
      <c r="B8415" s="212">
        <v>33354</v>
      </c>
      <c r="C8415" s="212">
        <v>19.344109</v>
      </c>
      <c r="D8415" s="174">
        <v>0</v>
      </c>
      <c r="E8415" s="174">
        <v>0</v>
      </c>
      <c r="G8415" s="174">
        <v>8409</v>
      </c>
      <c r="H8415" s="174">
        <f t="shared" ca="1" si="135"/>
        <v>2.1361419283138748E-2</v>
      </c>
    </row>
    <row r="8416" spans="2:8" x14ac:dyDescent="0.3">
      <c r="B8416" s="213">
        <v>33353</v>
      </c>
      <c r="C8416" s="213">
        <v>19.344109</v>
      </c>
      <c r="D8416" s="174">
        <v>0</v>
      </c>
      <c r="E8416" s="174">
        <v>0</v>
      </c>
      <c r="G8416" s="174">
        <v>8410</v>
      </c>
      <c r="H8416" s="174">
        <f t="shared" ca="1" si="135"/>
        <v>-1.4174296535793907E-3</v>
      </c>
    </row>
    <row r="8417" spans="2:8" x14ac:dyDescent="0.3">
      <c r="B8417" s="212">
        <v>33352</v>
      </c>
      <c r="C8417" s="212">
        <v>19.344109</v>
      </c>
      <c r="D8417" s="174">
        <v>0</v>
      </c>
      <c r="E8417" s="174">
        <v>0</v>
      </c>
      <c r="G8417" s="174">
        <v>8411</v>
      </c>
      <c r="H8417" s="174">
        <f t="shared" ca="1" si="135"/>
        <v>1.240161160218318E-2</v>
      </c>
    </row>
    <row r="8418" spans="2:8" x14ac:dyDescent="0.3">
      <c r="B8418" s="213">
        <v>33351</v>
      </c>
      <c r="C8418" s="213">
        <v>19.344109</v>
      </c>
      <c r="D8418" s="174">
        <v>-1.0989135155160383E-2</v>
      </c>
      <c r="E8418" s="174">
        <v>-1.0989135155160383E-2</v>
      </c>
      <c r="G8418" s="174">
        <v>8412</v>
      </c>
      <c r="H8418" s="174">
        <f t="shared" ca="1" si="135"/>
        <v>3.2809828418487112E-2</v>
      </c>
    </row>
    <row r="8419" spans="2:8" x14ac:dyDescent="0.3">
      <c r="B8419" s="212">
        <v>33350</v>
      </c>
      <c r="C8419" s="212">
        <v>19.559045999999999</v>
      </c>
      <c r="D8419" s="174">
        <v>1.1111238051853361E-2</v>
      </c>
      <c r="E8419" s="174">
        <v>1.1111238051853361E-2</v>
      </c>
      <c r="G8419" s="174">
        <v>8413</v>
      </c>
      <c r="H8419" s="174">
        <f t="shared" ca="1" si="135"/>
        <v>-9.8469279191051168E-4</v>
      </c>
    </row>
    <row r="8420" spans="2:8" x14ac:dyDescent="0.3">
      <c r="B8420" s="213">
        <v>33347</v>
      </c>
      <c r="C8420" s="213">
        <v>19.344109</v>
      </c>
      <c r="D8420" s="174">
        <v>1.1235714820798057E-2</v>
      </c>
      <c r="E8420" s="174">
        <v>1.1235714820798057E-2</v>
      </c>
      <c r="G8420" s="174">
        <v>8414</v>
      </c>
      <c r="H8420" s="174">
        <f t="shared" ca="1" si="135"/>
        <v>2.0900834487248162E-2</v>
      </c>
    </row>
    <row r="8421" spans="2:8" x14ac:dyDescent="0.3">
      <c r="B8421" s="212">
        <v>33346</v>
      </c>
      <c r="C8421" s="212">
        <v>19.129179000000001</v>
      </c>
      <c r="D8421" s="174">
        <v>-5.5862149307890881E-3</v>
      </c>
      <c r="E8421" s="174">
        <v>-5.5862149307890881E-3</v>
      </c>
      <c r="G8421" s="174">
        <v>8415</v>
      </c>
      <c r="H8421" s="174">
        <f t="shared" ca="1" si="135"/>
        <v>-4.123886335582027E-2</v>
      </c>
    </row>
    <row r="8422" spans="2:8" x14ac:dyDescent="0.3">
      <c r="B8422" s="213">
        <v>33345</v>
      </c>
      <c r="C8422" s="213">
        <v>19.236639</v>
      </c>
      <c r="D8422" s="174">
        <v>0</v>
      </c>
      <c r="E8422" s="174">
        <v>0</v>
      </c>
      <c r="G8422" s="174">
        <v>8416</v>
      </c>
      <c r="H8422" s="174">
        <f t="shared" ca="1" si="135"/>
        <v>-2.8319095610960795E-2</v>
      </c>
    </row>
    <row r="8423" spans="2:8" x14ac:dyDescent="0.3">
      <c r="B8423" s="212">
        <v>33344</v>
      </c>
      <c r="C8423" s="212">
        <v>19.236639</v>
      </c>
      <c r="D8423" s="174">
        <v>-1.6483779423597571E-2</v>
      </c>
      <c r="E8423" s="174">
        <v>-1.6483779423597571E-2</v>
      </c>
      <c r="G8423" s="174">
        <v>8417</v>
      </c>
      <c r="H8423" s="174">
        <f t="shared" ca="1" si="135"/>
        <v>3.187064268602062E-2</v>
      </c>
    </row>
    <row r="8424" spans="2:8" x14ac:dyDescent="0.3">
      <c r="B8424" s="213">
        <v>33343</v>
      </c>
      <c r="C8424" s="213">
        <v>19.559045999999999</v>
      </c>
      <c r="D8424" s="174">
        <v>1.6760048363957877E-2</v>
      </c>
      <c r="E8424" s="174">
        <v>1.6760048363957877E-2</v>
      </c>
      <c r="G8424" s="174">
        <v>8418</v>
      </c>
      <c r="H8424" s="174">
        <f t="shared" ca="1" si="135"/>
        <v>1.383360681862591E-2</v>
      </c>
    </row>
    <row r="8425" spans="2:8" x14ac:dyDescent="0.3">
      <c r="B8425" s="212">
        <v>33340</v>
      </c>
      <c r="C8425" s="212">
        <v>19.236639</v>
      </c>
      <c r="D8425" s="174">
        <v>3.4681772504401347E-2</v>
      </c>
      <c r="E8425" s="174">
        <v>3.4681772504401347E-2</v>
      </c>
      <c r="G8425" s="174">
        <v>8419</v>
      </c>
      <c r="H8425" s="174">
        <f t="shared" ca="1" si="135"/>
        <v>-4.9782860027449541E-2</v>
      </c>
    </row>
    <row r="8426" spans="2:8" x14ac:dyDescent="0.3">
      <c r="B8426" s="213">
        <v>33339</v>
      </c>
      <c r="C8426" s="213">
        <v>18.591840999999999</v>
      </c>
      <c r="D8426" s="174">
        <v>1.7647010526868873E-2</v>
      </c>
      <c r="E8426" s="174">
        <v>1.7647010526868873E-2</v>
      </c>
      <c r="G8426" s="174">
        <v>8420</v>
      </c>
      <c r="H8426" s="174">
        <f t="shared" ca="1" si="135"/>
        <v>5.8431852839610698E-3</v>
      </c>
    </row>
    <row r="8427" spans="2:8" x14ac:dyDescent="0.3">
      <c r="B8427" s="212">
        <v>33338</v>
      </c>
      <c r="C8427" s="212">
        <v>18.269439999999999</v>
      </c>
      <c r="D8427" s="174">
        <v>0</v>
      </c>
      <c r="E8427" s="174">
        <v>0</v>
      </c>
      <c r="G8427" s="174">
        <v>8421</v>
      </c>
      <c r="H8427" s="174">
        <f t="shared" ca="1" si="135"/>
        <v>-1.5691972827669931E-2</v>
      </c>
    </row>
    <row r="8428" spans="2:8" x14ac:dyDescent="0.3">
      <c r="B8428" s="213">
        <v>33337</v>
      </c>
      <c r="C8428" s="213">
        <v>18.269439999999999</v>
      </c>
      <c r="D8428" s="174">
        <v>0</v>
      </c>
      <c r="E8428" s="174">
        <v>0</v>
      </c>
      <c r="G8428" s="174">
        <v>8422</v>
      </c>
      <c r="H8428" s="174">
        <f t="shared" ca="1" si="135"/>
        <v>1.9388377907575353E-2</v>
      </c>
    </row>
    <row r="8429" spans="2:8" x14ac:dyDescent="0.3">
      <c r="B8429" s="212">
        <v>33336</v>
      </c>
      <c r="C8429" s="212">
        <v>18.269439999999999</v>
      </c>
      <c r="D8429" s="174">
        <v>5.5900459576411869E-2</v>
      </c>
      <c r="E8429" s="174">
        <v>5.5900459576411869E-2</v>
      </c>
      <c r="G8429" s="174">
        <v>8423</v>
      </c>
      <c r="H8429" s="174">
        <f t="shared" ca="1" si="135"/>
        <v>-1.7731000184022121E-2</v>
      </c>
    </row>
    <row r="8430" spans="2:8" x14ac:dyDescent="0.3">
      <c r="B8430" s="213">
        <v>33333</v>
      </c>
      <c r="C8430" s="213">
        <v>17.302237000000002</v>
      </c>
      <c r="D8430" s="174">
        <v>5.2287998680491991E-2</v>
      </c>
      <c r="E8430" s="174">
        <v>5.2287998680491991E-2</v>
      </c>
      <c r="G8430" s="174">
        <v>8424</v>
      </c>
      <c r="H8430" s="174">
        <f t="shared" ca="1" si="135"/>
        <v>2.4049043114500603E-2</v>
      </c>
    </row>
    <row r="8431" spans="2:8" x14ac:dyDescent="0.3">
      <c r="B8431" s="212">
        <v>33332</v>
      </c>
      <c r="C8431" s="212">
        <v>16.442492000000001</v>
      </c>
      <c r="D8431" s="174">
        <v>6.5787459929667839E-3</v>
      </c>
      <c r="E8431" s="174">
        <v>6.5787459929667839E-3</v>
      </c>
      <c r="G8431" s="174">
        <v>8425</v>
      </c>
      <c r="H8431" s="174">
        <f t="shared" ca="1" si="135"/>
        <v>8.8635858853781408E-3</v>
      </c>
    </row>
    <row r="8432" spans="2:8" x14ac:dyDescent="0.3">
      <c r="B8432" s="213">
        <v>33331</v>
      </c>
      <c r="C8432" s="213">
        <v>16.335028000000001</v>
      </c>
      <c r="D8432" s="174">
        <v>1.3333548385896113E-2</v>
      </c>
      <c r="E8432" s="174">
        <v>1.3333548385896113E-2</v>
      </c>
      <c r="G8432" s="174">
        <v>8426</v>
      </c>
      <c r="H8432" s="174">
        <f t="shared" ca="1" si="135"/>
        <v>3.159582027733307E-2</v>
      </c>
    </row>
    <row r="8433" spans="2:8" x14ac:dyDescent="0.3">
      <c r="B8433" s="212">
        <v>33330</v>
      </c>
      <c r="C8433" s="212">
        <v>16.120090000000001</v>
      </c>
      <c r="D8433" s="174">
        <v>4.1666626279693642E-2</v>
      </c>
      <c r="E8433" s="174">
        <v>4.1666626279693642E-2</v>
      </c>
      <c r="G8433" s="174">
        <v>8427</v>
      </c>
      <c r="H8433" s="174">
        <f t="shared" ca="1" si="135"/>
        <v>-5.9220737770415682E-3</v>
      </c>
    </row>
    <row r="8434" spans="2:8" x14ac:dyDescent="0.3">
      <c r="B8434" s="213">
        <v>33329</v>
      </c>
      <c r="C8434" s="213">
        <v>15.475287</v>
      </c>
      <c r="D8434" s="174">
        <v>4.3478216894337333E-2</v>
      </c>
      <c r="E8434" s="174">
        <v>4.3478216894337333E-2</v>
      </c>
      <c r="G8434" s="174">
        <v>8428</v>
      </c>
      <c r="H8434" s="174">
        <f t="shared" ca="1" si="135"/>
        <v>-1.4918685897796668E-2</v>
      </c>
    </row>
    <row r="8435" spans="2:8" x14ac:dyDescent="0.3">
      <c r="B8435" s="212">
        <v>33326</v>
      </c>
      <c r="C8435" s="212">
        <v>14.830484</v>
      </c>
      <c r="D8435" s="174">
        <v>0</v>
      </c>
      <c r="E8435" s="174">
        <v>0</v>
      </c>
      <c r="G8435" s="174">
        <v>8429</v>
      </c>
      <c r="H8435" s="174">
        <f t="shared" ca="1" si="135"/>
        <v>-1.1919777430217521E-2</v>
      </c>
    </row>
    <row r="8436" spans="2:8" x14ac:dyDescent="0.3">
      <c r="B8436" s="213">
        <v>33325</v>
      </c>
      <c r="C8436" s="213">
        <v>14.830484</v>
      </c>
      <c r="D8436" s="174">
        <v>0</v>
      </c>
      <c r="E8436" s="174">
        <v>0</v>
      </c>
      <c r="G8436" s="174">
        <v>8430</v>
      </c>
      <c r="H8436" s="174">
        <f t="shared" ca="1" si="135"/>
        <v>4.0163826859440657E-2</v>
      </c>
    </row>
    <row r="8437" spans="2:8" x14ac:dyDescent="0.3">
      <c r="B8437" s="212">
        <v>33324</v>
      </c>
      <c r="C8437" s="212">
        <v>14.830484</v>
      </c>
      <c r="D8437" s="174">
        <v>-7.1943592271310553E-3</v>
      </c>
      <c r="E8437" s="174">
        <v>-7.1943592271310553E-3</v>
      </c>
      <c r="G8437" s="174">
        <v>8431</v>
      </c>
      <c r="H8437" s="174">
        <f t="shared" ca="1" si="135"/>
        <v>3.1365313600539182E-3</v>
      </c>
    </row>
    <row r="8438" spans="2:8" x14ac:dyDescent="0.3">
      <c r="B8438" s="213">
        <v>33323</v>
      </c>
      <c r="C8438" s="213">
        <v>14.937953</v>
      </c>
      <c r="D8438" s="174">
        <v>-7.1427061714071007E-3</v>
      </c>
      <c r="E8438" s="174">
        <v>-7.1427061714071007E-3</v>
      </c>
      <c r="G8438" s="174">
        <v>8432</v>
      </c>
      <c r="H8438" s="174">
        <f t="shared" ca="1" si="135"/>
        <v>1.8794883474907119E-2</v>
      </c>
    </row>
    <row r="8439" spans="2:8" x14ac:dyDescent="0.3">
      <c r="B8439" s="212">
        <v>33322</v>
      </c>
      <c r="C8439" s="212">
        <v>15.045418</v>
      </c>
      <c r="D8439" s="174">
        <v>1.4492716488551521E-2</v>
      </c>
      <c r="E8439" s="174">
        <v>1.4492716488551521E-2</v>
      </c>
      <c r="G8439" s="174">
        <v>8433</v>
      </c>
      <c r="H8439" s="174">
        <f t="shared" ca="1" si="135"/>
        <v>-1.2949619558782492E-2</v>
      </c>
    </row>
    <row r="8440" spans="2:8" x14ac:dyDescent="0.3">
      <c r="B8440" s="213">
        <v>33319</v>
      </c>
      <c r="C8440" s="213">
        <v>14.830484</v>
      </c>
      <c r="D8440" s="174">
        <v>-1.4285678204487208E-2</v>
      </c>
      <c r="E8440" s="174">
        <v>-1.4285678204487208E-2</v>
      </c>
      <c r="G8440" s="174">
        <v>8434</v>
      </c>
      <c r="H8440" s="174">
        <f t="shared" ca="1" si="135"/>
        <v>1.2709718453024764E-2</v>
      </c>
    </row>
    <row r="8441" spans="2:8" x14ac:dyDescent="0.3">
      <c r="B8441" s="212">
        <v>33318</v>
      </c>
      <c r="C8441" s="212">
        <v>15.045418</v>
      </c>
      <c r="D8441" s="174">
        <v>0</v>
      </c>
      <c r="E8441" s="174">
        <v>0</v>
      </c>
      <c r="G8441" s="174">
        <v>8435</v>
      </c>
      <c r="H8441" s="174">
        <f t="shared" ca="1" si="135"/>
        <v>-2.8733612456587055E-2</v>
      </c>
    </row>
    <row r="8442" spans="2:8" x14ac:dyDescent="0.3">
      <c r="B8442" s="213">
        <v>33317</v>
      </c>
      <c r="C8442" s="213">
        <v>15.045418</v>
      </c>
      <c r="D8442" s="174">
        <v>-1.4084795001847015E-2</v>
      </c>
      <c r="E8442" s="174">
        <v>-1.4084795001847015E-2</v>
      </c>
      <c r="G8442" s="174">
        <v>8436</v>
      </c>
      <c r="H8442" s="174">
        <f t="shared" ca="1" si="135"/>
        <v>2.5327850113183965E-2</v>
      </c>
    </row>
    <row r="8443" spans="2:8" x14ac:dyDescent="0.3">
      <c r="B8443" s="212">
        <v>33316</v>
      </c>
      <c r="C8443" s="212">
        <v>15.260357000000001</v>
      </c>
      <c r="D8443" s="174">
        <v>0</v>
      </c>
      <c r="E8443" s="174">
        <v>0</v>
      </c>
      <c r="G8443" s="174">
        <v>8437</v>
      </c>
      <c r="H8443" s="174">
        <f t="shared" ca="1" si="135"/>
        <v>2.2932578880535411E-2</v>
      </c>
    </row>
    <row r="8444" spans="2:8" x14ac:dyDescent="0.3">
      <c r="B8444" s="213">
        <v>33315</v>
      </c>
      <c r="C8444" s="213">
        <v>15.260357000000001</v>
      </c>
      <c r="D8444" s="174">
        <v>-2.0689535234361931E-2</v>
      </c>
      <c r="E8444" s="174">
        <v>-2.0689535234361931E-2</v>
      </c>
      <c r="G8444" s="174">
        <v>8438</v>
      </c>
      <c r="H8444" s="174">
        <f t="shared" ca="1" si="135"/>
        <v>7.2960728627272861E-3</v>
      </c>
    </row>
    <row r="8445" spans="2:8" x14ac:dyDescent="0.3">
      <c r="B8445" s="212">
        <v>33312</v>
      </c>
      <c r="C8445" s="212">
        <v>15.582757000000001</v>
      </c>
      <c r="D8445" s="174">
        <v>0</v>
      </c>
      <c r="E8445" s="174">
        <v>0</v>
      </c>
      <c r="G8445" s="174">
        <v>8439</v>
      </c>
      <c r="H8445" s="174">
        <f t="shared" ca="1" si="135"/>
        <v>4.175320797061647E-2</v>
      </c>
    </row>
    <row r="8446" spans="2:8" x14ac:dyDescent="0.3">
      <c r="B8446" s="213">
        <v>33311</v>
      </c>
      <c r="C8446" s="213">
        <v>15.582757000000001</v>
      </c>
      <c r="D8446" s="174">
        <v>0</v>
      </c>
      <c r="E8446" s="174">
        <v>0</v>
      </c>
      <c r="G8446" s="174">
        <v>8440</v>
      </c>
      <c r="H8446" s="174">
        <f t="shared" ca="1" si="135"/>
        <v>-1.3533167872839294E-2</v>
      </c>
    </row>
    <row r="8447" spans="2:8" x14ac:dyDescent="0.3">
      <c r="B8447" s="212">
        <v>33310</v>
      </c>
      <c r="C8447" s="212">
        <v>15.582757000000001</v>
      </c>
      <c r="D8447" s="174">
        <v>0</v>
      </c>
      <c r="E8447" s="174">
        <v>0</v>
      </c>
      <c r="G8447" s="174">
        <v>8441</v>
      </c>
      <c r="H8447" s="174">
        <f t="shared" ca="1" si="135"/>
        <v>-2.6190909545252168E-2</v>
      </c>
    </row>
    <row r="8448" spans="2:8" x14ac:dyDescent="0.3">
      <c r="B8448" s="213">
        <v>33309</v>
      </c>
      <c r="C8448" s="213">
        <v>15.582757000000001</v>
      </c>
      <c r="D8448" s="174">
        <v>0</v>
      </c>
      <c r="E8448" s="174">
        <v>0</v>
      </c>
      <c r="G8448" s="174">
        <v>8442</v>
      </c>
      <c r="H8448" s="174">
        <f t="shared" ca="1" si="135"/>
        <v>-1.0628753785328663E-2</v>
      </c>
    </row>
    <row r="8449" spans="2:8" x14ac:dyDescent="0.3">
      <c r="B8449" s="212">
        <v>33308</v>
      </c>
      <c r="C8449" s="212">
        <v>15.582757000000001</v>
      </c>
      <c r="D8449" s="174">
        <v>-2.0269970350491339E-2</v>
      </c>
      <c r="E8449" s="174">
        <v>-2.0269970350491339E-2</v>
      </c>
      <c r="G8449" s="174">
        <v>8443</v>
      </c>
      <c r="H8449" s="174">
        <f t="shared" ca="1" si="135"/>
        <v>-2.0741643855855973E-2</v>
      </c>
    </row>
    <row r="8450" spans="2:8" x14ac:dyDescent="0.3">
      <c r="B8450" s="213">
        <v>33305</v>
      </c>
      <c r="C8450" s="213">
        <v>15.905154</v>
      </c>
      <c r="D8450" s="174">
        <v>1.3698338532324264E-2</v>
      </c>
      <c r="E8450" s="174">
        <v>1.3698338532324264E-2</v>
      </c>
      <c r="G8450" s="174">
        <v>8444</v>
      </c>
      <c r="H8450" s="174">
        <f t="shared" ca="1" si="135"/>
        <v>1.6204274138926316E-2</v>
      </c>
    </row>
    <row r="8451" spans="2:8" x14ac:dyDescent="0.3">
      <c r="B8451" s="212">
        <v>33304</v>
      </c>
      <c r="C8451" s="212">
        <v>15.690224000000001</v>
      </c>
      <c r="D8451" s="174">
        <v>-3.9473700320562695E-2</v>
      </c>
      <c r="E8451" s="174">
        <v>-3.9473700320562695E-2</v>
      </c>
      <c r="G8451" s="174">
        <v>8445</v>
      </c>
      <c r="H8451" s="174">
        <f t="shared" ca="1" si="135"/>
        <v>-1.3483237153132316E-2</v>
      </c>
    </row>
    <row r="8452" spans="2:8" x14ac:dyDescent="0.3">
      <c r="B8452" s="213">
        <v>33303</v>
      </c>
      <c r="C8452" s="213">
        <v>16.335028000000001</v>
      </c>
      <c r="D8452" s="174">
        <v>0</v>
      </c>
      <c r="E8452" s="174">
        <v>0</v>
      </c>
      <c r="G8452" s="174">
        <v>8446</v>
      </c>
      <c r="H8452" s="174">
        <f t="shared" ca="1" si="135"/>
        <v>4.8583813248876832E-2</v>
      </c>
    </row>
    <row r="8453" spans="2:8" x14ac:dyDescent="0.3">
      <c r="B8453" s="212">
        <v>33302</v>
      </c>
      <c r="C8453" s="212">
        <v>16.335028000000001</v>
      </c>
      <c r="D8453" s="174">
        <v>1.3333548385896113E-2</v>
      </c>
      <c r="E8453" s="174">
        <v>1.3333548385896113E-2</v>
      </c>
      <c r="G8453" s="174">
        <v>8447</v>
      </c>
      <c r="H8453" s="174">
        <f t="shared" ca="1" si="135"/>
        <v>-4.7974940548994517E-2</v>
      </c>
    </row>
    <row r="8454" spans="2:8" x14ac:dyDescent="0.3">
      <c r="B8454" s="213">
        <v>33301</v>
      </c>
      <c r="C8454" s="213">
        <v>16.120090000000001</v>
      </c>
      <c r="D8454" s="174">
        <v>0</v>
      </c>
      <c r="E8454" s="174">
        <v>0</v>
      </c>
      <c r="G8454" s="174">
        <v>8448</v>
      </c>
      <c r="H8454" s="174">
        <f t="shared" ca="1" si="135"/>
        <v>1.2435408377424512E-2</v>
      </c>
    </row>
    <row r="8455" spans="2:8" x14ac:dyDescent="0.3">
      <c r="B8455" s="212">
        <v>33298</v>
      </c>
      <c r="C8455" s="212">
        <v>16.120090000000001</v>
      </c>
      <c r="D8455" s="174">
        <v>0</v>
      </c>
      <c r="E8455" s="174">
        <v>0</v>
      </c>
      <c r="G8455" s="174">
        <v>8449</v>
      </c>
      <c r="H8455" s="174">
        <f t="shared" ca="1" si="135"/>
        <v>4.4668574494312347E-3</v>
      </c>
    </row>
    <row r="8456" spans="2:8" x14ac:dyDescent="0.3">
      <c r="B8456" s="213">
        <v>33297</v>
      </c>
      <c r="C8456" s="213">
        <v>16.120090000000001</v>
      </c>
      <c r="D8456" s="174">
        <v>-2.5974375172394572E-2</v>
      </c>
      <c r="E8456" s="174">
        <v>-2.5974375172394572E-2</v>
      </c>
      <c r="G8456" s="174">
        <v>8450</v>
      </c>
      <c r="H8456" s="174">
        <f t="shared" ref="H8456:H8519" ca="1" si="136">_xlfn.NORM.INV(RAND(),N$9,N$10)</f>
        <v>2.2729352545259412E-2</v>
      </c>
    </row>
    <row r="8457" spans="2:8" x14ac:dyDescent="0.3">
      <c r="B8457" s="212">
        <v>33296</v>
      </c>
      <c r="C8457" s="212">
        <v>16.549965</v>
      </c>
      <c r="D8457" s="174">
        <v>3.3557013030152627E-2</v>
      </c>
      <c r="E8457" s="174">
        <v>3.3557013030152627E-2</v>
      </c>
      <c r="G8457" s="174">
        <v>8451</v>
      </c>
      <c r="H8457" s="174">
        <f t="shared" ca="1" si="136"/>
        <v>2.3902512308778011E-2</v>
      </c>
    </row>
    <row r="8458" spans="2:8" x14ac:dyDescent="0.3">
      <c r="B8458" s="213">
        <v>33295</v>
      </c>
      <c r="C8458" s="213">
        <v>16.012629</v>
      </c>
      <c r="D8458" s="174">
        <v>7.9710480116495203E-2</v>
      </c>
      <c r="E8458" s="174">
        <v>7.9710480116495203E-2</v>
      </c>
      <c r="G8458" s="174">
        <v>8452</v>
      </c>
      <c r="H8458" s="174">
        <f t="shared" ca="1" si="136"/>
        <v>1.368808844340638E-2</v>
      </c>
    </row>
    <row r="8459" spans="2:8" x14ac:dyDescent="0.3">
      <c r="B8459" s="212">
        <v>33294</v>
      </c>
      <c r="C8459" s="212">
        <v>14.830484</v>
      </c>
      <c r="D8459" s="174">
        <v>0</v>
      </c>
      <c r="E8459" s="174">
        <v>0</v>
      </c>
      <c r="G8459" s="174">
        <v>8453</v>
      </c>
      <c r="H8459" s="174">
        <f t="shared" ca="1" si="136"/>
        <v>-2.3911099332644209E-2</v>
      </c>
    </row>
    <row r="8460" spans="2:8" x14ac:dyDescent="0.3">
      <c r="B8460" s="213">
        <v>33291</v>
      </c>
      <c r="C8460" s="213">
        <v>14.830484</v>
      </c>
      <c r="D8460" s="174">
        <v>4.5454644786477955E-2</v>
      </c>
      <c r="E8460" s="174">
        <v>4.5454644786477955E-2</v>
      </c>
      <c r="G8460" s="174">
        <v>8454</v>
      </c>
      <c r="H8460" s="174">
        <f t="shared" ca="1" si="136"/>
        <v>5.6447878270132479E-3</v>
      </c>
    </row>
    <row r="8461" spans="2:8" x14ac:dyDescent="0.3">
      <c r="B8461" s="212">
        <v>33290</v>
      </c>
      <c r="C8461" s="212">
        <v>14.185679</v>
      </c>
      <c r="D8461" s="174">
        <v>-7.5191257686985586E-3</v>
      </c>
      <c r="E8461" s="174">
        <v>-7.5191257686985586E-3</v>
      </c>
      <c r="G8461" s="174">
        <v>8455</v>
      </c>
      <c r="H8461" s="174">
        <f t="shared" ca="1" si="136"/>
        <v>1.8283645074301073E-2</v>
      </c>
    </row>
    <row r="8462" spans="2:8" x14ac:dyDescent="0.3">
      <c r="B8462" s="213">
        <v>33289</v>
      </c>
      <c r="C8462" s="213">
        <v>14.293151</v>
      </c>
      <c r="D8462" s="174">
        <v>-2.2058629336562822E-2</v>
      </c>
      <c r="E8462" s="174">
        <v>-2.2058629336562822E-2</v>
      </c>
      <c r="G8462" s="174">
        <v>8456</v>
      </c>
      <c r="H8462" s="174">
        <f t="shared" ca="1" si="136"/>
        <v>4.0450405454165693E-2</v>
      </c>
    </row>
    <row r="8463" spans="2:8" x14ac:dyDescent="0.3">
      <c r="B8463" s="212">
        <v>33288</v>
      </c>
      <c r="C8463" s="212">
        <v>14.615550000000001</v>
      </c>
      <c r="D8463" s="174">
        <v>0.1525423702082282</v>
      </c>
      <c r="E8463" s="174">
        <v>0.1525423702082282</v>
      </c>
      <c r="G8463" s="174">
        <v>8457</v>
      </c>
      <c r="H8463" s="174">
        <f t="shared" ca="1" si="136"/>
        <v>-9.0292967494552906E-4</v>
      </c>
    </row>
    <row r="8464" spans="2:8" x14ac:dyDescent="0.3">
      <c r="B8464" s="213">
        <v>33287</v>
      </c>
      <c r="C8464" s="213">
        <v>12.681139</v>
      </c>
      <c r="D8464" s="174">
        <v>0</v>
      </c>
      <c r="E8464" s="174">
        <v>0</v>
      </c>
      <c r="G8464" s="174">
        <v>8458</v>
      </c>
      <c r="H8464" s="174">
        <f t="shared" ca="1" si="136"/>
        <v>6.2937028771236515E-3</v>
      </c>
    </row>
    <row r="8465" spans="2:11" x14ac:dyDescent="0.3">
      <c r="B8465" s="212">
        <v>33284</v>
      </c>
      <c r="C8465" s="212">
        <v>12.681139</v>
      </c>
      <c r="D8465" s="174">
        <v>8.547146537168546E-3</v>
      </c>
      <c r="E8465" s="174">
        <v>8.547146537168546E-3</v>
      </c>
      <c r="G8465" s="174">
        <v>8459</v>
      </c>
      <c r="H8465" s="174">
        <f t="shared" ca="1" si="136"/>
        <v>-1.8658380615978815E-2</v>
      </c>
    </row>
    <row r="8466" spans="2:11" x14ac:dyDescent="0.3">
      <c r="B8466" s="213">
        <v>33283</v>
      </c>
      <c r="C8466" s="213">
        <v>12.57367</v>
      </c>
      <c r="D8466" s="174">
        <v>1.7391013759575309E-2</v>
      </c>
      <c r="E8466" s="174">
        <v>1.7391013759575309E-2</v>
      </c>
      <c r="G8466" s="174">
        <v>8460</v>
      </c>
      <c r="H8466" s="174">
        <f t="shared" ca="1" si="136"/>
        <v>4.7259672199984858E-3</v>
      </c>
    </row>
    <row r="8467" spans="2:11" x14ac:dyDescent="0.3">
      <c r="B8467" s="212">
        <v>33282</v>
      </c>
      <c r="C8467" s="212">
        <v>12.358739</v>
      </c>
      <c r="D8467" s="174">
        <v>-5.7376756596709648E-2</v>
      </c>
      <c r="E8467" s="174">
        <v>-5.7376756596709648E-2</v>
      </c>
      <c r="G8467" s="174">
        <v>8461</v>
      </c>
      <c r="H8467" s="174">
        <f t="shared" ca="1" si="136"/>
        <v>-5.9441419477136378E-4</v>
      </c>
    </row>
    <row r="8468" spans="2:11" x14ac:dyDescent="0.3">
      <c r="B8468" s="213">
        <v>33281</v>
      </c>
      <c r="C8468" s="213">
        <v>13.111006</v>
      </c>
      <c r="D8468" s="174">
        <v>0</v>
      </c>
      <c r="E8468" s="174">
        <v>0</v>
      </c>
      <c r="G8468" s="174">
        <v>8462</v>
      </c>
      <c r="H8468" s="174">
        <f t="shared" ca="1" si="136"/>
        <v>-3.4402276789877624E-2</v>
      </c>
    </row>
    <row r="8469" spans="2:11" x14ac:dyDescent="0.3">
      <c r="B8469" s="212">
        <v>33280</v>
      </c>
      <c r="C8469" s="212">
        <v>13.111006</v>
      </c>
      <c r="D8469" s="174">
        <v>-3.1746171241345766E-2</v>
      </c>
      <c r="E8469" s="174">
        <v>-3.1746171241345766E-2</v>
      </c>
      <c r="G8469" s="174">
        <v>8463</v>
      </c>
      <c r="H8469" s="174">
        <f t="shared" ca="1" si="136"/>
        <v>4.3405725749946465E-2</v>
      </c>
    </row>
    <row r="8470" spans="2:11" x14ac:dyDescent="0.3">
      <c r="B8470" s="213">
        <v>33277</v>
      </c>
      <c r="C8470" s="213">
        <v>13.540877</v>
      </c>
      <c r="D8470" s="174">
        <v>-3.0769223060815799E-2</v>
      </c>
      <c r="E8470" s="174">
        <v>-3.0769223060815799E-2</v>
      </c>
      <c r="G8470" s="174">
        <v>8464</v>
      </c>
      <c r="H8470" s="174">
        <f t="shared" ca="1" si="136"/>
        <v>-2.4297068952168583E-3</v>
      </c>
    </row>
    <row r="8471" spans="2:11" x14ac:dyDescent="0.3">
      <c r="B8471" s="212">
        <v>33276</v>
      </c>
      <c r="C8471" s="212">
        <v>13.970746</v>
      </c>
      <c r="D8471" s="174">
        <v>-2.9850739013576853E-2</v>
      </c>
      <c r="E8471" s="174">
        <v>-2.9850739013576853E-2</v>
      </c>
      <c r="G8471" s="174">
        <v>8465</v>
      </c>
      <c r="H8471" s="174">
        <f t="shared" ca="1" si="136"/>
        <v>1.0085103665696281E-2</v>
      </c>
    </row>
    <row r="8472" spans="2:11" x14ac:dyDescent="0.3">
      <c r="B8472" s="213">
        <v>33275</v>
      </c>
      <c r="C8472" s="213">
        <v>14.400615</v>
      </c>
      <c r="D8472" s="174">
        <v>0</v>
      </c>
      <c r="E8472" s="174">
        <v>0</v>
      </c>
      <c r="G8472" s="174">
        <v>8466</v>
      </c>
      <c r="H8472" s="174">
        <f t="shared" ca="1" si="136"/>
        <v>-3.1059990282578383E-2</v>
      </c>
    </row>
    <row r="8473" spans="2:11" x14ac:dyDescent="0.3">
      <c r="B8473" s="212">
        <v>33274</v>
      </c>
      <c r="C8473" s="212">
        <v>14.400615</v>
      </c>
      <c r="D8473" s="174">
        <v>0</v>
      </c>
      <c r="E8473" s="174">
        <v>0</v>
      </c>
      <c r="G8473" s="174">
        <v>8467</v>
      </c>
      <c r="H8473" s="174">
        <f t="shared" ca="1" si="136"/>
        <v>4.8446292457265186E-3</v>
      </c>
    </row>
    <row r="8474" spans="2:11" x14ac:dyDescent="0.3">
      <c r="B8474" s="213">
        <v>33273</v>
      </c>
      <c r="C8474" s="213">
        <v>14.400615</v>
      </c>
      <c r="D8474" s="174">
        <v>1.5151618755788835E-2</v>
      </c>
      <c r="E8474" s="174">
        <v>1.5151618755788835E-2</v>
      </c>
      <c r="G8474" s="174">
        <v>8468</v>
      </c>
      <c r="H8474" s="174">
        <f t="shared" ca="1" si="136"/>
        <v>5.3972055947605742E-2</v>
      </c>
    </row>
    <row r="8475" spans="2:11" x14ac:dyDescent="0.3">
      <c r="B8475" s="212">
        <v>33270</v>
      </c>
      <c r="C8475" s="212">
        <v>14.185679</v>
      </c>
      <c r="D8475" s="174">
        <v>1.5384504163199321E-2</v>
      </c>
      <c r="E8475" s="174">
        <v>1.5384504163199321E-2</v>
      </c>
      <c r="G8475" s="174">
        <v>8469</v>
      </c>
      <c r="H8475" s="174">
        <f t="shared" ca="1" si="136"/>
        <v>1.1033491830885723E-2</v>
      </c>
    </row>
    <row r="8476" spans="2:11" x14ac:dyDescent="0.3">
      <c r="B8476" s="213">
        <v>33269</v>
      </c>
      <c r="C8476" s="213">
        <v>13.970746</v>
      </c>
      <c r="D8476" s="174">
        <v>1.562481144336491E-2</v>
      </c>
      <c r="E8476" s="174">
        <v>1.562481144336491E-2</v>
      </c>
      <c r="G8476" s="174">
        <v>8470</v>
      </c>
      <c r="H8476" s="174">
        <f t="shared" ca="1" si="136"/>
        <v>-2.1892172217129711E-2</v>
      </c>
    </row>
    <row r="8477" spans="2:11" x14ac:dyDescent="0.3">
      <c r="B8477" s="212">
        <v>33268</v>
      </c>
      <c r="C8477" s="212">
        <v>13.755814000000001</v>
      </c>
      <c r="D8477" s="174">
        <v>0</v>
      </c>
      <c r="E8477" s="174">
        <v>0</v>
      </c>
      <c r="G8477" s="174">
        <v>8471</v>
      </c>
      <c r="H8477" s="174">
        <f t="shared" ca="1" si="136"/>
        <v>6.5449850230049192E-2</v>
      </c>
    </row>
    <row r="8478" spans="2:11" x14ac:dyDescent="0.3">
      <c r="B8478" s="213">
        <v>33267</v>
      </c>
      <c r="C8478" s="213">
        <v>13.755814000000001</v>
      </c>
      <c r="D8478" s="174">
        <v>0</v>
      </c>
      <c r="E8478" s="174">
        <v>0</v>
      </c>
      <c r="G8478" s="174">
        <v>8472</v>
      </c>
      <c r="H8478" s="174">
        <f t="shared" ca="1" si="136"/>
        <v>3.8585330989306709E-3</v>
      </c>
    </row>
    <row r="8479" spans="2:11" x14ac:dyDescent="0.3">
      <c r="B8479" s="212">
        <v>33266</v>
      </c>
      <c r="C8479" s="212">
        <v>13.755814000000001</v>
      </c>
      <c r="D8479" s="174">
        <v>0</v>
      </c>
      <c r="E8479" s="174">
        <v>0</v>
      </c>
      <c r="G8479" s="174">
        <v>8473</v>
      </c>
      <c r="H8479" s="174">
        <f t="shared" ca="1" si="136"/>
        <v>-9.2496788115001116E-2</v>
      </c>
    </row>
    <row r="8480" spans="2:11" x14ac:dyDescent="0.3">
      <c r="B8480" s="213">
        <v>33263</v>
      </c>
      <c r="C8480" s="213">
        <v>13.755814000000001</v>
      </c>
      <c r="D8480" s="174">
        <v>-3.0302744056170981E-2</v>
      </c>
      <c r="E8480" s="174">
        <v>-3.0302744056170981E-2</v>
      </c>
      <c r="G8480" s="174">
        <v>8474</v>
      </c>
      <c r="H8480" s="174">
        <f t="shared" ca="1" si="136"/>
        <v>1.0847166218192461E-2</v>
      </c>
      <c r="K8480" s="134"/>
    </row>
    <row r="8481" spans="2:8" x14ac:dyDescent="0.3">
      <c r="B8481" s="212">
        <v>33262</v>
      </c>
      <c r="C8481" s="212">
        <v>14.185679</v>
      </c>
      <c r="D8481" s="174">
        <v>-1.4925473669006482E-2</v>
      </c>
      <c r="E8481" s="174">
        <v>-1.4925473669006482E-2</v>
      </c>
      <c r="G8481" s="174">
        <v>8475</v>
      </c>
      <c r="H8481" s="174">
        <f t="shared" ca="1" si="136"/>
        <v>-4.8499238829995871E-2</v>
      </c>
    </row>
    <row r="8482" spans="2:8" x14ac:dyDescent="0.3">
      <c r="B8482" s="213">
        <v>33261</v>
      </c>
      <c r="C8482" s="213">
        <v>14.400615</v>
      </c>
      <c r="D8482" s="174">
        <v>-1.4705912538358155E-2</v>
      </c>
      <c r="E8482" s="174">
        <v>-1.4705912538358155E-2</v>
      </c>
      <c r="G8482" s="174">
        <v>8476</v>
      </c>
      <c r="H8482" s="174">
        <f t="shared" ca="1" si="136"/>
        <v>6.9425890227068623E-3</v>
      </c>
    </row>
    <row r="8483" spans="2:8" x14ac:dyDescent="0.3">
      <c r="B8483" s="212">
        <v>33260</v>
      </c>
      <c r="C8483" s="212">
        <v>14.615550000000001</v>
      </c>
      <c r="D8483" s="174">
        <v>0</v>
      </c>
      <c r="E8483" s="174">
        <v>0</v>
      </c>
      <c r="G8483" s="174">
        <v>8477</v>
      </c>
      <c r="H8483" s="174">
        <f t="shared" ca="1" si="136"/>
        <v>1.6561964540835791E-2</v>
      </c>
    </row>
    <row r="8484" spans="2:8" x14ac:dyDescent="0.3">
      <c r="B8484" s="213">
        <v>33259</v>
      </c>
      <c r="C8484" s="213">
        <v>14.615550000000001</v>
      </c>
      <c r="D8484" s="174">
        <v>0</v>
      </c>
      <c r="E8484" s="174">
        <v>0</v>
      </c>
      <c r="G8484" s="174">
        <v>8478</v>
      </c>
      <c r="H8484" s="174">
        <f t="shared" ca="1" si="136"/>
        <v>6.4898771819257481E-4</v>
      </c>
    </row>
    <row r="8485" spans="2:8" x14ac:dyDescent="0.3">
      <c r="B8485" s="212">
        <v>33256</v>
      </c>
      <c r="C8485" s="212">
        <v>14.615550000000001</v>
      </c>
      <c r="D8485" s="174">
        <v>0</v>
      </c>
      <c r="E8485" s="174">
        <v>0</v>
      </c>
      <c r="G8485" s="174">
        <v>8479</v>
      </c>
      <c r="H8485" s="174">
        <f t="shared" ca="1" si="136"/>
        <v>1.6177083855360205E-2</v>
      </c>
    </row>
    <row r="8486" spans="2:8" x14ac:dyDescent="0.3">
      <c r="B8486" s="213">
        <v>33255</v>
      </c>
      <c r="C8486" s="213">
        <v>14.615550000000001</v>
      </c>
      <c r="D8486" s="174">
        <v>0</v>
      </c>
      <c r="E8486" s="174">
        <v>0</v>
      </c>
      <c r="G8486" s="174">
        <v>8480</v>
      </c>
      <c r="H8486" s="174">
        <f t="shared" ca="1" si="136"/>
        <v>4.3345672577789436E-2</v>
      </c>
    </row>
    <row r="8487" spans="2:8" x14ac:dyDescent="0.3">
      <c r="B8487" s="212">
        <v>33254</v>
      </c>
      <c r="C8487" s="212">
        <v>14.615550000000001</v>
      </c>
      <c r="D8487" s="174">
        <v>0</v>
      </c>
      <c r="E8487" s="174">
        <v>0</v>
      </c>
      <c r="G8487" s="174">
        <v>8481</v>
      </c>
      <c r="H8487" s="174">
        <f t="shared" ca="1" si="136"/>
        <v>-5.9574613980387853E-2</v>
      </c>
    </row>
    <row r="8488" spans="2:8" x14ac:dyDescent="0.3">
      <c r="B8488" s="213">
        <v>33253</v>
      </c>
      <c r="C8488" s="213">
        <v>14.615550000000001</v>
      </c>
      <c r="D8488" s="174">
        <v>0</v>
      </c>
      <c r="E8488" s="174">
        <v>0</v>
      </c>
      <c r="G8488" s="174">
        <v>8482</v>
      </c>
      <c r="H8488" s="174">
        <f t="shared" ca="1" si="136"/>
        <v>-1.9256953855766805E-2</v>
      </c>
    </row>
    <row r="8489" spans="2:8" x14ac:dyDescent="0.3">
      <c r="B8489" s="212">
        <v>33252</v>
      </c>
      <c r="C8489" s="212">
        <v>14.615550000000001</v>
      </c>
      <c r="D8489" s="174">
        <v>-2.8571356408974416E-2</v>
      </c>
      <c r="E8489" s="174">
        <v>-2.8571356408974416E-2</v>
      </c>
      <c r="G8489" s="174">
        <v>8483</v>
      </c>
      <c r="H8489" s="174">
        <f t="shared" ca="1" si="136"/>
        <v>-1.273552659739427E-3</v>
      </c>
    </row>
    <row r="8490" spans="2:8" x14ac:dyDescent="0.3">
      <c r="B8490" s="213">
        <v>33249</v>
      </c>
      <c r="C8490" s="213">
        <v>15.045418</v>
      </c>
      <c r="D8490" s="174">
        <v>2.1897823109069521E-2</v>
      </c>
      <c r="E8490" s="174">
        <v>2.1897823109069521E-2</v>
      </c>
      <c r="G8490" s="174">
        <v>8484</v>
      </c>
      <c r="H8490" s="174">
        <f t="shared" ca="1" si="136"/>
        <v>-1.6304082618344873E-2</v>
      </c>
    </row>
    <row r="8491" spans="2:8" x14ac:dyDescent="0.3">
      <c r="B8491" s="212">
        <v>33248</v>
      </c>
      <c r="C8491" s="212">
        <v>14.723015999999999</v>
      </c>
      <c r="D8491" s="174">
        <v>0</v>
      </c>
      <c r="E8491" s="174">
        <v>0</v>
      </c>
      <c r="G8491" s="174">
        <v>8485</v>
      </c>
      <c r="H8491" s="174">
        <f t="shared" ca="1" si="136"/>
        <v>8.7076985309517338E-3</v>
      </c>
    </row>
    <row r="8492" spans="2:8" x14ac:dyDescent="0.3">
      <c r="B8492" s="213">
        <v>33247</v>
      </c>
      <c r="C8492" s="213">
        <v>14.723015999999999</v>
      </c>
      <c r="D8492" s="174">
        <v>-2.8368981543320411E-2</v>
      </c>
      <c r="E8492" s="174">
        <v>-2.8368981543320411E-2</v>
      </c>
      <c r="G8492" s="174">
        <v>8486</v>
      </c>
      <c r="H8492" s="174">
        <f t="shared" ca="1" si="136"/>
        <v>4.4157217541514845E-2</v>
      </c>
    </row>
    <row r="8493" spans="2:8" x14ac:dyDescent="0.3">
      <c r="B8493" s="212">
        <v>33246</v>
      </c>
      <c r="C8493" s="212">
        <v>15.152888000000001</v>
      </c>
      <c r="D8493" s="174">
        <v>0</v>
      </c>
      <c r="E8493" s="174">
        <v>0</v>
      </c>
      <c r="G8493" s="174">
        <v>8487</v>
      </c>
      <c r="H8493" s="174">
        <f t="shared" ca="1" si="136"/>
        <v>-1.3161716354450393E-2</v>
      </c>
    </row>
    <row r="8494" spans="2:8" x14ac:dyDescent="0.3">
      <c r="B8494" s="213">
        <v>33245</v>
      </c>
      <c r="C8494" s="213">
        <v>15.152888000000001</v>
      </c>
      <c r="D8494" s="174">
        <v>-3.4246547404294531E-2</v>
      </c>
      <c r="E8494" s="174">
        <v>-3.4246547404294531E-2</v>
      </c>
      <c r="G8494" s="174">
        <v>8488</v>
      </c>
      <c r="H8494" s="174">
        <f t="shared" ca="1" si="136"/>
        <v>-2.3501103132062384E-2</v>
      </c>
    </row>
    <row r="8495" spans="2:8" x14ac:dyDescent="0.3">
      <c r="B8495" s="212">
        <v>33242</v>
      </c>
      <c r="C8495" s="212">
        <v>15.690224000000001</v>
      </c>
      <c r="D8495" s="174">
        <v>0</v>
      </c>
      <c r="E8495" s="174">
        <v>0</v>
      </c>
      <c r="G8495" s="174">
        <v>8489</v>
      </c>
      <c r="H8495" s="174">
        <f t="shared" ca="1" si="136"/>
        <v>-7.4754089141531883E-3</v>
      </c>
    </row>
    <row r="8496" spans="2:8" x14ac:dyDescent="0.3">
      <c r="B8496" s="213">
        <v>33241</v>
      </c>
      <c r="C8496" s="213">
        <v>15.690224000000001</v>
      </c>
      <c r="D8496" s="174">
        <v>0</v>
      </c>
      <c r="E8496" s="174">
        <v>0</v>
      </c>
      <c r="G8496" s="174">
        <v>8490</v>
      </c>
      <c r="H8496" s="174">
        <f t="shared" ca="1" si="136"/>
        <v>5.1658843495143887E-2</v>
      </c>
    </row>
    <row r="8497" spans="2:8" x14ac:dyDescent="0.3">
      <c r="B8497" s="212">
        <v>45505</v>
      </c>
      <c r="C8497" s="212">
        <v>1144.400024</v>
      </c>
      <c r="G8497" s="174">
        <v>8491</v>
      </c>
      <c r="H8497" s="174">
        <f t="shared" ca="1" si="136"/>
        <v>-1.6218002204318235E-2</v>
      </c>
    </row>
    <row r="8498" spans="2:8" x14ac:dyDescent="0.3">
      <c r="B8498" s="213">
        <v>45506</v>
      </c>
      <c r="C8498" s="213">
        <v>1096.650024</v>
      </c>
      <c r="G8498" s="174">
        <v>8492</v>
      </c>
      <c r="H8498" s="174">
        <f t="shared" ca="1" si="136"/>
        <v>-1.2895190279651938E-2</v>
      </c>
    </row>
    <row r="8499" spans="2:8" x14ac:dyDescent="0.3">
      <c r="B8499" s="212">
        <v>45509</v>
      </c>
      <c r="C8499" s="212">
        <v>1016.450012</v>
      </c>
      <c r="G8499" s="174">
        <v>8493</v>
      </c>
      <c r="H8499" s="174">
        <f t="shared" ca="1" si="136"/>
        <v>9.5574266105570779E-3</v>
      </c>
    </row>
    <row r="8500" spans="2:8" x14ac:dyDescent="0.3">
      <c r="B8500" s="213">
        <v>45510</v>
      </c>
      <c r="C8500" s="213">
        <v>1013.75</v>
      </c>
      <c r="G8500" s="174">
        <v>8494</v>
      </c>
      <c r="H8500" s="174">
        <f t="shared" ca="1" si="136"/>
        <v>-4.3885832311684567E-2</v>
      </c>
    </row>
    <row r="8501" spans="2:8" x14ac:dyDescent="0.3">
      <c r="B8501" s="212">
        <v>45511</v>
      </c>
      <c r="C8501" s="212">
        <v>1025.3000489999999</v>
      </c>
      <c r="G8501" s="174">
        <v>8495</v>
      </c>
      <c r="H8501" s="174">
        <f t="shared" ca="1" si="136"/>
        <v>-5.8863248929185659E-2</v>
      </c>
    </row>
    <row r="8502" spans="2:8" x14ac:dyDescent="0.3">
      <c r="B8502" s="213">
        <v>45512</v>
      </c>
      <c r="C8502" s="213">
        <v>1041.75</v>
      </c>
      <c r="G8502" s="174">
        <v>8496</v>
      </c>
      <c r="H8502" s="174">
        <f t="shared" ca="1" si="136"/>
        <v>-2.7164032046676653E-2</v>
      </c>
    </row>
    <row r="8503" spans="2:8" x14ac:dyDescent="0.3">
      <c r="B8503" s="212">
        <v>45513</v>
      </c>
      <c r="C8503" s="212">
        <v>1068.099976</v>
      </c>
      <c r="G8503" s="174">
        <v>8497</v>
      </c>
      <c r="H8503" s="174">
        <f t="shared" ca="1" si="136"/>
        <v>-1.8527925115702188E-2</v>
      </c>
    </row>
    <row r="8504" spans="2:8" x14ac:dyDescent="0.3">
      <c r="B8504" s="213">
        <v>45516</v>
      </c>
      <c r="C8504" s="213">
        <v>1076.150024</v>
      </c>
      <c r="G8504" s="174">
        <v>8498</v>
      </c>
      <c r="H8504" s="174">
        <f t="shared" ca="1" si="136"/>
        <v>8.1063093136561591E-3</v>
      </c>
    </row>
    <row r="8505" spans="2:8" x14ac:dyDescent="0.3">
      <c r="G8505" s="174">
        <v>8499</v>
      </c>
      <c r="H8505" s="174">
        <f t="shared" ca="1" si="136"/>
        <v>-1.7896226049199222E-2</v>
      </c>
    </row>
    <row r="8506" spans="2:8" x14ac:dyDescent="0.3">
      <c r="G8506" s="174">
        <v>8500</v>
      </c>
      <c r="H8506" s="174">
        <f t="shared" ca="1" si="136"/>
        <v>-1.7294647317083606E-3</v>
      </c>
    </row>
    <row r="8507" spans="2:8" x14ac:dyDescent="0.3">
      <c r="G8507" s="174">
        <v>8501</v>
      </c>
      <c r="H8507" s="174">
        <f t="shared" ca="1" si="136"/>
        <v>-1.1285317471719935E-2</v>
      </c>
    </row>
    <row r="8508" spans="2:8" x14ac:dyDescent="0.3">
      <c r="G8508" s="174">
        <v>8502</v>
      </c>
      <c r="H8508" s="174">
        <f t="shared" ca="1" si="136"/>
        <v>-1.7156903706258726E-2</v>
      </c>
    </row>
    <row r="8509" spans="2:8" x14ac:dyDescent="0.3">
      <c r="G8509" s="174">
        <v>8503</v>
      </c>
      <c r="H8509" s="174">
        <f t="shared" ca="1" si="136"/>
        <v>3.0529314100081202E-2</v>
      </c>
    </row>
    <row r="8510" spans="2:8" x14ac:dyDescent="0.3">
      <c r="G8510" s="174">
        <v>8504</v>
      </c>
      <c r="H8510" s="174">
        <f t="shared" ca="1" si="136"/>
        <v>-4.0409253775982569E-2</v>
      </c>
    </row>
    <row r="8511" spans="2:8" x14ac:dyDescent="0.3">
      <c r="G8511" s="174">
        <v>8505</v>
      </c>
      <c r="H8511" s="174">
        <f t="shared" ca="1" si="136"/>
        <v>5.0821967733820778E-3</v>
      </c>
    </row>
    <row r="8512" spans="2:8" x14ac:dyDescent="0.3">
      <c r="G8512" s="174">
        <v>8506</v>
      </c>
      <c r="H8512" s="174">
        <f t="shared" ca="1" si="136"/>
        <v>1.4975894722871773E-2</v>
      </c>
    </row>
    <row r="8513" spans="7:8" x14ac:dyDescent="0.3">
      <c r="G8513" s="174">
        <v>8507</v>
      </c>
      <c r="H8513" s="174">
        <f t="shared" ca="1" si="136"/>
        <v>6.6681898229864492E-2</v>
      </c>
    </row>
    <row r="8514" spans="7:8" x14ac:dyDescent="0.3">
      <c r="G8514" s="174">
        <v>8508</v>
      </c>
      <c r="H8514" s="174">
        <f t="shared" ca="1" si="136"/>
        <v>9.8418370596579079E-3</v>
      </c>
    </row>
    <row r="8515" spans="7:8" x14ac:dyDescent="0.3">
      <c r="G8515" s="174">
        <v>8509</v>
      </c>
      <c r="H8515" s="174">
        <f t="shared" ca="1" si="136"/>
        <v>-3.9299569801264589E-2</v>
      </c>
    </row>
    <row r="8516" spans="7:8" x14ac:dyDescent="0.3">
      <c r="G8516" s="174">
        <v>8510</v>
      </c>
      <c r="H8516" s="174">
        <f t="shared" ca="1" si="136"/>
        <v>3.92535586351378E-4</v>
      </c>
    </row>
    <row r="8517" spans="7:8" x14ac:dyDescent="0.3">
      <c r="G8517" s="174">
        <v>8511</v>
      </c>
      <c r="H8517" s="174">
        <f t="shared" ca="1" si="136"/>
        <v>2.0002147820664874E-2</v>
      </c>
    </row>
    <row r="8518" spans="7:8" x14ac:dyDescent="0.3">
      <c r="G8518" s="174">
        <v>8512</v>
      </c>
      <c r="H8518" s="174">
        <f t="shared" ca="1" si="136"/>
        <v>1.3498009335592526E-2</v>
      </c>
    </row>
    <row r="8519" spans="7:8" x14ac:dyDescent="0.3">
      <c r="G8519" s="174">
        <v>8513</v>
      </c>
      <c r="H8519" s="174">
        <f t="shared" ca="1" si="136"/>
        <v>3.9505980116182086E-3</v>
      </c>
    </row>
    <row r="8520" spans="7:8" x14ac:dyDescent="0.3">
      <c r="G8520" s="174">
        <v>8514</v>
      </c>
      <c r="H8520" s="174">
        <f t="shared" ref="H8520:H8583" ca="1" si="137">_xlfn.NORM.INV(RAND(),N$9,N$10)</f>
        <v>4.117701985776938E-3</v>
      </c>
    </row>
    <row r="8521" spans="7:8" x14ac:dyDescent="0.3">
      <c r="G8521" s="174">
        <v>8515</v>
      </c>
      <c r="H8521" s="174">
        <f t="shared" ca="1" si="137"/>
        <v>3.4510633521882697E-3</v>
      </c>
    </row>
    <row r="8522" spans="7:8" x14ac:dyDescent="0.3">
      <c r="G8522" s="174">
        <v>8516</v>
      </c>
      <c r="H8522" s="174">
        <f t="shared" ca="1" si="137"/>
        <v>1.8829983880169344E-3</v>
      </c>
    </row>
    <row r="8523" spans="7:8" x14ac:dyDescent="0.3">
      <c r="G8523" s="174">
        <v>8517</v>
      </c>
      <c r="H8523" s="174">
        <f t="shared" ca="1" si="137"/>
        <v>1.3420068700771086E-2</v>
      </c>
    </row>
    <row r="8524" spans="7:8" x14ac:dyDescent="0.3">
      <c r="G8524" s="174">
        <v>8518</v>
      </c>
      <c r="H8524" s="174">
        <f t="shared" ca="1" si="137"/>
        <v>-1.5155066643177579E-2</v>
      </c>
    </row>
    <row r="8525" spans="7:8" x14ac:dyDescent="0.3">
      <c r="G8525" s="174">
        <v>8519</v>
      </c>
      <c r="H8525" s="174">
        <f t="shared" ca="1" si="137"/>
        <v>4.8969450608349133E-2</v>
      </c>
    </row>
    <row r="8526" spans="7:8" x14ac:dyDescent="0.3">
      <c r="G8526" s="174">
        <v>8520</v>
      </c>
      <c r="H8526" s="174">
        <f t="shared" ca="1" si="137"/>
        <v>-1.8956363510807355E-2</v>
      </c>
    </row>
    <row r="8527" spans="7:8" x14ac:dyDescent="0.3">
      <c r="G8527" s="174">
        <v>8521</v>
      </c>
      <c r="H8527" s="174">
        <f t="shared" ca="1" si="137"/>
        <v>-5.768805045291793E-2</v>
      </c>
    </row>
    <row r="8528" spans="7:8" x14ac:dyDescent="0.3">
      <c r="G8528" s="174">
        <v>8522</v>
      </c>
      <c r="H8528" s="174">
        <f t="shared" ca="1" si="137"/>
        <v>-1.9102636373222681E-2</v>
      </c>
    </row>
    <row r="8529" spans="7:8" x14ac:dyDescent="0.3">
      <c r="G8529" s="174">
        <v>8523</v>
      </c>
      <c r="H8529" s="174">
        <f t="shared" ca="1" si="137"/>
        <v>2.0891614197501274E-3</v>
      </c>
    </row>
    <row r="8530" spans="7:8" x14ac:dyDescent="0.3">
      <c r="G8530" s="174">
        <v>8524</v>
      </c>
      <c r="H8530" s="174">
        <f t="shared" ca="1" si="137"/>
        <v>-2.7945068294846401E-2</v>
      </c>
    </row>
    <row r="8531" spans="7:8" x14ac:dyDescent="0.3">
      <c r="G8531" s="174">
        <v>8525</v>
      </c>
      <c r="H8531" s="174">
        <f t="shared" ca="1" si="137"/>
        <v>7.0644181706433513E-3</v>
      </c>
    </row>
    <row r="8532" spans="7:8" x14ac:dyDescent="0.3">
      <c r="G8532" s="174">
        <v>8526</v>
      </c>
      <c r="H8532" s="174">
        <f t="shared" ca="1" si="137"/>
        <v>-6.1506839388723346E-3</v>
      </c>
    </row>
    <row r="8533" spans="7:8" x14ac:dyDescent="0.3">
      <c r="G8533" s="174">
        <v>8527</v>
      </c>
      <c r="H8533" s="174">
        <f t="shared" ca="1" si="137"/>
        <v>-3.7878749020418788E-2</v>
      </c>
    </row>
    <row r="8534" spans="7:8" x14ac:dyDescent="0.3">
      <c r="G8534" s="174">
        <v>8528</v>
      </c>
      <c r="H8534" s="174">
        <f t="shared" ca="1" si="137"/>
        <v>-3.6382406773576799E-2</v>
      </c>
    </row>
    <row r="8535" spans="7:8" x14ac:dyDescent="0.3">
      <c r="G8535" s="174">
        <v>8529</v>
      </c>
      <c r="H8535" s="174">
        <f t="shared" ca="1" si="137"/>
        <v>-1.1516868995610493E-2</v>
      </c>
    </row>
    <row r="8536" spans="7:8" x14ac:dyDescent="0.3">
      <c r="G8536" s="174">
        <v>8530</v>
      </c>
      <c r="H8536" s="174">
        <f t="shared" ca="1" si="137"/>
        <v>4.3493464613762571E-3</v>
      </c>
    </row>
    <row r="8537" spans="7:8" x14ac:dyDescent="0.3">
      <c r="G8537" s="174">
        <v>8531</v>
      </c>
      <c r="H8537" s="174">
        <f t="shared" ca="1" si="137"/>
        <v>-2.5227051369363152E-3</v>
      </c>
    </row>
    <row r="8538" spans="7:8" x14ac:dyDescent="0.3">
      <c r="G8538" s="174">
        <v>8532</v>
      </c>
      <c r="H8538" s="174">
        <f t="shared" ca="1" si="137"/>
        <v>-4.1029933869765653E-2</v>
      </c>
    </row>
    <row r="8539" spans="7:8" x14ac:dyDescent="0.3">
      <c r="G8539" s="174">
        <v>8533</v>
      </c>
      <c r="H8539" s="174">
        <f t="shared" ca="1" si="137"/>
        <v>4.4094296544339995E-2</v>
      </c>
    </row>
    <row r="8540" spans="7:8" x14ac:dyDescent="0.3">
      <c r="G8540" s="174">
        <v>8534</v>
      </c>
      <c r="H8540" s="174">
        <f t="shared" ca="1" si="137"/>
        <v>4.9782936802766332E-2</v>
      </c>
    </row>
    <row r="8541" spans="7:8" x14ac:dyDescent="0.3">
      <c r="G8541" s="174">
        <v>8535</v>
      </c>
      <c r="H8541" s="174">
        <f t="shared" ca="1" si="137"/>
        <v>4.3711892072933363E-2</v>
      </c>
    </row>
    <row r="8542" spans="7:8" x14ac:dyDescent="0.3">
      <c r="G8542" s="174">
        <v>8536</v>
      </c>
      <c r="H8542" s="174">
        <f t="shared" ca="1" si="137"/>
        <v>5.2564511233463618E-2</v>
      </c>
    </row>
    <row r="8543" spans="7:8" x14ac:dyDescent="0.3">
      <c r="G8543" s="174">
        <v>8537</v>
      </c>
      <c r="H8543" s="174">
        <f t="shared" ca="1" si="137"/>
        <v>3.3535963035306884E-2</v>
      </c>
    </row>
    <row r="8544" spans="7:8" x14ac:dyDescent="0.3">
      <c r="G8544" s="174">
        <v>8538</v>
      </c>
      <c r="H8544" s="174">
        <f t="shared" ca="1" si="137"/>
        <v>-2.7539041711179171E-2</v>
      </c>
    </row>
    <row r="8545" spans="7:8" x14ac:dyDescent="0.3">
      <c r="G8545" s="174">
        <v>8539</v>
      </c>
      <c r="H8545" s="174">
        <f t="shared" ca="1" si="137"/>
        <v>-4.4728244693586175E-2</v>
      </c>
    </row>
    <row r="8546" spans="7:8" x14ac:dyDescent="0.3">
      <c r="G8546" s="174">
        <v>8540</v>
      </c>
      <c r="H8546" s="174">
        <f t="shared" ca="1" si="137"/>
        <v>-2.1354726934928427E-2</v>
      </c>
    </row>
    <row r="8547" spans="7:8" x14ac:dyDescent="0.3">
      <c r="G8547" s="174">
        <v>8541</v>
      </c>
      <c r="H8547" s="174">
        <f t="shared" ca="1" si="137"/>
        <v>-2.3548214968364345E-2</v>
      </c>
    </row>
    <row r="8548" spans="7:8" x14ac:dyDescent="0.3">
      <c r="G8548" s="174">
        <v>8542</v>
      </c>
      <c r="H8548" s="174">
        <f t="shared" ca="1" si="137"/>
        <v>-1.7689580590160615E-2</v>
      </c>
    </row>
    <row r="8549" spans="7:8" x14ac:dyDescent="0.3">
      <c r="G8549" s="174">
        <v>8543</v>
      </c>
      <c r="H8549" s="174">
        <f t="shared" ca="1" si="137"/>
        <v>8.8445601141151145E-3</v>
      </c>
    </row>
    <row r="8550" spans="7:8" x14ac:dyDescent="0.3">
      <c r="G8550" s="174">
        <v>8544</v>
      </c>
      <c r="H8550" s="174">
        <f t="shared" ca="1" si="137"/>
        <v>3.7295905375953904E-2</v>
      </c>
    </row>
    <row r="8551" spans="7:8" x14ac:dyDescent="0.3">
      <c r="G8551" s="174">
        <v>8545</v>
      </c>
      <c r="H8551" s="174">
        <f t="shared" ca="1" si="137"/>
        <v>-3.3179380235441969E-3</v>
      </c>
    </row>
    <row r="8552" spans="7:8" x14ac:dyDescent="0.3">
      <c r="G8552" s="174">
        <v>8546</v>
      </c>
      <c r="H8552" s="174">
        <f t="shared" ca="1" si="137"/>
        <v>2.1283277215920077E-2</v>
      </c>
    </row>
    <row r="8553" spans="7:8" x14ac:dyDescent="0.3">
      <c r="G8553" s="174">
        <v>8547</v>
      </c>
      <c r="H8553" s="174">
        <f t="shared" ca="1" si="137"/>
        <v>-1.0720686667410977E-2</v>
      </c>
    </row>
    <row r="8554" spans="7:8" x14ac:dyDescent="0.3">
      <c r="G8554" s="174">
        <v>8548</v>
      </c>
      <c r="H8554" s="174">
        <f t="shared" ca="1" si="137"/>
        <v>3.3786919547750809E-2</v>
      </c>
    </row>
    <row r="8555" spans="7:8" x14ac:dyDescent="0.3">
      <c r="G8555" s="174">
        <v>8549</v>
      </c>
      <c r="H8555" s="174">
        <f t="shared" ca="1" si="137"/>
        <v>-2.7405184205557837E-2</v>
      </c>
    </row>
    <row r="8556" spans="7:8" x14ac:dyDescent="0.3">
      <c r="G8556" s="174">
        <v>8550</v>
      </c>
      <c r="H8556" s="174">
        <f t="shared" ca="1" si="137"/>
        <v>9.0367714057621468E-3</v>
      </c>
    </row>
    <row r="8557" spans="7:8" x14ac:dyDescent="0.3">
      <c r="G8557" s="174">
        <v>8551</v>
      </c>
      <c r="H8557" s="174">
        <f t="shared" ca="1" si="137"/>
        <v>1.268163235037803E-2</v>
      </c>
    </row>
    <row r="8558" spans="7:8" x14ac:dyDescent="0.3">
      <c r="G8558" s="174">
        <v>8552</v>
      </c>
      <c r="H8558" s="174">
        <f t="shared" ca="1" si="137"/>
        <v>-1.8284692139078348E-2</v>
      </c>
    </row>
    <row r="8559" spans="7:8" x14ac:dyDescent="0.3">
      <c r="G8559" s="174">
        <v>8553</v>
      </c>
      <c r="H8559" s="174">
        <f t="shared" ca="1" si="137"/>
        <v>-9.1269865118066302E-3</v>
      </c>
    </row>
    <row r="8560" spans="7:8" x14ac:dyDescent="0.3">
      <c r="G8560" s="174">
        <v>8554</v>
      </c>
      <c r="H8560" s="174">
        <f t="shared" ca="1" si="137"/>
        <v>6.5405349146933399E-3</v>
      </c>
    </row>
    <row r="8561" spans="7:8" x14ac:dyDescent="0.3">
      <c r="G8561" s="174">
        <v>8555</v>
      </c>
      <c r="H8561" s="174">
        <f t="shared" ca="1" si="137"/>
        <v>6.0327802904383207E-2</v>
      </c>
    </row>
    <row r="8562" spans="7:8" x14ac:dyDescent="0.3">
      <c r="G8562" s="174">
        <v>8556</v>
      </c>
      <c r="H8562" s="174">
        <f t="shared" ca="1" si="137"/>
        <v>2.3551150760249075E-2</v>
      </c>
    </row>
    <row r="8563" spans="7:8" x14ac:dyDescent="0.3">
      <c r="G8563" s="174">
        <v>8557</v>
      </c>
      <c r="H8563" s="174">
        <f t="shared" ca="1" si="137"/>
        <v>-1.0736894929179791E-2</v>
      </c>
    </row>
    <row r="8564" spans="7:8" x14ac:dyDescent="0.3">
      <c r="G8564" s="174">
        <v>8558</v>
      </c>
      <c r="H8564" s="174">
        <f t="shared" ca="1" si="137"/>
        <v>2.3342569350747803E-2</v>
      </c>
    </row>
    <row r="8565" spans="7:8" x14ac:dyDescent="0.3">
      <c r="G8565" s="174">
        <v>8559</v>
      </c>
      <c r="H8565" s="174">
        <f t="shared" ca="1" si="137"/>
        <v>-7.2918458196011948E-2</v>
      </c>
    </row>
    <row r="8566" spans="7:8" x14ac:dyDescent="0.3">
      <c r="G8566" s="174">
        <v>8560</v>
      </c>
      <c r="H8566" s="174">
        <f t="shared" ca="1" si="137"/>
        <v>-2.1078140107412324E-2</v>
      </c>
    </row>
    <row r="8567" spans="7:8" x14ac:dyDescent="0.3">
      <c r="G8567" s="174">
        <v>8561</v>
      </c>
      <c r="H8567" s="174">
        <f t="shared" ca="1" si="137"/>
        <v>-3.0278327108509698E-2</v>
      </c>
    </row>
    <row r="8568" spans="7:8" x14ac:dyDescent="0.3">
      <c r="G8568" s="174">
        <v>8562</v>
      </c>
      <c r="H8568" s="174">
        <f t="shared" ca="1" si="137"/>
        <v>-6.4135884657741289E-3</v>
      </c>
    </row>
    <row r="8569" spans="7:8" x14ac:dyDescent="0.3">
      <c r="G8569" s="174">
        <v>8563</v>
      </c>
      <c r="H8569" s="174">
        <f t="shared" ca="1" si="137"/>
        <v>-5.1364640307750486E-3</v>
      </c>
    </row>
    <row r="8570" spans="7:8" x14ac:dyDescent="0.3">
      <c r="G8570" s="174">
        <v>8564</v>
      </c>
      <c r="H8570" s="174">
        <f t="shared" ca="1" si="137"/>
        <v>-1.6583487945554691E-2</v>
      </c>
    </row>
    <row r="8571" spans="7:8" x14ac:dyDescent="0.3">
      <c r="G8571" s="174">
        <v>8565</v>
      </c>
      <c r="H8571" s="174">
        <f t="shared" ca="1" si="137"/>
        <v>-2.5000942955969028E-2</v>
      </c>
    </row>
    <row r="8572" spans="7:8" x14ac:dyDescent="0.3">
      <c r="G8572" s="174">
        <v>8566</v>
      </c>
      <c r="H8572" s="174">
        <f t="shared" ca="1" si="137"/>
        <v>-2.3490749791461891E-3</v>
      </c>
    </row>
    <row r="8573" spans="7:8" x14ac:dyDescent="0.3">
      <c r="G8573" s="174">
        <v>8567</v>
      </c>
      <c r="H8573" s="174">
        <f t="shared" ca="1" si="137"/>
        <v>1.4425174557035927E-2</v>
      </c>
    </row>
    <row r="8574" spans="7:8" x14ac:dyDescent="0.3">
      <c r="G8574" s="174">
        <v>8568</v>
      </c>
      <c r="H8574" s="174">
        <f t="shared" ca="1" si="137"/>
        <v>-3.6616598382435625E-2</v>
      </c>
    </row>
    <row r="8575" spans="7:8" x14ac:dyDescent="0.3">
      <c r="G8575" s="174">
        <v>8569</v>
      </c>
      <c r="H8575" s="174">
        <f t="shared" ca="1" si="137"/>
        <v>-1.8155011427969884E-2</v>
      </c>
    </row>
    <row r="8576" spans="7:8" x14ac:dyDescent="0.3">
      <c r="G8576" s="174">
        <v>8570</v>
      </c>
      <c r="H8576" s="174">
        <f t="shared" ca="1" si="137"/>
        <v>2.4049468018128066E-2</v>
      </c>
    </row>
    <row r="8577" spans="7:8" x14ac:dyDescent="0.3">
      <c r="G8577" s="174">
        <v>8571</v>
      </c>
      <c r="H8577" s="174">
        <f t="shared" ca="1" si="137"/>
        <v>-2.4524665085408737E-2</v>
      </c>
    </row>
    <row r="8578" spans="7:8" x14ac:dyDescent="0.3">
      <c r="G8578" s="174">
        <v>8572</v>
      </c>
      <c r="H8578" s="174">
        <f t="shared" ca="1" si="137"/>
        <v>-5.8255357378033272E-2</v>
      </c>
    </row>
    <row r="8579" spans="7:8" x14ac:dyDescent="0.3">
      <c r="G8579" s="174">
        <v>8573</v>
      </c>
      <c r="H8579" s="174">
        <f t="shared" ca="1" si="137"/>
        <v>2.9947976435840674E-2</v>
      </c>
    </row>
    <row r="8580" spans="7:8" x14ac:dyDescent="0.3">
      <c r="G8580" s="174">
        <v>8574</v>
      </c>
      <c r="H8580" s="174">
        <f t="shared" ca="1" si="137"/>
        <v>-2.355822612342396E-2</v>
      </c>
    </row>
    <row r="8581" spans="7:8" x14ac:dyDescent="0.3">
      <c r="G8581" s="174">
        <v>8575</v>
      </c>
      <c r="H8581" s="174">
        <f t="shared" ca="1" si="137"/>
        <v>2.1749364749896884E-2</v>
      </c>
    </row>
    <row r="8582" spans="7:8" x14ac:dyDescent="0.3">
      <c r="G8582" s="174">
        <v>8576</v>
      </c>
      <c r="H8582" s="174">
        <f t="shared" ca="1" si="137"/>
        <v>-9.0463701941134438E-3</v>
      </c>
    </row>
    <row r="8583" spans="7:8" x14ac:dyDescent="0.3">
      <c r="G8583" s="174">
        <v>8577</v>
      </c>
      <c r="H8583" s="174">
        <f t="shared" ca="1" si="137"/>
        <v>4.3226845373279872E-2</v>
      </c>
    </row>
    <row r="8584" spans="7:8" x14ac:dyDescent="0.3">
      <c r="G8584" s="174">
        <v>8578</v>
      </c>
      <c r="H8584" s="174">
        <f t="shared" ref="H8584:H8647" ca="1" si="138">_xlfn.NORM.INV(RAND(),N$9,N$10)</f>
        <v>3.3085067623168062E-2</v>
      </c>
    </row>
    <row r="8585" spans="7:8" x14ac:dyDescent="0.3">
      <c r="G8585" s="174">
        <v>8579</v>
      </c>
      <c r="H8585" s="174">
        <f t="shared" ca="1" si="138"/>
        <v>-6.921680164322248E-3</v>
      </c>
    </row>
    <row r="8586" spans="7:8" x14ac:dyDescent="0.3">
      <c r="G8586" s="174">
        <v>8580</v>
      </c>
      <c r="H8586" s="174">
        <f t="shared" ca="1" si="138"/>
        <v>4.3195273562803421E-2</v>
      </c>
    </row>
    <row r="8587" spans="7:8" x14ac:dyDescent="0.3">
      <c r="G8587" s="174">
        <v>8581</v>
      </c>
      <c r="H8587" s="174">
        <f t="shared" ca="1" si="138"/>
        <v>-4.8537455935346439E-2</v>
      </c>
    </row>
    <row r="8588" spans="7:8" x14ac:dyDescent="0.3">
      <c r="G8588" s="174">
        <v>8582</v>
      </c>
      <c r="H8588" s="174">
        <f t="shared" ca="1" si="138"/>
        <v>-2.5165736408266439E-2</v>
      </c>
    </row>
    <row r="8589" spans="7:8" x14ac:dyDescent="0.3">
      <c r="G8589" s="174">
        <v>8583</v>
      </c>
      <c r="H8589" s="174">
        <f t="shared" ca="1" si="138"/>
        <v>5.0144387402877343E-3</v>
      </c>
    </row>
    <row r="8590" spans="7:8" x14ac:dyDescent="0.3">
      <c r="G8590" s="174">
        <v>8584</v>
      </c>
      <c r="H8590" s="174">
        <f t="shared" ca="1" si="138"/>
        <v>1.6381134797263261E-2</v>
      </c>
    </row>
    <row r="8591" spans="7:8" x14ac:dyDescent="0.3">
      <c r="G8591" s="174">
        <v>8585</v>
      </c>
      <c r="H8591" s="174">
        <f t="shared" ca="1" si="138"/>
        <v>-1.0184436295171103E-2</v>
      </c>
    </row>
    <row r="8592" spans="7:8" x14ac:dyDescent="0.3">
      <c r="G8592" s="174">
        <v>8586</v>
      </c>
      <c r="H8592" s="174">
        <f t="shared" ca="1" si="138"/>
        <v>-2.6759286461326211E-3</v>
      </c>
    </row>
    <row r="8593" spans="7:8" x14ac:dyDescent="0.3">
      <c r="G8593" s="174">
        <v>8587</v>
      </c>
      <c r="H8593" s="174">
        <f t="shared" ca="1" si="138"/>
        <v>1.8365037702272838E-2</v>
      </c>
    </row>
    <row r="8594" spans="7:8" x14ac:dyDescent="0.3">
      <c r="G8594" s="174">
        <v>8588</v>
      </c>
      <c r="H8594" s="174">
        <f t="shared" ca="1" si="138"/>
        <v>1.6358626372993547E-2</v>
      </c>
    </row>
    <row r="8595" spans="7:8" x14ac:dyDescent="0.3">
      <c r="G8595" s="174">
        <v>8589</v>
      </c>
      <c r="H8595" s="174">
        <f t="shared" ca="1" si="138"/>
        <v>1.9033711018502517E-2</v>
      </c>
    </row>
    <row r="8596" spans="7:8" x14ac:dyDescent="0.3">
      <c r="G8596" s="174">
        <v>8590</v>
      </c>
      <c r="H8596" s="174">
        <f t="shared" ca="1" si="138"/>
        <v>1.4337028011960247E-3</v>
      </c>
    </row>
    <row r="8597" spans="7:8" x14ac:dyDescent="0.3">
      <c r="G8597" s="174">
        <v>8591</v>
      </c>
      <c r="H8597" s="174">
        <f t="shared" ca="1" si="138"/>
        <v>3.2704891382174167E-2</v>
      </c>
    </row>
    <row r="8598" spans="7:8" x14ac:dyDescent="0.3">
      <c r="G8598" s="174">
        <v>8592</v>
      </c>
      <c r="H8598" s="174">
        <f t="shared" ca="1" si="138"/>
        <v>-7.6489966620389861E-3</v>
      </c>
    </row>
    <row r="8599" spans="7:8" x14ac:dyDescent="0.3">
      <c r="G8599" s="174">
        <v>8593</v>
      </c>
      <c r="H8599" s="174">
        <f t="shared" ca="1" si="138"/>
        <v>-1.0024220802603645E-3</v>
      </c>
    </row>
    <row r="8600" spans="7:8" x14ac:dyDescent="0.3">
      <c r="G8600" s="174">
        <v>8594</v>
      </c>
      <c r="H8600" s="174">
        <f t="shared" ca="1" si="138"/>
        <v>-2.0906045577272436E-2</v>
      </c>
    </row>
    <row r="8601" spans="7:8" x14ac:dyDescent="0.3">
      <c r="G8601" s="174">
        <v>8595</v>
      </c>
      <c r="H8601" s="174">
        <f t="shared" ca="1" si="138"/>
        <v>-2.4434507756914445E-2</v>
      </c>
    </row>
    <row r="8602" spans="7:8" x14ac:dyDescent="0.3">
      <c r="G8602" s="174">
        <v>8596</v>
      </c>
      <c r="H8602" s="174">
        <f t="shared" ca="1" si="138"/>
        <v>-3.5071479983004611E-2</v>
      </c>
    </row>
    <row r="8603" spans="7:8" x14ac:dyDescent="0.3">
      <c r="G8603" s="174">
        <v>8597</v>
      </c>
      <c r="H8603" s="174">
        <f t="shared" ca="1" si="138"/>
        <v>-4.7205094861505802E-3</v>
      </c>
    </row>
    <row r="8604" spans="7:8" x14ac:dyDescent="0.3">
      <c r="G8604" s="174">
        <v>8598</v>
      </c>
      <c r="H8604" s="174">
        <f t="shared" ca="1" si="138"/>
        <v>4.4589498753779874E-3</v>
      </c>
    </row>
    <row r="8605" spans="7:8" x14ac:dyDescent="0.3">
      <c r="G8605" s="174">
        <v>8599</v>
      </c>
      <c r="H8605" s="174">
        <f t="shared" ca="1" si="138"/>
        <v>-5.2771398367997643E-2</v>
      </c>
    </row>
    <row r="8606" spans="7:8" x14ac:dyDescent="0.3">
      <c r="G8606" s="174">
        <v>8600</v>
      </c>
      <c r="H8606" s="174">
        <f t="shared" ca="1" si="138"/>
        <v>-1.8101670332469226E-2</v>
      </c>
    </row>
    <row r="8607" spans="7:8" x14ac:dyDescent="0.3">
      <c r="G8607" s="174">
        <v>8601</v>
      </c>
      <c r="H8607" s="174">
        <f t="shared" ca="1" si="138"/>
        <v>2.1134197939935088E-2</v>
      </c>
    </row>
    <row r="8608" spans="7:8" x14ac:dyDescent="0.3">
      <c r="G8608" s="174">
        <v>8602</v>
      </c>
      <c r="H8608" s="174">
        <f t="shared" ca="1" si="138"/>
        <v>-2.2541216228022985E-2</v>
      </c>
    </row>
    <row r="8609" spans="7:8" x14ac:dyDescent="0.3">
      <c r="G8609" s="174">
        <v>8603</v>
      </c>
      <c r="H8609" s="174">
        <f t="shared" ca="1" si="138"/>
        <v>6.9627900699029563E-2</v>
      </c>
    </row>
    <row r="8610" spans="7:8" x14ac:dyDescent="0.3">
      <c r="G8610" s="174">
        <v>8604</v>
      </c>
      <c r="H8610" s="174">
        <f t="shared" ca="1" si="138"/>
        <v>3.2157820564992057E-2</v>
      </c>
    </row>
    <row r="8611" spans="7:8" x14ac:dyDescent="0.3">
      <c r="G8611" s="174">
        <v>8605</v>
      </c>
      <c r="H8611" s="174">
        <f t="shared" ca="1" si="138"/>
        <v>-4.5063198487432857E-2</v>
      </c>
    </row>
    <row r="8612" spans="7:8" x14ac:dyDescent="0.3">
      <c r="G8612" s="174">
        <v>8606</v>
      </c>
      <c r="H8612" s="174">
        <f t="shared" ca="1" si="138"/>
        <v>4.4451030510475283E-2</v>
      </c>
    </row>
    <row r="8613" spans="7:8" x14ac:dyDescent="0.3">
      <c r="G8613" s="174">
        <v>8607</v>
      </c>
      <c r="H8613" s="174">
        <f t="shared" ca="1" si="138"/>
        <v>1.0659170692863739E-2</v>
      </c>
    </row>
    <row r="8614" spans="7:8" x14ac:dyDescent="0.3">
      <c r="G8614" s="174">
        <v>8608</v>
      </c>
      <c r="H8614" s="174">
        <f t="shared" ca="1" si="138"/>
        <v>-7.6330034365492926E-3</v>
      </c>
    </row>
    <row r="8615" spans="7:8" x14ac:dyDescent="0.3">
      <c r="G8615" s="174">
        <v>8609</v>
      </c>
      <c r="H8615" s="174">
        <f t="shared" ca="1" si="138"/>
        <v>3.1312291408314291E-2</v>
      </c>
    </row>
    <row r="8616" spans="7:8" x14ac:dyDescent="0.3">
      <c r="G8616" s="174">
        <v>8610</v>
      </c>
      <c r="H8616" s="174">
        <f t="shared" ca="1" si="138"/>
        <v>-4.0351310756753279E-2</v>
      </c>
    </row>
    <row r="8617" spans="7:8" x14ac:dyDescent="0.3">
      <c r="G8617" s="174">
        <v>8611</v>
      </c>
      <c r="H8617" s="174">
        <f t="shared" ca="1" si="138"/>
        <v>3.935303277391667E-2</v>
      </c>
    </row>
    <row r="8618" spans="7:8" x14ac:dyDescent="0.3">
      <c r="G8618" s="174">
        <v>8612</v>
      </c>
      <c r="H8618" s="174">
        <f t="shared" ca="1" si="138"/>
        <v>2.1526351932320244E-2</v>
      </c>
    </row>
    <row r="8619" spans="7:8" x14ac:dyDescent="0.3">
      <c r="G8619" s="174">
        <v>8613</v>
      </c>
      <c r="H8619" s="174">
        <f t="shared" ca="1" si="138"/>
        <v>-4.1725190738333695E-2</v>
      </c>
    </row>
    <row r="8620" spans="7:8" x14ac:dyDescent="0.3">
      <c r="G8620" s="174">
        <v>8614</v>
      </c>
      <c r="H8620" s="174">
        <f t="shared" ca="1" si="138"/>
        <v>3.8332903563332308E-3</v>
      </c>
    </row>
    <row r="8621" spans="7:8" x14ac:dyDescent="0.3">
      <c r="G8621" s="174">
        <v>8615</v>
      </c>
      <c r="H8621" s="174">
        <f t="shared" ca="1" si="138"/>
        <v>2.9295890242167121E-2</v>
      </c>
    </row>
    <row r="8622" spans="7:8" x14ac:dyDescent="0.3">
      <c r="G8622" s="174">
        <v>8616</v>
      </c>
      <c r="H8622" s="174">
        <f t="shared" ca="1" si="138"/>
        <v>-1.1986377096036638E-2</v>
      </c>
    </row>
    <row r="8623" spans="7:8" x14ac:dyDescent="0.3">
      <c r="G8623" s="174">
        <v>8617</v>
      </c>
      <c r="H8623" s="174">
        <f t="shared" ca="1" si="138"/>
        <v>-2.0639305369173411E-2</v>
      </c>
    </row>
    <row r="8624" spans="7:8" x14ac:dyDescent="0.3">
      <c r="G8624" s="174">
        <v>8618</v>
      </c>
      <c r="H8624" s="174">
        <f t="shared" ca="1" si="138"/>
        <v>-2.0131555310081692E-2</v>
      </c>
    </row>
    <row r="8625" spans="7:8" x14ac:dyDescent="0.3">
      <c r="G8625" s="174">
        <v>8619</v>
      </c>
      <c r="H8625" s="174">
        <f t="shared" ca="1" si="138"/>
        <v>-2.6561312046430308E-2</v>
      </c>
    </row>
    <row r="8626" spans="7:8" x14ac:dyDescent="0.3">
      <c r="G8626" s="174">
        <v>8620</v>
      </c>
      <c r="H8626" s="174">
        <f t="shared" ca="1" si="138"/>
        <v>1.0188740742043101E-2</v>
      </c>
    </row>
    <row r="8627" spans="7:8" x14ac:dyDescent="0.3">
      <c r="G8627" s="174">
        <v>8621</v>
      </c>
      <c r="H8627" s="174">
        <f t="shared" ca="1" si="138"/>
        <v>-6.9660462729223584E-3</v>
      </c>
    </row>
    <row r="8628" spans="7:8" x14ac:dyDescent="0.3">
      <c r="G8628" s="174">
        <v>8622</v>
      </c>
      <c r="H8628" s="174">
        <f t="shared" ca="1" si="138"/>
        <v>-1.5509135032365121E-2</v>
      </c>
    </row>
    <row r="8629" spans="7:8" x14ac:dyDescent="0.3">
      <c r="G8629" s="174">
        <v>8623</v>
      </c>
      <c r="H8629" s="174">
        <f t="shared" ca="1" si="138"/>
        <v>2.8806287967191183E-3</v>
      </c>
    </row>
    <row r="8630" spans="7:8" x14ac:dyDescent="0.3">
      <c r="G8630" s="174">
        <v>8624</v>
      </c>
      <c r="H8630" s="174">
        <f t="shared" ca="1" si="138"/>
        <v>5.5181063524783164E-2</v>
      </c>
    </row>
    <row r="8631" spans="7:8" x14ac:dyDescent="0.3">
      <c r="G8631" s="174">
        <v>8625</v>
      </c>
      <c r="H8631" s="174">
        <f t="shared" ca="1" si="138"/>
        <v>-4.4573294229894381E-3</v>
      </c>
    </row>
    <row r="8632" spans="7:8" x14ac:dyDescent="0.3">
      <c r="G8632" s="174">
        <v>8626</v>
      </c>
      <c r="H8632" s="174">
        <f t="shared" ca="1" si="138"/>
        <v>-3.4329835366980116E-2</v>
      </c>
    </row>
    <row r="8633" spans="7:8" x14ac:dyDescent="0.3">
      <c r="G8633" s="174">
        <v>8627</v>
      </c>
      <c r="H8633" s="174">
        <f t="shared" ca="1" si="138"/>
        <v>-5.3336513164999729E-3</v>
      </c>
    </row>
    <row r="8634" spans="7:8" x14ac:dyDescent="0.3">
      <c r="G8634" s="174">
        <v>8628</v>
      </c>
      <c r="H8634" s="174">
        <f t="shared" ca="1" si="138"/>
        <v>5.2464497334085329E-3</v>
      </c>
    </row>
    <row r="8635" spans="7:8" x14ac:dyDescent="0.3">
      <c r="G8635" s="174">
        <v>8629</v>
      </c>
      <c r="H8635" s="174">
        <f t="shared" ca="1" si="138"/>
        <v>-3.1969918711323812E-2</v>
      </c>
    </row>
    <row r="8636" spans="7:8" x14ac:dyDescent="0.3">
      <c r="G8636" s="174">
        <v>8630</v>
      </c>
      <c r="H8636" s="174">
        <f t="shared" ca="1" si="138"/>
        <v>6.6751014848795897E-4</v>
      </c>
    </row>
    <row r="8637" spans="7:8" x14ac:dyDescent="0.3">
      <c r="G8637" s="174">
        <v>8631</v>
      </c>
      <c r="H8637" s="174">
        <f t="shared" ca="1" si="138"/>
        <v>3.4499717806558139E-2</v>
      </c>
    </row>
    <row r="8638" spans="7:8" x14ac:dyDescent="0.3">
      <c r="G8638" s="174">
        <v>8632</v>
      </c>
      <c r="H8638" s="174">
        <f t="shared" ca="1" si="138"/>
        <v>6.9992786000054701E-3</v>
      </c>
    </row>
    <row r="8639" spans="7:8" x14ac:dyDescent="0.3">
      <c r="G8639" s="174">
        <v>8633</v>
      </c>
      <c r="H8639" s="174">
        <f t="shared" ca="1" si="138"/>
        <v>2.6883326391816124E-2</v>
      </c>
    </row>
    <row r="8640" spans="7:8" x14ac:dyDescent="0.3">
      <c r="G8640" s="174">
        <v>8634</v>
      </c>
      <c r="H8640" s="174">
        <f t="shared" ca="1" si="138"/>
        <v>-1.6501209329189259E-2</v>
      </c>
    </row>
    <row r="8641" spans="7:8" x14ac:dyDescent="0.3">
      <c r="G8641" s="174">
        <v>8635</v>
      </c>
      <c r="H8641" s="174">
        <f t="shared" ca="1" si="138"/>
        <v>2.1741423852359569E-3</v>
      </c>
    </row>
    <row r="8642" spans="7:8" x14ac:dyDescent="0.3">
      <c r="G8642" s="174">
        <v>8636</v>
      </c>
      <c r="H8642" s="174">
        <f t="shared" ca="1" si="138"/>
        <v>-3.1224055823911041E-2</v>
      </c>
    </row>
    <row r="8643" spans="7:8" x14ac:dyDescent="0.3">
      <c r="G8643" s="174">
        <v>8637</v>
      </c>
      <c r="H8643" s="174">
        <f t="shared" ca="1" si="138"/>
        <v>-1.5974605943727165E-2</v>
      </c>
    </row>
    <row r="8644" spans="7:8" x14ac:dyDescent="0.3">
      <c r="G8644" s="174">
        <v>8638</v>
      </c>
      <c r="H8644" s="174">
        <f t="shared" ca="1" si="138"/>
        <v>5.1972934360619207E-2</v>
      </c>
    </row>
    <row r="8645" spans="7:8" x14ac:dyDescent="0.3">
      <c r="G8645" s="174">
        <v>8639</v>
      </c>
      <c r="H8645" s="174">
        <f t="shared" ca="1" si="138"/>
        <v>-3.0308026702388691E-2</v>
      </c>
    </row>
    <row r="8646" spans="7:8" x14ac:dyDescent="0.3">
      <c r="G8646" s="174">
        <v>8640</v>
      </c>
      <c r="H8646" s="174">
        <f t="shared" ca="1" si="138"/>
        <v>5.2806855810329109E-2</v>
      </c>
    </row>
    <row r="8647" spans="7:8" x14ac:dyDescent="0.3">
      <c r="G8647" s="174">
        <v>8641</v>
      </c>
      <c r="H8647" s="174">
        <f t="shared" ca="1" si="138"/>
        <v>4.711492925115135E-2</v>
      </c>
    </row>
    <row r="8648" spans="7:8" x14ac:dyDescent="0.3">
      <c r="G8648" s="174">
        <v>8642</v>
      </c>
      <c r="H8648" s="174">
        <f t="shared" ref="H8648:H8711" ca="1" si="139">_xlfn.NORM.INV(RAND(),N$9,N$10)</f>
        <v>6.5545428483378253E-3</v>
      </c>
    </row>
    <row r="8649" spans="7:8" x14ac:dyDescent="0.3">
      <c r="G8649" s="174">
        <v>8643</v>
      </c>
      <c r="H8649" s="174">
        <f t="shared" ca="1" si="139"/>
        <v>-4.8153894770024512E-3</v>
      </c>
    </row>
    <row r="8650" spans="7:8" x14ac:dyDescent="0.3">
      <c r="G8650" s="174">
        <v>8644</v>
      </c>
      <c r="H8650" s="174">
        <f t="shared" ca="1" si="139"/>
        <v>-2.5509961152507164E-2</v>
      </c>
    </row>
    <row r="8651" spans="7:8" x14ac:dyDescent="0.3">
      <c r="G8651" s="174">
        <v>8645</v>
      </c>
      <c r="H8651" s="174">
        <f t="shared" ca="1" si="139"/>
        <v>-1.0161525656158826E-2</v>
      </c>
    </row>
    <row r="8652" spans="7:8" x14ac:dyDescent="0.3">
      <c r="G8652" s="174">
        <v>8646</v>
      </c>
      <c r="H8652" s="174">
        <f t="shared" ca="1" si="139"/>
        <v>-8.4946128565996457E-3</v>
      </c>
    </row>
    <row r="8653" spans="7:8" x14ac:dyDescent="0.3">
      <c r="G8653" s="174">
        <v>8647</v>
      </c>
      <c r="H8653" s="174">
        <f t="shared" ca="1" si="139"/>
        <v>4.5405842402520921E-2</v>
      </c>
    </row>
    <row r="8654" spans="7:8" x14ac:dyDescent="0.3">
      <c r="G8654" s="174">
        <v>8648</v>
      </c>
      <c r="H8654" s="174">
        <f t="shared" ca="1" si="139"/>
        <v>3.1280796408604615E-2</v>
      </c>
    </row>
    <row r="8655" spans="7:8" x14ac:dyDescent="0.3">
      <c r="G8655" s="174">
        <v>8649</v>
      </c>
      <c r="H8655" s="174">
        <f t="shared" ca="1" si="139"/>
        <v>-5.296427379818601E-2</v>
      </c>
    </row>
    <row r="8656" spans="7:8" x14ac:dyDescent="0.3">
      <c r="G8656" s="174">
        <v>8650</v>
      </c>
      <c r="H8656" s="174">
        <f t="shared" ca="1" si="139"/>
        <v>-1.8552348199650199E-2</v>
      </c>
    </row>
    <row r="8657" spans="7:8" x14ac:dyDescent="0.3">
      <c r="G8657" s="174">
        <v>8651</v>
      </c>
      <c r="H8657" s="174">
        <f t="shared" ca="1" si="139"/>
        <v>-2.0033667877013384E-2</v>
      </c>
    </row>
    <row r="8658" spans="7:8" x14ac:dyDescent="0.3">
      <c r="G8658" s="174">
        <v>8652</v>
      </c>
      <c r="H8658" s="174">
        <f t="shared" ca="1" si="139"/>
        <v>-4.3276442549695961E-2</v>
      </c>
    </row>
    <row r="8659" spans="7:8" x14ac:dyDescent="0.3">
      <c r="G8659" s="174">
        <v>8653</v>
      </c>
      <c r="H8659" s="174">
        <f t="shared" ca="1" si="139"/>
        <v>1.0358350386669586E-2</v>
      </c>
    </row>
    <row r="8660" spans="7:8" x14ac:dyDescent="0.3">
      <c r="G8660" s="174">
        <v>8654</v>
      </c>
      <c r="H8660" s="174">
        <f t="shared" ca="1" si="139"/>
        <v>6.1419587448711893E-3</v>
      </c>
    </row>
    <row r="8661" spans="7:8" x14ac:dyDescent="0.3">
      <c r="G8661" s="174">
        <v>8655</v>
      </c>
      <c r="H8661" s="174">
        <f t="shared" ca="1" si="139"/>
        <v>-2.6482819726399369E-2</v>
      </c>
    </row>
    <row r="8662" spans="7:8" x14ac:dyDescent="0.3">
      <c r="G8662" s="174">
        <v>8656</v>
      </c>
      <c r="H8662" s="174">
        <f t="shared" ca="1" si="139"/>
        <v>-4.1162817557856744E-2</v>
      </c>
    </row>
    <row r="8663" spans="7:8" x14ac:dyDescent="0.3">
      <c r="G8663" s="174">
        <v>8657</v>
      </c>
      <c r="H8663" s="174">
        <f t="shared" ca="1" si="139"/>
        <v>-2.080922209179329E-2</v>
      </c>
    </row>
    <row r="8664" spans="7:8" x14ac:dyDescent="0.3">
      <c r="G8664" s="174">
        <v>8658</v>
      </c>
      <c r="H8664" s="174">
        <f t="shared" ca="1" si="139"/>
        <v>-1.7393740403868697E-2</v>
      </c>
    </row>
    <row r="8665" spans="7:8" x14ac:dyDescent="0.3">
      <c r="G8665" s="174">
        <v>8659</v>
      </c>
      <c r="H8665" s="174">
        <f t="shared" ca="1" si="139"/>
        <v>-3.9803507188507434E-3</v>
      </c>
    </row>
    <row r="8666" spans="7:8" x14ac:dyDescent="0.3">
      <c r="G8666" s="174">
        <v>8660</v>
      </c>
      <c r="H8666" s="174">
        <f t="shared" ca="1" si="139"/>
        <v>-1.0610567019471131E-2</v>
      </c>
    </row>
    <row r="8667" spans="7:8" x14ac:dyDescent="0.3">
      <c r="G8667" s="174">
        <v>8661</v>
      </c>
      <c r="H8667" s="174">
        <f t="shared" ca="1" si="139"/>
        <v>2.426255075935824E-2</v>
      </c>
    </row>
    <row r="8668" spans="7:8" x14ac:dyDescent="0.3">
      <c r="G8668" s="174">
        <v>8662</v>
      </c>
      <c r="H8668" s="174">
        <f t="shared" ca="1" si="139"/>
        <v>1.8584902161310063E-2</v>
      </c>
    </row>
    <row r="8669" spans="7:8" x14ac:dyDescent="0.3">
      <c r="G8669" s="174">
        <v>8663</v>
      </c>
      <c r="H8669" s="174">
        <f t="shared" ca="1" si="139"/>
        <v>-1.1324518989997673E-2</v>
      </c>
    </row>
    <row r="8670" spans="7:8" x14ac:dyDescent="0.3">
      <c r="G8670" s="174">
        <v>8664</v>
      </c>
      <c r="H8670" s="174">
        <f t="shared" ca="1" si="139"/>
        <v>1.502193458004589E-2</v>
      </c>
    </row>
    <row r="8671" spans="7:8" x14ac:dyDescent="0.3">
      <c r="G8671" s="174">
        <v>8665</v>
      </c>
      <c r="H8671" s="174">
        <f t="shared" ca="1" si="139"/>
        <v>1.8641945230361792E-2</v>
      </c>
    </row>
    <row r="8672" spans="7:8" x14ac:dyDescent="0.3">
      <c r="G8672" s="174">
        <v>8666</v>
      </c>
      <c r="H8672" s="174">
        <f t="shared" ca="1" si="139"/>
        <v>3.7451045200556358E-2</v>
      </c>
    </row>
    <row r="8673" spans="7:8" x14ac:dyDescent="0.3">
      <c r="G8673" s="174">
        <v>8667</v>
      </c>
      <c r="H8673" s="174">
        <f t="shared" ca="1" si="139"/>
        <v>2.5461137811115774E-3</v>
      </c>
    </row>
    <row r="8674" spans="7:8" x14ac:dyDescent="0.3">
      <c r="G8674" s="174">
        <v>8668</v>
      </c>
      <c r="H8674" s="174">
        <f t="shared" ca="1" si="139"/>
        <v>2.3902768455358582E-2</v>
      </c>
    </row>
    <row r="8675" spans="7:8" x14ac:dyDescent="0.3">
      <c r="G8675" s="174">
        <v>8669</v>
      </c>
      <c r="H8675" s="174">
        <f t="shared" ca="1" si="139"/>
        <v>2.9671954465240499E-2</v>
      </c>
    </row>
    <row r="8676" spans="7:8" x14ac:dyDescent="0.3">
      <c r="G8676" s="174">
        <v>8670</v>
      </c>
      <c r="H8676" s="174">
        <f t="shared" ca="1" si="139"/>
        <v>2.5933517757369507E-2</v>
      </c>
    </row>
    <row r="8677" spans="7:8" x14ac:dyDescent="0.3">
      <c r="G8677" s="174">
        <v>8671</v>
      </c>
      <c r="H8677" s="174">
        <f t="shared" ca="1" si="139"/>
        <v>-1.9114167409785703E-2</v>
      </c>
    </row>
    <row r="8678" spans="7:8" x14ac:dyDescent="0.3">
      <c r="G8678" s="174">
        <v>8672</v>
      </c>
      <c r="H8678" s="174">
        <f t="shared" ca="1" si="139"/>
        <v>3.6741371042460995E-2</v>
      </c>
    </row>
    <row r="8679" spans="7:8" x14ac:dyDescent="0.3">
      <c r="G8679" s="174">
        <v>8673</v>
      </c>
      <c r="H8679" s="174">
        <f t="shared" ca="1" si="139"/>
        <v>-1.649490460974342E-2</v>
      </c>
    </row>
    <row r="8680" spans="7:8" x14ac:dyDescent="0.3">
      <c r="G8680" s="174">
        <v>8674</v>
      </c>
      <c r="H8680" s="174">
        <f t="shared" ca="1" si="139"/>
        <v>6.1505640462923318E-3</v>
      </c>
    </row>
    <row r="8681" spans="7:8" x14ac:dyDescent="0.3">
      <c r="G8681" s="174">
        <v>8675</v>
      </c>
      <c r="H8681" s="174">
        <f t="shared" ca="1" si="139"/>
        <v>-1.6229070048877879E-2</v>
      </c>
    </row>
    <row r="8682" spans="7:8" x14ac:dyDescent="0.3">
      <c r="G8682" s="174">
        <v>8676</v>
      </c>
      <c r="H8682" s="174">
        <f t="shared" ca="1" si="139"/>
        <v>2.1604180568465938E-2</v>
      </c>
    </row>
    <row r="8683" spans="7:8" x14ac:dyDescent="0.3">
      <c r="G8683" s="174">
        <v>8677</v>
      </c>
      <c r="H8683" s="174">
        <f t="shared" ca="1" si="139"/>
        <v>-1.5634695816650043E-2</v>
      </c>
    </row>
    <row r="8684" spans="7:8" x14ac:dyDescent="0.3">
      <c r="G8684" s="174">
        <v>8678</v>
      </c>
      <c r="H8684" s="174">
        <f t="shared" ca="1" si="139"/>
        <v>1.8773700360906861E-2</v>
      </c>
    </row>
    <row r="8685" spans="7:8" x14ac:dyDescent="0.3">
      <c r="G8685" s="174">
        <v>8679</v>
      </c>
      <c r="H8685" s="174">
        <f t="shared" ca="1" si="139"/>
        <v>-1.1464248650110207E-2</v>
      </c>
    </row>
    <row r="8686" spans="7:8" x14ac:dyDescent="0.3">
      <c r="G8686" s="174">
        <v>8680</v>
      </c>
      <c r="H8686" s="174">
        <f t="shared" ca="1" si="139"/>
        <v>1.2515192750642464E-2</v>
      </c>
    </row>
    <row r="8687" spans="7:8" x14ac:dyDescent="0.3">
      <c r="G8687" s="174">
        <v>8681</v>
      </c>
      <c r="H8687" s="174">
        <f t="shared" ca="1" si="139"/>
        <v>-2.4906476551080338E-2</v>
      </c>
    </row>
    <row r="8688" spans="7:8" x14ac:dyDescent="0.3">
      <c r="G8688" s="174">
        <v>8682</v>
      </c>
      <c r="H8688" s="174">
        <f t="shared" ca="1" si="139"/>
        <v>-9.4283735564684792E-3</v>
      </c>
    </row>
    <row r="8689" spans="7:8" x14ac:dyDescent="0.3">
      <c r="G8689" s="174">
        <v>8683</v>
      </c>
      <c r="H8689" s="174">
        <f t="shared" ca="1" si="139"/>
        <v>2.3420034465050418E-2</v>
      </c>
    </row>
    <row r="8690" spans="7:8" x14ac:dyDescent="0.3">
      <c r="G8690" s="174">
        <v>8684</v>
      </c>
      <c r="H8690" s="174">
        <f t="shared" ca="1" si="139"/>
        <v>1.6305944436256197E-2</v>
      </c>
    </row>
    <row r="8691" spans="7:8" x14ac:dyDescent="0.3">
      <c r="G8691" s="174">
        <v>8685</v>
      </c>
      <c r="H8691" s="174">
        <f t="shared" ca="1" si="139"/>
        <v>6.801258901762422E-2</v>
      </c>
    </row>
    <row r="8692" spans="7:8" x14ac:dyDescent="0.3">
      <c r="G8692" s="174">
        <v>8686</v>
      </c>
      <c r="H8692" s="174">
        <f t="shared" ca="1" si="139"/>
        <v>5.6393049429906465E-2</v>
      </c>
    </row>
    <row r="8693" spans="7:8" x14ac:dyDescent="0.3">
      <c r="G8693" s="174">
        <v>8687</v>
      </c>
      <c r="H8693" s="174">
        <f t="shared" ca="1" si="139"/>
        <v>-1.5303355582079455E-2</v>
      </c>
    </row>
    <row r="8694" spans="7:8" x14ac:dyDescent="0.3">
      <c r="G8694" s="174">
        <v>8688</v>
      </c>
      <c r="H8694" s="174">
        <f t="shared" ca="1" si="139"/>
        <v>8.0077466816402647E-3</v>
      </c>
    </row>
    <row r="8695" spans="7:8" x14ac:dyDescent="0.3">
      <c r="G8695" s="174">
        <v>8689</v>
      </c>
      <c r="H8695" s="174">
        <f t="shared" ca="1" si="139"/>
        <v>1.4197540697397897E-3</v>
      </c>
    </row>
    <row r="8696" spans="7:8" x14ac:dyDescent="0.3">
      <c r="G8696" s="174">
        <v>8690</v>
      </c>
      <c r="H8696" s="174">
        <f t="shared" ca="1" si="139"/>
        <v>-5.0808546548110067E-2</v>
      </c>
    </row>
    <row r="8697" spans="7:8" x14ac:dyDescent="0.3">
      <c r="G8697" s="174">
        <v>8691</v>
      </c>
      <c r="H8697" s="174">
        <f t="shared" ca="1" si="139"/>
        <v>1.6179058271902066E-2</v>
      </c>
    </row>
    <row r="8698" spans="7:8" x14ac:dyDescent="0.3">
      <c r="G8698" s="174">
        <v>8692</v>
      </c>
      <c r="H8698" s="174">
        <f t="shared" ca="1" si="139"/>
        <v>3.0879970749860933E-2</v>
      </c>
    </row>
    <row r="8699" spans="7:8" x14ac:dyDescent="0.3">
      <c r="G8699" s="174">
        <v>8693</v>
      </c>
      <c r="H8699" s="174">
        <f t="shared" ca="1" si="139"/>
        <v>-1.8326748248952432E-2</v>
      </c>
    </row>
    <row r="8700" spans="7:8" x14ac:dyDescent="0.3">
      <c r="G8700" s="174">
        <v>8694</v>
      </c>
      <c r="H8700" s="174">
        <f t="shared" ca="1" si="139"/>
        <v>-9.3946215476024657E-3</v>
      </c>
    </row>
    <row r="8701" spans="7:8" x14ac:dyDescent="0.3">
      <c r="G8701" s="174">
        <v>8695</v>
      </c>
      <c r="H8701" s="174">
        <f t="shared" ca="1" si="139"/>
        <v>4.0725757250665601E-2</v>
      </c>
    </row>
    <row r="8702" spans="7:8" x14ac:dyDescent="0.3">
      <c r="G8702" s="174">
        <v>8696</v>
      </c>
      <c r="H8702" s="174">
        <f t="shared" ca="1" si="139"/>
        <v>-2.5235521583000065E-2</v>
      </c>
    </row>
    <row r="8703" spans="7:8" x14ac:dyDescent="0.3">
      <c r="G8703" s="174">
        <v>8697</v>
      </c>
      <c r="H8703" s="174">
        <f t="shared" ca="1" si="139"/>
        <v>-4.6244941673843125E-2</v>
      </c>
    </row>
    <row r="8704" spans="7:8" x14ac:dyDescent="0.3">
      <c r="G8704" s="174">
        <v>8698</v>
      </c>
      <c r="H8704" s="174">
        <f t="shared" ca="1" si="139"/>
        <v>-5.3268361283689163E-2</v>
      </c>
    </row>
    <row r="8705" spans="7:8" x14ac:dyDescent="0.3">
      <c r="G8705" s="174">
        <v>8699</v>
      </c>
      <c r="H8705" s="174">
        <f t="shared" ca="1" si="139"/>
        <v>8.851123471621921E-3</v>
      </c>
    </row>
    <row r="8706" spans="7:8" x14ac:dyDescent="0.3">
      <c r="G8706" s="174">
        <v>8700</v>
      </c>
      <c r="H8706" s="174">
        <f t="shared" ca="1" si="139"/>
        <v>-3.1087427803890361E-2</v>
      </c>
    </row>
    <row r="8707" spans="7:8" x14ac:dyDescent="0.3">
      <c r="G8707" s="174">
        <v>8701</v>
      </c>
      <c r="H8707" s="174">
        <f t="shared" ca="1" si="139"/>
        <v>1.9006610844701621E-2</v>
      </c>
    </row>
    <row r="8708" spans="7:8" x14ac:dyDescent="0.3">
      <c r="G8708" s="174">
        <v>8702</v>
      </c>
      <c r="H8708" s="174">
        <f t="shared" ca="1" si="139"/>
        <v>-8.187906817690789E-2</v>
      </c>
    </row>
    <row r="8709" spans="7:8" x14ac:dyDescent="0.3">
      <c r="G8709" s="174">
        <v>8703</v>
      </c>
      <c r="H8709" s="174">
        <f t="shared" ca="1" si="139"/>
        <v>-1.3775935589545665E-2</v>
      </c>
    </row>
    <row r="8710" spans="7:8" x14ac:dyDescent="0.3">
      <c r="G8710" s="174">
        <v>8704</v>
      </c>
      <c r="H8710" s="174">
        <f t="shared" ca="1" si="139"/>
        <v>2.767899139299718E-2</v>
      </c>
    </row>
    <row r="8711" spans="7:8" x14ac:dyDescent="0.3">
      <c r="G8711" s="174">
        <v>8705</v>
      </c>
      <c r="H8711" s="174">
        <f t="shared" ca="1" si="139"/>
        <v>-2.2891695659761329E-2</v>
      </c>
    </row>
    <row r="8712" spans="7:8" x14ac:dyDescent="0.3">
      <c r="G8712" s="174">
        <v>8706</v>
      </c>
      <c r="H8712" s="174">
        <f t="shared" ref="H8712:H8775" ca="1" si="140">_xlfn.NORM.INV(RAND(),N$9,N$10)</f>
        <v>-7.8663902202329734E-3</v>
      </c>
    </row>
    <row r="8713" spans="7:8" x14ac:dyDescent="0.3">
      <c r="G8713" s="174">
        <v>8707</v>
      </c>
      <c r="H8713" s="174">
        <f t="shared" ca="1" si="140"/>
        <v>-2.3281340307807794E-2</v>
      </c>
    </row>
    <row r="8714" spans="7:8" x14ac:dyDescent="0.3">
      <c r="G8714" s="174">
        <v>8708</v>
      </c>
      <c r="H8714" s="174">
        <f t="shared" ca="1" si="140"/>
        <v>-7.011118237769674E-3</v>
      </c>
    </row>
    <row r="8715" spans="7:8" x14ac:dyDescent="0.3">
      <c r="G8715" s="174">
        <v>8709</v>
      </c>
      <c r="H8715" s="174">
        <f t="shared" ca="1" si="140"/>
        <v>3.1161634414825758E-2</v>
      </c>
    </row>
    <row r="8716" spans="7:8" x14ac:dyDescent="0.3">
      <c r="G8716" s="174">
        <v>8710</v>
      </c>
      <c r="H8716" s="174">
        <f t="shared" ca="1" si="140"/>
        <v>-1.4652338280340802E-2</v>
      </c>
    </row>
    <row r="8717" spans="7:8" x14ac:dyDescent="0.3">
      <c r="G8717" s="174">
        <v>8711</v>
      </c>
      <c r="H8717" s="174">
        <f t="shared" ca="1" si="140"/>
        <v>5.1844069230797873E-2</v>
      </c>
    </row>
    <row r="8718" spans="7:8" x14ac:dyDescent="0.3">
      <c r="G8718" s="174">
        <v>8712</v>
      </c>
      <c r="H8718" s="174">
        <f t="shared" ca="1" si="140"/>
        <v>3.0942849015850486E-2</v>
      </c>
    </row>
    <row r="8719" spans="7:8" x14ac:dyDescent="0.3">
      <c r="G8719" s="174">
        <v>8713</v>
      </c>
      <c r="H8719" s="174">
        <f t="shared" ca="1" si="140"/>
        <v>-8.8503661918459941E-3</v>
      </c>
    </row>
    <row r="8720" spans="7:8" x14ac:dyDescent="0.3">
      <c r="G8720" s="174">
        <v>8714</v>
      </c>
      <c r="H8720" s="174">
        <f t="shared" ca="1" si="140"/>
        <v>4.5782202794770605E-2</v>
      </c>
    </row>
    <row r="8721" spans="7:8" x14ac:dyDescent="0.3">
      <c r="G8721" s="174">
        <v>8715</v>
      </c>
      <c r="H8721" s="174">
        <f t="shared" ca="1" si="140"/>
        <v>1.6680752341097081E-2</v>
      </c>
    </row>
    <row r="8722" spans="7:8" x14ac:dyDescent="0.3">
      <c r="G8722" s="174">
        <v>8716</v>
      </c>
      <c r="H8722" s="174">
        <f t="shared" ca="1" si="140"/>
        <v>3.3957445684293916E-2</v>
      </c>
    </row>
    <row r="8723" spans="7:8" x14ac:dyDescent="0.3">
      <c r="G8723" s="174">
        <v>8717</v>
      </c>
      <c r="H8723" s="174">
        <f t="shared" ca="1" si="140"/>
        <v>2.2481749169522967E-2</v>
      </c>
    </row>
    <row r="8724" spans="7:8" x14ac:dyDescent="0.3">
      <c r="G8724" s="174">
        <v>8718</v>
      </c>
      <c r="H8724" s="174">
        <f t="shared" ca="1" si="140"/>
        <v>-3.1755233898830247E-2</v>
      </c>
    </row>
    <row r="8725" spans="7:8" x14ac:dyDescent="0.3">
      <c r="G8725" s="174">
        <v>8719</v>
      </c>
      <c r="H8725" s="174">
        <f t="shared" ca="1" si="140"/>
        <v>-3.9167773828894373E-2</v>
      </c>
    </row>
    <row r="8726" spans="7:8" x14ac:dyDescent="0.3">
      <c r="G8726" s="174">
        <v>8720</v>
      </c>
      <c r="H8726" s="174">
        <f t="shared" ca="1" si="140"/>
        <v>1.1512059901500858E-2</v>
      </c>
    </row>
    <row r="8727" spans="7:8" x14ac:dyDescent="0.3">
      <c r="G8727" s="174">
        <v>8721</v>
      </c>
      <c r="H8727" s="174">
        <f t="shared" ca="1" si="140"/>
        <v>-4.6420837306122432E-2</v>
      </c>
    </row>
    <row r="8728" spans="7:8" x14ac:dyDescent="0.3">
      <c r="G8728" s="174">
        <v>8722</v>
      </c>
      <c r="H8728" s="174">
        <f t="shared" ca="1" si="140"/>
        <v>3.2683250993267424E-2</v>
      </c>
    </row>
    <row r="8729" spans="7:8" x14ac:dyDescent="0.3">
      <c r="G8729" s="174">
        <v>8723</v>
      </c>
      <c r="H8729" s="174">
        <f t="shared" ca="1" si="140"/>
        <v>-1.2804254447480045E-2</v>
      </c>
    </row>
    <row r="8730" spans="7:8" x14ac:dyDescent="0.3">
      <c r="G8730" s="174">
        <v>8724</v>
      </c>
      <c r="H8730" s="174">
        <f t="shared" ca="1" si="140"/>
        <v>-8.3550101710541513E-3</v>
      </c>
    </row>
    <row r="8731" spans="7:8" x14ac:dyDescent="0.3">
      <c r="G8731" s="174">
        <v>8725</v>
      </c>
      <c r="H8731" s="174">
        <f t="shared" ca="1" si="140"/>
        <v>4.3557016097969534E-3</v>
      </c>
    </row>
    <row r="8732" spans="7:8" x14ac:dyDescent="0.3">
      <c r="G8732" s="174">
        <v>8726</v>
      </c>
      <c r="H8732" s="174">
        <f t="shared" ca="1" si="140"/>
        <v>3.7361351671839335E-2</v>
      </c>
    </row>
    <row r="8733" spans="7:8" x14ac:dyDescent="0.3">
      <c r="G8733" s="174">
        <v>8727</v>
      </c>
      <c r="H8733" s="174">
        <f t="shared" ca="1" si="140"/>
        <v>1.1376289556342531E-2</v>
      </c>
    </row>
    <row r="8734" spans="7:8" x14ac:dyDescent="0.3">
      <c r="G8734" s="174">
        <v>8728</v>
      </c>
      <c r="H8734" s="174">
        <f t="shared" ca="1" si="140"/>
        <v>-1.8025144132351525E-2</v>
      </c>
    </row>
    <row r="8735" spans="7:8" x14ac:dyDescent="0.3">
      <c r="G8735" s="174">
        <v>8729</v>
      </c>
      <c r="H8735" s="174">
        <f t="shared" ca="1" si="140"/>
        <v>-2.3206348112012307E-2</v>
      </c>
    </row>
    <row r="8736" spans="7:8" x14ac:dyDescent="0.3">
      <c r="G8736" s="174">
        <v>8730</v>
      </c>
      <c r="H8736" s="174">
        <f t="shared" ca="1" si="140"/>
        <v>1.676609983570769E-2</v>
      </c>
    </row>
    <row r="8737" spans="7:8" x14ac:dyDescent="0.3">
      <c r="G8737" s="174">
        <v>8731</v>
      </c>
      <c r="H8737" s="174">
        <f t="shared" ca="1" si="140"/>
        <v>4.4119667421595891E-2</v>
      </c>
    </row>
    <row r="8738" spans="7:8" x14ac:dyDescent="0.3">
      <c r="G8738" s="174">
        <v>8732</v>
      </c>
      <c r="H8738" s="174">
        <f t="shared" ca="1" si="140"/>
        <v>-7.0274836193459679E-3</v>
      </c>
    </row>
    <row r="8739" spans="7:8" x14ac:dyDescent="0.3">
      <c r="G8739" s="174">
        <v>8733</v>
      </c>
      <c r="H8739" s="174">
        <f t="shared" ca="1" si="140"/>
        <v>-1.6495851507523779E-2</v>
      </c>
    </row>
    <row r="8740" spans="7:8" x14ac:dyDescent="0.3">
      <c r="G8740" s="174">
        <v>8734</v>
      </c>
      <c r="H8740" s="174">
        <f t="shared" ca="1" si="140"/>
        <v>-4.0059114609475019E-2</v>
      </c>
    </row>
    <row r="8741" spans="7:8" x14ac:dyDescent="0.3">
      <c r="G8741" s="174">
        <v>8735</v>
      </c>
      <c r="H8741" s="174">
        <f t="shared" ca="1" si="140"/>
        <v>-1.8906508865791715E-2</v>
      </c>
    </row>
    <row r="8742" spans="7:8" x14ac:dyDescent="0.3">
      <c r="G8742" s="174">
        <v>8736</v>
      </c>
      <c r="H8742" s="174">
        <f t="shared" ca="1" si="140"/>
        <v>9.5703044090180503E-3</v>
      </c>
    </row>
    <row r="8743" spans="7:8" x14ac:dyDescent="0.3">
      <c r="G8743" s="174">
        <v>8737</v>
      </c>
      <c r="H8743" s="174">
        <f t="shared" ca="1" si="140"/>
        <v>8.6875764680471347E-3</v>
      </c>
    </row>
    <row r="8744" spans="7:8" x14ac:dyDescent="0.3">
      <c r="G8744" s="174">
        <v>8738</v>
      </c>
      <c r="H8744" s="174">
        <f t="shared" ca="1" si="140"/>
        <v>-7.6157238294372126E-2</v>
      </c>
    </row>
    <row r="8745" spans="7:8" x14ac:dyDescent="0.3">
      <c r="G8745" s="174">
        <v>8739</v>
      </c>
      <c r="H8745" s="174">
        <f t="shared" ca="1" si="140"/>
        <v>-2.5179727969373501E-2</v>
      </c>
    </row>
    <row r="8746" spans="7:8" x14ac:dyDescent="0.3">
      <c r="G8746" s="174">
        <v>8740</v>
      </c>
      <c r="H8746" s="174">
        <f t="shared" ca="1" si="140"/>
        <v>-2.9353934186498024E-3</v>
      </c>
    </row>
    <row r="8747" spans="7:8" x14ac:dyDescent="0.3">
      <c r="G8747" s="174">
        <v>8741</v>
      </c>
      <c r="H8747" s="174">
        <f t="shared" ca="1" si="140"/>
        <v>1.6621358804946789E-2</v>
      </c>
    </row>
    <row r="8748" spans="7:8" x14ac:dyDescent="0.3">
      <c r="G8748" s="174">
        <v>8742</v>
      </c>
      <c r="H8748" s="174">
        <f t="shared" ca="1" si="140"/>
        <v>-3.4020584863910359E-2</v>
      </c>
    </row>
    <row r="8749" spans="7:8" x14ac:dyDescent="0.3">
      <c r="G8749" s="174">
        <v>8743</v>
      </c>
      <c r="H8749" s="174">
        <f t="shared" ca="1" si="140"/>
        <v>4.0470769473309694E-2</v>
      </c>
    </row>
    <row r="8750" spans="7:8" x14ac:dyDescent="0.3">
      <c r="G8750" s="174">
        <v>8744</v>
      </c>
      <c r="H8750" s="174">
        <f t="shared" ca="1" si="140"/>
        <v>2.5692229459559394E-2</v>
      </c>
    </row>
    <row r="8751" spans="7:8" x14ac:dyDescent="0.3">
      <c r="G8751" s="174">
        <v>8745</v>
      </c>
      <c r="H8751" s="174">
        <f t="shared" ca="1" si="140"/>
        <v>1.7547351340544855E-2</v>
      </c>
    </row>
    <row r="8752" spans="7:8" x14ac:dyDescent="0.3">
      <c r="G8752" s="174">
        <v>8746</v>
      </c>
      <c r="H8752" s="174">
        <f t="shared" ca="1" si="140"/>
        <v>4.0644705270928824E-2</v>
      </c>
    </row>
    <row r="8753" spans="7:8" x14ac:dyDescent="0.3">
      <c r="G8753" s="174">
        <v>8747</v>
      </c>
      <c r="H8753" s="174">
        <f t="shared" ca="1" si="140"/>
        <v>-3.3864212929415653E-2</v>
      </c>
    </row>
    <row r="8754" spans="7:8" x14ac:dyDescent="0.3">
      <c r="G8754" s="174">
        <v>8748</v>
      </c>
      <c r="H8754" s="174">
        <f t="shared" ca="1" si="140"/>
        <v>3.6939704723507926E-3</v>
      </c>
    </row>
    <row r="8755" spans="7:8" x14ac:dyDescent="0.3">
      <c r="G8755" s="174">
        <v>8749</v>
      </c>
      <c r="H8755" s="174">
        <f t="shared" ca="1" si="140"/>
        <v>-2.3102641053803486E-2</v>
      </c>
    </row>
    <row r="8756" spans="7:8" x14ac:dyDescent="0.3">
      <c r="G8756" s="174">
        <v>8750</v>
      </c>
      <c r="H8756" s="174">
        <f t="shared" ca="1" si="140"/>
        <v>-1.0525573285781962E-2</v>
      </c>
    </row>
    <row r="8757" spans="7:8" x14ac:dyDescent="0.3">
      <c r="G8757" s="174">
        <v>8751</v>
      </c>
      <c r="H8757" s="174">
        <f t="shared" ca="1" si="140"/>
        <v>-1.5592625086788603E-2</v>
      </c>
    </row>
    <row r="8758" spans="7:8" x14ac:dyDescent="0.3">
      <c r="G8758" s="174">
        <v>8752</v>
      </c>
      <c r="H8758" s="174">
        <f t="shared" ca="1" si="140"/>
        <v>1.9069883895940502E-2</v>
      </c>
    </row>
    <row r="8759" spans="7:8" x14ac:dyDescent="0.3">
      <c r="G8759" s="174">
        <v>8753</v>
      </c>
      <c r="H8759" s="174">
        <f t="shared" ca="1" si="140"/>
        <v>1.2588528704403728E-2</v>
      </c>
    </row>
    <row r="8760" spans="7:8" x14ac:dyDescent="0.3">
      <c r="G8760" s="174">
        <v>8754</v>
      </c>
      <c r="H8760" s="174">
        <f t="shared" ca="1" si="140"/>
        <v>5.8406226460262283E-3</v>
      </c>
    </row>
    <row r="8761" spans="7:8" x14ac:dyDescent="0.3">
      <c r="G8761" s="174">
        <v>8755</v>
      </c>
      <c r="H8761" s="174">
        <f t="shared" ca="1" si="140"/>
        <v>-2.1543141439890594E-2</v>
      </c>
    </row>
    <row r="8762" spans="7:8" x14ac:dyDescent="0.3">
      <c r="G8762" s="174">
        <v>8756</v>
      </c>
      <c r="H8762" s="174">
        <f t="shared" ca="1" si="140"/>
        <v>-5.2944327663719239E-2</v>
      </c>
    </row>
    <row r="8763" spans="7:8" x14ac:dyDescent="0.3">
      <c r="G8763" s="174">
        <v>8757</v>
      </c>
      <c r="H8763" s="174">
        <f t="shared" ca="1" si="140"/>
        <v>1.247005540272343E-2</v>
      </c>
    </row>
    <row r="8764" spans="7:8" x14ac:dyDescent="0.3">
      <c r="G8764" s="174">
        <v>8758</v>
      </c>
      <c r="H8764" s="174">
        <f t="shared" ca="1" si="140"/>
        <v>1.7859721954988642E-2</v>
      </c>
    </row>
    <row r="8765" spans="7:8" x14ac:dyDescent="0.3">
      <c r="G8765" s="174">
        <v>8759</v>
      </c>
      <c r="H8765" s="174">
        <f t="shared" ca="1" si="140"/>
        <v>-4.6301130613929792E-2</v>
      </c>
    </row>
    <row r="8766" spans="7:8" x14ac:dyDescent="0.3">
      <c r="G8766" s="174">
        <v>8760</v>
      </c>
      <c r="H8766" s="174">
        <f t="shared" ca="1" si="140"/>
        <v>-1.1491229502787375E-2</v>
      </c>
    </row>
    <row r="8767" spans="7:8" x14ac:dyDescent="0.3">
      <c r="G8767" s="174">
        <v>8761</v>
      </c>
      <c r="H8767" s="174">
        <f t="shared" ca="1" si="140"/>
        <v>2.0223108635982538E-2</v>
      </c>
    </row>
    <row r="8768" spans="7:8" x14ac:dyDescent="0.3">
      <c r="G8768" s="174">
        <v>8762</v>
      </c>
      <c r="H8768" s="174">
        <f t="shared" ca="1" si="140"/>
        <v>-2.8094213058920826E-2</v>
      </c>
    </row>
    <row r="8769" spans="7:8" x14ac:dyDescent="0.3">
      <c r="G8769" s="174">
        <v>8763</v>
      </c>
      <c r="H8769" s="174">
        <f t="shared" ca="1" si="140"/>
        <v>1.4609659861522798E-2</v>
      </c>
    </row>
    <row r="8770" spans="7:8" x14ac:dyDescent="0.3">
      <c r="G8770" s="174">
        <v>8764</v>
      </c>
      <c r="H8770" s="174">
        <f t="shared" ca="1" si="140"/>
        <v>-9.5240312973023881E-3</v>
      </c>
    </row>
    <row r="8771" spans="7:8" x14ac:dyDescent="0.3">
      <c r="G8771" s="174">
        <v>8765</v>
      </c>
      <c r="H8771" s="174">
        <f t="shared" ca="1" si="140"/>
        <v>-1.4381980390641577E-2</v>
      </c>
    </row>
    <row r="8772" spans="7:8" x14ac:dyDescent="0.3">
      <c r="G8772" s="174">
        <v>8766</v>
      </c>
      <c r="H8772" s="174">
        <f t="shared" ca="1" si="140"/>
        <v>-5.6995047031539944E-2</v>
      </c>
    </row>
    <row r="8773" spans="7:8" x14ac:dyDescent="0.3">
      <c r="G8773" s="174">
        <v>8767</v>
      </c>
      <c r="H8773" s="174">
        <f t="shared" ca="1" si="140"/>
        <v>-3.3177419243726335E-3</v>
      </c>
    </row>
    <row r="8774" spans="7:8" x14ac:dyDescent="0.3">
      <c r="G8774" s="174">
        <v>8768</v>
      </c>
      <c r="H8774" s="174">
        <f t="shared" ca="1" si="140"/>
        <v>3.8537902465848879E-2</v>
      </c>
    </row>
    <row r="8775" spans="7:8" x14ac:dyDescent="0.3">
      <c r="G8775" s="174">
        <v>8769</v>
      </c>
      <c r="H8775" s="174">
        <f t="shared" ca="1" si="140"/>
        <v>-2.3290502870562139E-3</v>
      </c>
    </row>
    <row r="8776" spans="7:8" x14ac:dyDescent="0.3">
      <c r="G8776" s="174">
        <v>8770</v>
      </c>
      <c r="H8776" s="174">
        <f t="shared" ref="H8776:H8839" ca="1" si="141">_xlfn.NORM.INV(RAND(),N$9,N$10)</f>
        <v>2.3663101999366335E-2</v>
      </c>
    </row>
    <row r="8777" spans="7:8" x14ac:dyDescent="0.3">
      <c r="G8777" s="174">
        <v>8771</v>
      </c>
      <c r="H8777" s="174">
        <f t="shared" ca="1" si="141"/>
        <v>-9.4944380847645485E-4</v>
      </c>
    </row>
    <row r="8778" spans="7:8" x14ac:dyDescent="0.3">
      <c r="G8778" s="174">
        <v>8772</v>
      </c>
      <c r="H8778" s="174">
        <f t="shared" ca="1" si="141"/>
        <v>-1.7173302659673227E-2</v>
      </c>
    </row>
    <row r="8779" spans="7:8" x14ac:dyDescent="0.3">
      <c r="G8779" s="174">
        <v>8773</v>
      </c>
      <c r="H8779" s="174">
        <f t="shared" ca="1" si="141"/>
        <v>-2.2964659643270272E-2</v>
      </c>
    </row>
    <row r="8780" spans="7:8" x14ac:dyDescent="0.3">
      <c r="G8780" s="174">
        <v>8774</v>
      </c>
      <c r="H8780" s="174">
        <f t="shared" ca="1" si="141"/>
        <v>-8.4979304606554298E-2</v>
      </c>
    </row>
    <row r="8781" spans="7:8" x14ac:dyDescent="0.3">
      <c r="G8781" s="174">
        <v>8775</v>
      </c>
      <c r="H8781" s="174">
        <f t="shared" ca="1" si="141"/>
        <v>-3.9598654790881571E-3</v>
      </c>
    </row>
    <row r="8782" spans="7:8" x14ac:dyDescent="0.3">
      <c r="G8782" s="174">
        <v>8776</v>
      </c>
      <c r="H8782" s="174">
        <f t="shared" ca="1" si="141"/>
        <v>-2.6622453532184208E-3</v>
      </c>
    </row>
    <row r="8783" spans="7:8" x14ac:dyDescent="0.3">
      <c r="G8783" s="174">
        <v>8777</v>
      </c>
      <c r="H8783" s="174">
        <f t="shared" ca="1" si="141"/>
        <v>5.0448480278592993E-2</v>
      </c>
    </row>
    <row r="8784" spans="7:8" x14ac:dyDescent="0.3">
      <c r="G8784" s="174">
        <v>8778</v>
      </c>
      <c r="H8784" s="174">
        <f t="shared" ca="1" si="141"/>
        <v>-5.1478324540232087E-2</v>
      </c>
    </row>
    <row r="8785" spans="7:8" x14ac:dyDescent="0.3">
      <c r="G8785" s="174">
        <v>8779</v>
      </c>
      <c r="H8785" s="174">
        <f t="shared" ca="1" si="141"/>
        <v>2.4102106853515989E-2</v>
      </c>
    </row>
    <row r="8786" spans="7:8" x14ac:dyDescent="0.3">
      <c r="G8786" s="174">
        <v>8780</v>
      </c>
      <c r="H8786" s="174">
        <f t="shared" ca="1" si="141"/>
        <v>-8.8505769527888803E-4</v>
      </c>
    </row>
    <row r="8787" spans="7:8" x14ac:dyDescent="0.3">
      <c r="G8787" s="174">
        <v>8781</v>
      </c>
      <c r="H8787" s="174">
        <f t="shared" ca="1" si="141"/>
        <v>1.2052311832509316E-2</v>
      </c>
    </row>
    <row r="8788" spans="7:8" x14ac:dyDescent="0.3">
      <c r="G8788" s="174">
        <v>8782</v>
      </c>
      <c r="H8788" s="174">
        <f t="shared" ca="1" si="141"/>
        <v>-2.9489196578673195E-2</v>
      </c>
    </row>
    <row r="8789" spans="7:8" x14ac:dyDescent="0.3">
      <c r="G8789" s="174">
        <v>8783</v>
      </c>
      <c r="H8789" s="174">
        <f t="shared" ca="1" si="141"/>
        <v>-5.4448496567471166E-3</v>
      </c>
    </row>
    <row r="8790" spans="7:8" x14ac:dyDescent="0.3">
      <c r="G8790" s="174">
        <v>8784</v>
      </c>
      <c r="H8790" s="174">
        <f t="shared" ca="1" si="141"/>
        <v>1.2682321612920178E-2</v>
      </c>
    </row>
    <row r="8791" spans="7:8" x14ac:dyDescent="0.3">
      <c r="G8791" s="174">
        <v>8785</v>
      </c>
      <c r="H8791" s="174">
        <f t="shared" ca="1" si="141"/>
        <v>-4.6508490379835211E-3</v>
      </c>
    </row>
    <row r="8792" spans="7:8" x14ac:dyDescent="0.3">
      <c r="G8792" s="174">
        <v>8786</v>
      </c>
      <c r="H8792" s="174">
        <f t="shared" ca="1" si="141"/>
        <v>5.6339700483720674E-2</v>
      </c>
    </row>
    <row r="8793" spans="7:8" x14ac:dyDescent="0.3">
      <c r="G8793" s="174">
        <v>8787</v>
      </c>
      <c r="H8793" s="174">
        <f t="shared" ca="1" si="141"/>
        <v>1.2519599808151984E-2</v>
      </c>
    </row>
    <row r="8794" spans="7:8" x14ac:dyDescent="0.3">
      <c r="G8794" s="174">
        <v>8788</v>
      </c>
      <c r="H8794" s="174">
        <f t="shared" ca="1" si="141"/>
        <v>-1.2272921276932485E-2</v>
      </c>
    </row>
    <row r="8795" spans="7:8" x14ac:dyDescent="0.3">
      <c r="G8795" s="174">
        <v>8789</v>
      </c>
      <c r="H8795" s="174">
        <f t="shared" ca="1" si="141"/>
        <v>-2.9260744312163949E-3</v>
      </c>
    </row>
    <row r="8796" spans="7:8" x14ac:dyDescent="0.3">
      <c r="G8796" s="174">
        <v>8790</v>
      </c>
      <c r="H8796" s="174">
        <f t="shared" ca="1" si="141"/>
        <v>-2.2801388155268693E-2</v>
      </c>
    </row>
    <row r="8797" spans="7:8" x14ac:dyDescent="0.3">
      <c r="G8797" s="174">
        <v>8791</v>
      </c>
      <c r="H8797" s="174">
        <f t="shared" ca="1" si="141"/>
        <v>-6.9317298965210043E-3</v>
      </c>
    </row>
    <row r="8798" spans="7:8" x14ac:dyDescent="0.3">
      <c r="G8798" s="174">
        <v>8792</v>
      </c>
      <c r="H8798" s="174">
        <f t="shared" ca="1" si="141"/>
        <v>1.4668647279058882E-2</v>
      </c>
    </row>
    <row r="8799" spans="7:8" x14ac:dyDescent="0.3">
      <c r="G8799" s="174">
        <v>8793</v>
      </c>
      <c r="H8799" s="174">
        <f t="shared" ca="1" si="141"/>
        <v>-6.2626838640468196E-2</v>
      </c>
    </row>
    <row r="8800" spans="7:8" x14ac:dyDescent="0.3">
      <c r="G8800" s="174">
        <v>8794</v>
      </c>
      <c r="H8800" s="174">
        <f t="shared" ca="1" si="141"/>
        <v>1.587721435267693E-2</v>
      </c>
    </row>
    <row r="8801" spans="7:8" x14ac:dyDescent="0.3">
      <c r="G8801" s="174">
        <v>8795</v>
      </c>
      <c r="H8801" s="174">
        <f t="shared" ca="1" si="141"/>
        <v>-5.5295474867025414E-2</v>
      </c>
    </row>
    <row r="8802" spans="7:8" x14ac:dyDescent="0.3">
      <c r="G8802" s="174">
        <v>8796</v>
      </c>
      <c r="H8802" s="174">
        <f t="shared" ca="1" si="141"/>
        <v>-1.5330320711049755E-2</v>
      </c>
    </row>
    <row r="8803" spans="7:8" x14ac:dyDescent="0.3">
      <c r="G8803" s="174">
        <v>8797</v>
      </c>
      <c r="H8803" s="174">
        <f t="shared" ca="1" si="141"/>
        <v>-4.4180452834477045E-2</v>
      </c>
    </row>
    <row r="8804" spans="7:8" x14ac:dyDescent="0.3">
      <c r="G8804" s="174">
        <v>8798</v>
      </c>
      <c r="H8804" s="174">
        <f t="shared" ca="1" si="141"/>
        <v>-1.0290919218266407E-2</v>
      </c>
    </row>
    <row r="8805" spans="7:8" x14ac:dyDescent="0.3">
      <c r="G8805" s="174">
        <v>8799</v>
      </c>
      <c r="H8805" s="174">
        <f t="shared" ca="1" si="141"/>
        <v>2.5354718029830064E-2</v>
      </c>
    </row>
    <row r="8806" spans="7:8" x14ac:dyDescent="0.3">
      <c r="G8806" s="174">
        <v>8800</v>
      </c>
      <c r="H8806" s="174">
        <f t="shared" ca="1" si="141"/>
        <v>5.1994223282620976E-3</v>
      </c>
    </row>
    <row r="8807" spans="7:8" x14ac:dyDescent="0.3">
      <c r="G8807" s="174">
        <v>8801</v>
      </c>
      <c r="H8807" s="174">
        <f t="shared" ca="1" si="141"/>
        <v>4.8059038595485506E-3</v>
      </c>
    </row>
    <row r="8808" spans="7:8" x14ac:dyDescent="0.3">
      <c r="G8808" s="174">
        <v>8802</v>
      </c>
      <c r="H8808" s="174">
        <f t="shared" ca="1" si="141"/>
        <v>3.5942100133080072E-2</v>
      </c>
    </row>
    <row r="8809" spans="7:8" x14ac:dyDescent="0.3">
      <c r="G8809" s="174">
        <v>8803</v>
      </c>
      <c r="H8809" s="174">
        <f t="shared" ca="1" si="141"/>
        <v>3.1263515472377323E-2</v>
      </c>
    </row>
    <row r="8810" spans="7:8" x14ac:dyDescent="0.3">
      <c r="G8810" s="174">
        <v>8804</v>
      </c>
      <c r="H8810" s="174">
        <f t="shared" ca="1" si="141"/>
        <v>-2.0730700915361614E-2</v>
      </c>
    </row>
    <row r="8811" spans="7:8" x14ac:dyDescent="0.3">
      <c r="G8811" s="174">
        <v>8805</v>
      </c>
      <c r="H8811" s="174">
        <f t="shared" ca="1" si="141"/>
        <v>-3.7032042735269895E-2</v>
      </c>
    </row>
    <row r="8812" spans="7:8" x14ac:dyDescent="0.3">
      <c r="G8812" s="174">
        <v>8806</v>
      </c>
      <c r="H8812" s="174">
        <f t="shared" ca="1" si="141"/>
        <v>-2.4338260597084396E-2</v>
      </c>
    </row>
    <row r="8813" spans="7:8" x14ac:dyDescent="0.3">
      <c r="G8813" s="174">
        <v>8807</v>
      </c>
      <c r="H8813" s="174">
        <f t="shared" ca="1" si="141"/>
        <v>-1.1097687839413018E-3</v>
      </c>
    </row>
    <row r="8814" spans="7:8" x14ac:dyDescent="0.3">
      <c r="G8814" s="174">
        <v>8808</v>
      </c>
      <c r="H8814" s="174">
        <f t="shared" ca="1" si="141"/>
        <v>-5.3806955277683394E-2</v>
      </c>
    </row>
    <row r="8815" spans="7:8" x14ac:dyDescent="0.3">
      <c r="G8815" s="174">
        <v>8809</v>
      </c>
      <c r="H8815" s="174">
        <f t="shared" ca="1" si="141"/>
        <v>-1.7820627227042033E-2</v>
      </c>
    </row>
    <row r="8816" spans="7:8" x14ac:dyDescent="0.3">
      <c r="G8816" s="174">
        <v>8810</v>
      </c>
      <c r="H8816" s="174">
        <f t="shared" ca="1" si="141"/>
        <v>2.6480372563452296E-3</v>
      </c>
    </row>
    <row r="8817" spans="7:8" x14ac:dyDescent="0.3">
      <c r="G8817" s="174">
        <v>8811</v>
      </c>
      <c r="H8817" s="174">
        <f t="shared" ca="1" si="141"/>
        <v>8.7594942184689144E-3</v>
      </c>
    </row>
    <row r="8818" spans="7:8" x14ac:dyDescent="0.3">
      <c r="G8818" s="174">
        <v>8812</v>
      </c>
      <c r="H8818" s="174">
        <f t="shared" ca="1" si="141"/>
        <v>-7.6113063143079778E-4</v>
      </c>
    </row>
    <row r="8819" spans="7:8" x14ac:dyDescent="0.3">
      <c r="G8819" s="174">
        <v>8813</v>
      </c>
      <c r="H8819" s="174">
        <f t="shared" ca="1" si="141"/>
        <v>2.7537384409608956E-2</v>
      </c>
    </row>
    <row r="8820" spans="7:8" x14ac:dyDescent="0.3">
      <c r="G8820" s="174">
        <v>8814</v>
      </c>
      <c r="H8820" s="174">
        <f t="shared" ca="1" si="141"/>
        <v>2.1432141947295452E-2</v>
      </c>
    </row>
    <row r="8821" spans="7:8" x14ac:dyDescent="0.3">
      <c r="G8821" s="174">
        <v>8815</v>
      </c>
      <c r="H8821" s="174">
        <f t="shared" ca="1" si="141"/>
        <v>1.2089138916154724E-2</v>
      </c>
    </row>
    <row r="8822" spans="7:8" x14ac:dyDescent="0.3">
      <c r="G8822" s="174">
        <v>8816</v>
      </c>
      <c r="H8822" s="174">
        <f t="shared" ca="1" si="141"/>
        <v>-5.1638013962821826E-2</v>
      </c>
    </row>
    <row r="8823" spans="7:8" x14ac:dyDescent="0.3">
      <c r="G8823" s="174">
        <v>8817</v>
      </c>
      <c r="H8823" s="174">
        <f t="shared" ca="1" si="141"/>
        <v>-3.3682511728039766E-2</v>
      </c>
    </row>
    <row r="8824" spans="7:8" x14ac:dyDescent="0.3">
      <c r="G8824" s="174">
        <v>8818</v>
      </c>
      <c r="H8824" s="174">
        <f t="shared" ca="1" si="141"/>
        <v>1.0791190911705599E-3</v>
      </c>
    </row>
    <row r="8825" spans="7:8" x14ac:dyDescent="0.3">
      <c r="G8825" s="174">
        <v>8819</v>
      </c>
      <c r="H8825" s="174">
        <f t="shared" ca="1" si="141"/>
        <v>-1.3094972784556392E-2</v>
      </c>
    </row>
    <row r="8826" spans="7:8" x14ac:dyDescent="0.3">
      <c r="G8826" s="174">
        <v>8820</v>
      </c>
      <c r="H8826" s="174">
        <f t="shared" ca="1" si="141"/>
        <v>-1.1104139934478629E-2</v>
      </c>
    </row>
    <row r="8827" spans="7:8" x14ac:dyDescent="0.3">
      <c r="G8827" s="174">
        <v>8821</v>
      </c>
      <c r="H8827" s="174">
        <f t="shared" ca="1" si="141"/>
        <v>-1.8120425296377633E-2</v>
      </c>
    </row>
    <row r="8828" spans="7:8" x14ac:dyDescent="0.3">
      <c r="G8828" s="174">
        <v>8822</v>
      </c>
      <c r="H8828" s="174">
        <f t="shared" ca="1" si="141"/>
        <v>8.4115966746992395E-3</v>
      </c>
    </row>
    <row r="8829" spans="7:8" x14ac:dyDescent="0.3">
      <c r="G8829" s="174">
        <v>8823</v>
      </c>
      <c r="H8829" s="174">
        <f t="shared" ca="1" si="141"/>
        <v>5.7736316025268575E-2</v>
      </c>
    </row>
    <row r="8830" spans="7:8" x14ac:dyDescent="0.3">
      <c r="G8830" s="174">
        <v>8824</v>
      </c>
      <c r="H8830" s="174">
        <f t="shared" ca="1" si="141"/>
        <v>-1.2694090456182949E-2</v>
      </c>
    </row>
    <row r="8831" spans="7:8" x14ac:dyDescent="0.3">
      <c r="G8831" s="174">
        <v>8825</v>
      </c>
      <c r="H8831" s="174">
        <f t="shared" ca="1" si="141"/>
        <v>-1.5410739011042771E-2</v>
      </c>
    </row>
    <row r="8832" spans="7:8" x14ac:dyDescent="0.3">
      <c r="G8832" s="174">
        <v>8826</v>
      </c>
      <c r="H8832" s="174">
        <f t="shared" ca="1" si="141"/>
        <v>-8.7445964267622647E-3</v>
      </c>
    </row>
    <row r="8833" spans="7:8" x14ac:dyDescent="0.3">
      <c r="G8833" s="174">
        <v>8827</v>
      </c>
      <c r="H8833" s="174">
        <f t="shared" ca="1" si="141"/>
        <v>3.0546113750499301E-2</v>
      </c>
    </row>
    <row r="8834" spans="7:8" x14ac:dyDescent="0.3">
      <c r="G8834" s="174">
        <v>8828</v>
      </c>
      <c r="H8834" s="174">
        <f t="shared" ca="1" si="141"/>
        <v>1.9097940395803488E-2</v>
      </c>
    </row>
    <row r="8835" spans="7:8" x14ac:dyDescent="0.3">
      <c r="G8835" s="174">
        <v>8829</v>
      </c>
      <c r="H8835" s="174">
        <f t="shared" ca="1" si="141"/>
        <v>1.4679770881229827E-2</v>
      </c>
    </row>
    <row r="8836" spans="7:8" x14ac:dyDescent="0.3">
      <c r="G8836" s="174">
        <v>8830</v>
      </c>
      <c r="H8836" s="174">
        <f t="shared" ca="1" si="141"/>
        <v>-9.2858092166430636E-3</v>
      </c>
    </row>
    <row r="8837" spans="7:8" x14ac:dyDescent="0.3">
      <c r="G8837" s="174">
        <v>8831</v>
      </c>
      <c r="H8837" s="174">
        <f t="shared" ca="1" si="141"/>
        <v>1.6479852564986607E-3</v>
      </c>
    </row>
    <row r="8838" spans="7:8" x14ac:dyDescent="0.3">
      <c r="G8838" s="174">
        <v>8832</v>
      </c>
      <c r="H8838" s="174">
        <f t="shared" ca="1" si="141"/>
        <v>-6.4346635482750523E-3</v>
      </c>
    </row>
    <row r="8839" spans="7:8" x14ac:dyDescent="0.3">
      <c r="G8839" s="174">
        <v>8833</v>
      </c>
      <c r="H8839" s="174">
        <f t="shared" ca="1" si="141"/>
        <v>1.9399912860773357E-2</v>
      </c>
    </row>
    <row r="8840" spans="7:8" x14ac:dyDescent="0.3">
      <c r="G8840" s="174">
        <v>8834</v>
      </c>
      <c r="H8840" s="174">
        <f t="shared" ref="H8840:H8903" ca="1" si="142">_xlfn.NORM.INV(RAND(),N$9,N$10)</f>
        <v>-3.2224989053990859E-3</v>
      </c>
    </row>
    <row r="8841" spans="7:8" x14ac:dyDescent="0.3">
      <c r="G8841" s="174">
        <v>8835</v>
      </c>
      <c r="H8841" s="174">
        <f t="shared" ca="1" si="142"/>
        <v>1.5640485733550286E-2</v>
      </c>
    </row>
    <row r="8842" spans="7:8" x14ac:dyDescent="0.3">
      <c r="G8842" s="174">
        <v>8836</v>
      </c>
      <c r="H8842" s="174">
        <f t="shared" ca="1" si="142"/>
        <v>1.8396980259562903E-2</v>
      </c>
    </row>
    <row r="8843" spans="7:8" x14ac:dyDescent="0.3">
      <c r="G8843" s="174">
        <v>8837</v>
      </c>
      <c r="H8843" s="174">
        <f t="shared" ca="1" si="142"/>
        <v>-3.5383198784050988E-2</v>
      </c>
    </row>
    <row r="8844" spans="7:8" x14ac:dyDescent="0.3">
      <c r="G8844" s="174">
        <v>8838</v>
      </c>
      <c r="H8844" s="174">
        <f t="shared" ca="1" si="142"/>
        <v>4.0190100186621176E-2</v>
      </c>
    </row>
    <row r="8845" spans="7:8" x14ac:dyDescent="0.3">
      <c r="G8845" s="174">
        <v>8839</v>
      </c>
      <c r="H8845" s="174">
        <f t="shared" ca="1" si="142"/>
        <v>-3.6069270185311336E-2</v>
      </c>
    </row>
    <row r="8846" spans="7:8" x14ac:dyDescent="0.3">
      <c r="G8846" s="174">
        <v>8840</v>
      </c>
      <c r="H8846" s="174">
        <f t="shared" ca="1" si="142"/>
        <v>-6.0831891413922354E-2</v>
      </c>
    </row>
    <row r="8847" spans="7:8" x14ac:dyDescent="0.3">
      <c r="G8847" s="174">
        <v>8841</v>
      </c>
      <c r="H8847" s="174">
        <f t="shared" ca="1" si="142"/>
        <v>-2.2391256013499037E-2</v>
      </c>
    </row>
    <row r="8848" spans="7:8" x14ac:dyDescent="0.3">
      <c r="G8848" s="174">
        <v>8842</v>
      </c>
      <c r="H8848" s="174">
        <f t="shared" ca="1" si="142"/>
        <v>-1.3347224611710302E-2</v>
      </c>
    </row>
    <row r="8849" spans="7:8" x14ac:dyDescent="0.3">
      <c r="G8849" s="174">
        <v>8843</v>
      </c>
      <c r="H8849" s="174">
        <f t="shared" ca="1" si="142"/>
        <v>-4.4698717810261728E-3</v>
      </c>
    </row>
    <row r="8850" spans="7:8" x14ac:dyDescent="0.3">
      <c r="G8850" s="174">
        <v>8844</v>
      </c>
      <c r="H8850" s="174">
        <f t="shared" ca="1" si="142"/>
        <v>2.7514204407766096E-2</v>
      </c>
    </row>
    <row r="8851" spans="7:8" x14ac:dyDescent="0.3">
      <c r="G8851" s="174">
        <v>8845</v>
      </c>
      <c r="H8851" s="174">
        <f t="shared" ca="1" si="142"/>
        <v>3.5884297631782879E-2</v>
      </c>
    </row>
    <row r="8852" spans="7:8" x14ac:dyDescent="0.3">
      <c r="G8852" s="174">
        <v>8846</v>
      </c>
      <c r="H8852" s="174">
        <f t="shared" ca="1" si="142"/>
        <v>-4.8115100578493388E-3</v>
      </c>
    </row>
    <row r="8853" spans="7:8" x14ac:dyDescent="0.3">
      <c r="G8853" s="174">
        <v>8847</v>
      </c>
      <c r="H8853" s="174">
        <f t="shared" ca="1" si="142"/>
        <v>-2.4769057678877417E-2</v>
      </c>
    </row>
    <row r="8854" spans="7:8" x14ac:dyDescent="0.3">
      <c r="G8854" s="174">
        <v>8848</v>
      </c>
      <c r="H8854" s="174">
        <f t="shared" ca="1" si="142"/>
        <v>-2.9689795614007777E-2</v>
      </c>
    </row>
    <row r="8855" spans="7:8" x14ac:dyDescent="0.3">
      <c r="G8855" s="174">
        <v>8849</v>
      </c>
      <c r="H8855" s="174">
        <f t="shared" ca="1" si="142"/>
        <v>2.9963497892341366E-2</v>
      </c>
    </row>
    <row r="8856" spans="7:8" x14ac:dyDescent="0.3">
      <c r="G8856" s="174">
        <v>8850</v>
      </c>
      <c r="H8856" s="174">
        <f t="shared" ca="1" si="142"/>
        <v>2.0442109439877509E-2</v>
      </c>
    </row>
    <row r="8857" spans="7:8" x14ac:dyDescent="0.3">
      <c r="G8857" s="174">
        <v>8851</v>
      </c>
      <c r="H8857" s="174">
        <f t="shared" ca="1" si="142"/>
        <v>5.1924374536535478E-2</v>
      </c>
    </row>
    <row r="8858" spans="7:8" x14ac:dyDescent="0.3">
      <c r="G8858" s="174">
        <v>8852</v>
      </c>
      <c r="H8858" s="174">
        <f t="shared" ca="1" si="142"/>
        <v>-4.8398204927717542E-2</v>
      </c>
    </row>
    <row r="8859" spans="7:8" x14ac:dyDescent="0.3">
      <c r="G8859" s="174">
        <v>8853</v>
      </c>
      <c r="H8859" s="174">
        <f t="shared" ca="1" si="142"/>
        <v>3.3412675111167217E-2</v>
      </c>
    </row>
    <row r="8860" spans="7:8" x14ac:dyDescent="0.3">
      <c r="G8860" s="174">
        <v>8854</v>
      </c>
      <c r="H8860" s="174">
        <f t="shared" ca="1" si="142"/>
        <v>1.0511641404458377E-2</v>
      </c>
    </row>
    <row r="8861" spans="7:8" x14ac:dyDescent="0.3">
      <c r="G8861" s="174">
        <v>8855</v>
      </c>
      <c r="H8861" s="174">
        <f t="shared" ca="1" si="142"/>
        <v>-3.7115112153910411E-2</v>
      </c>
    </row>
    <row r="8862" spans="7:8" x14ac:dyDescent="0.3">
      <c r="G8862" s="174">
        <v>8856</v>
      </c>
      <c r="H8862" s="174">
        <f t="shared" ca="1" si="142"/>
        <v>8.1540931557884194E-2</v>
      </c>
    </row>
    <row r="8863" spans="7:8" x14ac:dyDescent="0.3">
      <c r="G8863" s="174">
        <v>8857</v>
      </c>
      <c r="H8863" s="174">
        <f t="shared" ca="1" si="142"/>
        <v>-7.8067182240247283E-3</v>
      </c>
    </row>
    <row r="8864" spans="7:8" x14ac:dyDescent="0.3">
      <c r="G8864" s="174">
        <v>8858</v>
      </c>
      <c r="H8864" s="174">
        <f t="shared" ca="1" si="142"/>
        <v>4.0550585266203767E-2</v>
      </c>
    </row>
    <row r="8865" spans="7:8" x14ac:dyDescent="0.3">
      <c r="G8865" s="174">
        <v>8859</v>
      </c>
      <c r="H8865" s="174">
        <f t="shared" ca="1" si="142"/>
        <v>-1.9130293289223763E-2</v>
      </c>
    </row>
    <row r="8866" spans="7:8" x14ac:dyDescent="0.3">
      <c r="G8866" s="174">
        <v>8860</v>
      </c>
      <c r="H8866" s="174">
        <f t="shared" ca="1" si="142"/>
        <v>-5.6908339105914946E-2</v>
      </c>
    </row>
    <row r="8867" spans="7:8" x14ac:dyDescent="0.3">
      <c r="G8867" s="174">
        <v>8861</v>
      </c>
      <c r="H8867" s="174">
        <f t="shared" ca="1" si="142"/>
        <v>-3.9285069829110612E-2</v>
      </c>
    </row>
    <row r="8868" spans="7:8" x14ac:dyDescent="0.3">
      <c r="G8868" s="174">
        <v>8862</v>
      </c>
      <c r="H8868" s="174">
        <f t="shared" ca="1" si="142"/>
        <v>-4.0565540452439271E-2</v>
      </c>
    </row>
    <row r="8869" spans="7:8" x14ac:dyDescent="0.3">
      <c r="G8869" s="174">
        <v>8863</v>
      </c>
      <c r="H8869" s="174">
        <f t="shared" ca="1" si="142"/>
        <v>-2.8765592305743937E-2</v>
      </c>
    </row>
    <row r="8870" spans="7:8" x14ac:dyDescent="0.3">
      <c r="G8870" s="174">
        <v>8864</v>
      </c>
      <c r="H8870" s="174">
        <f t="shared" ca="1" si="142"/>
        <v>1.3355804828715097E-2</v>
      </c>
    </row>
    <row r="8871" spans="7:8" x14ac:dyDescent="0.3">
      <c r="G8871" s="174">
        <v>8865</v>
      </c>
      <c r="H8871" s="174">
        <f t="shared" ca="1" si="142"/>
        <v>1.8303617705297461E-2</v>
      </c>
    </row>
    <row r="8872" spans="7:8" x14ac:dyDescent="0.3">
      <c r="G8872" s="174">
        <v>8866</v>
      </c>
      <c r="H8872" s="174">
        <f t="shared" ca="1" si="142"/>
        <v>-1.714454326142446E-2</v>
      </c>
    </row>
    <row r="8873" spans="7:8" x14ac:dyDescent="0.3">
      <c r="G8873" s="174">
        <v>8867</v>
      </c>
      <c r="H8873" s="174">
        <f t="shared" ca="1" si="142"/>
        <v>-2.2902417383550321E-2</v>
      </c>
    </row>
    <row r="8874" spans="7:8" x14ac:dyDescent="0.3">
      <c r="G8874" s="174">
        <v>8868</v>
      </c>
      <c r="H8874" s="174">
        <f t="shared" ca="1" si="142"/>
        <v>-9.0438660747252028E-2</v>
      </c>
    </row>
    <row r="8875" spans="7:8" x14ac:dyDescent="0.3">
      <c r="G8875" s="174">
        <v>8869</v>
      </c>
      <c r="H8875" s="174">
        <f t="shared" ca="1" si="142"/>
        <v>-1.9682448369077642E-2</v>
      </c>
    </row>
    <row r="8876" spans="7:8" x14ac:dyDescent="0.3">
      <c r="G8876" s="174">
        <v>8870</v>
      </c>
      <c r="H8876" s="174">
        <f t="shared" ca="1" si="142"/>
        <v>1.1215736451675049E-2</v>
      </c>
    </row>
    <row r="8877" spans="7:8" x14ac:dyDescent="0.3">
      <c r="G8877" s="174">
        <v>8871</v>
      </c>
      <c r="H8877" s="174">
        <f t="shared" ca="1" si="142"/>
        <v>9.6454447082661588E-3</v>
      </c>
    </row>
    <row r="8878" spans="7:8" x14ac:dyDescent="0.3">
      <c r="G8878" s="174">
        <v>8872</v>
      </c>
      <c r="H8878" s="174">
        <f t="shared" ca="1" si="142"/>
        <v>8.139401032982041E-2</v>
      </c>
    </row>
    <row r="8879" spans="7:8" x14ac:dyDescent="0.3">
      <c r="G8879" s="174">
        <v>8873</v>
      </c>
      <c r="H8879" s="174">
        <f t="shared" ca="1" si="142"/>
        <v>-1.3923600111418695E-2</v>
      </c>
    </row>
    <row r="8880" spans="7:8" x14ac:dyDescent="0.3">
      <c r="G8880" s="174">
        <v>8874</v>
      </c>
      <c r="H8880" s="174">
        <f t="shared" ca="1" si="142"/>
        <v>-5.5002721797649333E-2</v>
      </c>
    </row>
    <row r="8881" spans="7:8" x14ac:dyDescent="0.3">
      <c r="G8881" s="174">
        <v>8875</v>
      </c>
      <c r="H8881" s="174">
        <f t="shared" ca="1" si="142"/>
        <v>2.791673288422028E-2</v>
      </c>
    </row>
    <row r="8882" spans="7:8" x14ac:dyDescent="0.3">
      <c r="G8882" s="174">
        <v>8876</v>
      </c>
      <c r="H8882" s="174">
        <f t="shared" ca="1" si="142"/>
        <v>-2.9515515081197756E-2</v>
      </c>
    </row>
    <row r="8883" spans="7:8" x14ac:dyDescent="0.3">
      <c r="G8883" s="174">
        <v>8877</v>
      </c>
      <c r="H8883" s="174">
        <f t="shared" ca="1" si="142"/>
        <v>1.2611394139276335E-2</v>
      </c>
    </row>
    <row r="8884" spans="7:8" x14ac:dyDescent="0.3">
      <c r="G8884" s="174">
        <v>8878</v>
      </c>
      <c r="H8884" s="174">
        <f t="shared" ca="1" si="142"/>
        <v>4.1622305168109268E-2</v>
      </c>
    </row>
    <row r="8885" spans="7:8" x14ac:dyDescent="0.3">
      <c r="G8885" s="174">
        <v>8879</v>
      </c>
      <c r="H8885" s="174">
        <f t="shared" ca="1" si="142"/>
        <v>1.9341603393441893E-2</v>
      </c>
    </row>
    <row r="8886" spans="7:8" x14ac:dyDescent="0.3">
      <c r="G8886" s="174">
        <v>8880</v>
      </c>
      <c r="H8886" s="174">
        <f t="shared" ca="1" si="142"/>
        <v>-7.672480189666599E-3</v>
      </c>
    </row>
    <row r="8887" spans="7:8" x14ac:dyDescent="0.3">
      <c r="G8887" s="174">
        <v>8881</v>
      </c>
      <c r="H8887" s="174">
        <f t="shared" ca="1" si="142"/>
        <v>1.3664689747221443E-2</v>
      </c>
    </row>
    <row r="8888" spans="7:8" x14ac:dyDescent="0.3">
      <c r="G8888" s="174">
        <v>8882</v>
      </c>
      <c r="H8888" s="174">
        <f t="shared" ca="1" si="142"/>
        <v>1.6337456953464682E-2</v>
      </c>
    </row>
    <row r="8889" spans="7:8" x14ac:dyDescent="0.3">
      <c r="G8889" s="174">
        <v>8883</v>
      </c>
      <c r="H8889" s="174">
        <f t="shared" ca="1" si="142"/>
        <v>1.6603177394278461E-2</v>
      </c>
    </row>
    <row r="8890" spans="7:8" x14ac:dyDescent="0.3">
      <c r="G8890" s="174">
        <v>8884</v>
      </c>
      <c r="H8890" s="174">
        <f t="shared" ca="1" si="142"/>
        <v>1.0244197479693034E-2</v>
      </c>
    </row>
    <row r="8891" spans="7:8" x14ac:dyDescent="0.3">
      <c r="G8891" s="174">
        <v>8885</v>
      </c>
      <c r="H8891" s="174">
        <f t="shared" ca="1" si="142"/>
        <v>3.3729578193998702E-3</v>
      </c>
    </row>
    <row r="8892" spans="7:8" x14ac:dyDescent="0.3">
      <c r="G8892" s="174">
        <v>8886</v>
      </c>
      <c r="H8892" s="174">
        <f t="shared" ca="1" si="142"/>
        <v>1.2287244067811497E-2</v>
      </c>
    </row>
    <row r="8893" spans="7:8" x14ac:dyDescent="0.3">
      <c r="G8893" s="174">
        <v>8887</v>
      </c>
      <c r="H8893" s="174">
        <f t="shared" ca="1" si="142"/>
        <v>-1.3629867445480209E-2</v>
      </c>
    </row>
    <row r="8894" spans="7:8" x14ac:dyDescent="0.3">
      <c r="G8894" s="174">
        <v>8888</v>
      </c>
      <c r="H8894" s="174">
        <f t="shared" ca="1" si="142"/>
        <v>4.9635413086799265E-2</v>
      </c>
    </row>
    <row r="8895" spans="7:8" x14ac:dyDescent="0.3">
      <c r="G8895" s="174">
        <v>8889</v>
      </c>
      <c r="H8895" s="174">
        <f t="shared" ca="1" si="142"/>
        <v>-1.7484530339539988E-2</v>
      </c>
    </row>
    <row r="8896" spans="7:8" x14ac:dyDescent="0.3">
      <c r="G8896" s="174">
        <v>8890</v>
      </c>
      <c r="H8896" s="174">
        <f t="shared" ca="1" si="142"/>
        <v>-5.8012747789839905E-3</v>
      </c>
    </row>
    <row r="8897" spans="7:8" x14ac:dyDescent="0.3">
      <c r="G8897" s="174">
        <v>8891</v>
      </c>
      <c r="H8897" s="174">
        <f t="shared" ca="1" si="142"/>
        <v>7.6814098093651853E-3</v>
      </c>
    </row>
    <row r="8898" spans="7:8" x14ac:dyDescent="0.3">
      <c r="G8898" s="174">
        <v>8892</v>
      </c>
      <c r="H8898" s="174">
        <f t="shared" ca="1" si="142"/>
        <v>-7.5330896351703779E-3</v>
      </c>
    </row>
    <row r="8899" spans="7:8" x14ac:dyDescent="0.3">
      <c r="G8899" s="174">
        <v>8893</v>
      </c>
      <c r="H8899" s="174">
        <f t="shared" ca="1" si="142"/>
        <v>3.4005160709207102E-2</v>
      </c>
    </row>
    <row r="8900" spans="7:8" x14ac:dyDescent="0.3">
      <c r="G8900" s="174">
        <v>8894</v>
      </c>
      <c r="H8900" s="174">
        <f t="shared" ca="1" si="142"/>
        <v>5.3056877723181208E-3</v>
      </c>
    </row>
    <row r="8901" spans="7:8" x14ac:dyDescent="0.3">
      <c r="G8901" s="174">
        <v>8895</v>
      </c>
      <c r="H8901" s="174">
        <f t="shared" ca="1" si="142"/>
        <v>3.4281216642290203E-2</v>
      </c>
    </row>
    <row r="8902" spans="7:8" x14ac:dyDescent="0.3">
      <c r="G8902" s="174">
        <v>8896</v>
      </c>
      <c r="H8902" s="174">
        <f t="shared" ca="1" si="142"/>
        <v>7.0222892803960255E-2</v>
      </c>
    </row>
    <row r="8903" spans="7:8" x14ac:dyDescent="0.3">
      <c r="G8903" s="174">
        <v>8897</v>
      </c>
      <c r="H8903" s="174">
        <f t="shared" ca="1" si="142"/>
        <v>-8.5962981337972359E-3</v>
      </c>
    </row>
    <row r="8904" spans="7:8" x14ac:dyDescent="0.3">
      <c r="G8904" s="174">
        <v>8898</v>
      </c>
      <c r="H8904" s="174">
        <f t="shared" ref="H8904:H8967" ca="1" si="143">_xlfn.NORM.INV(RAND(),N$9,N$10)</f>
        <v>-9.6438622223183369E-3</v>
      </c>
    </row>
    <row r="8905" spans="7:8" x14ac:dyDescent="0.3">
      <c r="G8905" s="174">
        <v>8899</v>
      </c>
      <c r="H8905" s="174">
        <f t="shared" ca="1" si="143"/>
        <v>-8.6165481852662068E-3</v>
      </c>
    </row>
    <row r="8906" spans="7:8" x14ac:dyDescent="0.3">
      <c r="G8906" s="174">
        <v>8900</v>
      </c>
      <c r="H8906" s="174">
        <f t="shared" ca="1" si="143"/>
        <v>-1.4330418179138737E-3</v>
      </c>
    </row>
    <row r="8907" spans="7:8" x14ac:dyDescent="0.3">
      <c r="G8907" s="174">
        <v>8901</v>
      </c>
      <c r="H8907" s="174">
        <f t="shared" ca="1" si="143"/>
        <v>-1.6576935760401722E-2</v>
      </c>
    </row>
    <row r="8908" spans="7:8" x14ac:dyDescent="0.3">
      <c r="G8908" s="174">
        <v>8902</v>
      </c>
      <c r="H8908" s="174">
        <f t="shared" ca="1" si="143"/>
        <v>-6.2440892254617984E-2</v>
      </c>
    </row>
    <row r="8909" spans="7:8" x14ac:dyDescent="0.3">
      <c r="G8909" s="174">
        <v>8903</v>
      </c>
      <c r="H8909" s="174">
        <f t="shared" ca="1" si="143"/>
        <v>5.1051158134438959E-3</v>
      </c>
    </row>
    <row r="8910" spans="7:8" x14ac:dyDescent="0.3">
      <c r="G8910" s="174">
        <v>8904</v>
      </c>
      <c r="H8910" s="174">
        <f t="shared" ca="1" si="143"/>
        <v>-1.5818740623999693E-2</v>
      </c>
    </row>
    <row r="8911" spans="7:8" x14ac:dyDescent="0.3">
      <c r="G8911" s="174">
        <v>8905</v>
      </c>
      <c r="H8911" s="174">
        <f t="shared" ca="1" si="143"/>
        <v>3.9208619486760472E-2</v>
      </c>
    </row>
    <row r="8912" spans="7:8" x14ac:dyDescent="0.3">
      <c r="G8912" s="174">
        <v>8906</v>
      </c>
      <c r="H8912" s="174">
        <f t="shared" ca="1" si="143"/>
        <v>-8.872242006704209E-3</v>
      </c>
    </row>
    <row r="8913" spans="7:8" x14ac:dyDescent="0.3">
      <c r="G8913" s="174">
        <v>8907</v>
      </c>
      <c r="H8913" s="174">
        <f t="shared" ca="1" si="143"/>
        <v>4.144011518550432E-2</v>
      </c>
    </row>
    <row r="8914" spans="7:8" x14ac:dyDescent="0.3">
      <c r="G8914" s="174">
        <v>8908</v>
      </c>
      <c r="H8914" s="174">
        <f t="shared" ca="1" si="143"/>
        <v>2.1562109972618662E-2</v>
      </c>
    </row>
    <row r="8915" spans="7:8" x14ac:dyDescent="0.3">
      <c r="G8915" s="174">
        <v>8909</v>
      </c>
      <c r="H8915" s="174">
        <f t="shared" ca="1" si="143"/>
        <v>-7.4232050855767596E-3</v>
      </c>
    </row>
    <row r="8916" spans="7:8" x14ac:dyDescent="0.3">
      <c r="G8916" s="174">
        <v>8910</v>
      </c>
      <c r="H8916" s="174">
        <f t="shared" ca="1" si="143"/>
        <v>1.8296799413239967E-3</v>
      </c>
    </row>
    <row r="8917" spans="7:8" x14ac:dyDescent="0.3">
      <c r="G8917" s="174">
        <v>8911</v>
      </c>
      <c r="H8917" s="174">
        <f t="shared" ca="1" si="143"/>
        <v>1.7737691527319716E-2</v>
      </c>
    </row>
    <row r="8918" spans="7:8" x14ac:dyDescent="0.3">
      <c r="G8918" s="174">
        <v>8912</v>
      </c>
      <c r="H8918" s="174">
        <f t="shared" ca="1" si="143"/>
        <v>-9.9238100409643256E-3</v>
      </c>
    </row>
    <row r="8919" spans="7:8" x14ac:dyDescent="0.3">
      <c r="G8919" s="174">
        <v>8913</v>
      </c>
      <c r="H8919" s="174">
        <f t="shared" ca="1" si="143"/>
        <v>-1.6427573906497652E-2</v>
      </c>
    </row>
    <row r="8920" spans="7:8" x14ac:dyDescent="0.3">
      <c r="G8920" s="174">
        <v>8914</v>
      </c>
      <c r="H8920" s="174">
        <f t="shared" ca="1" si="143"/>
        <v>-4.9421957771446798E-2</v>
      </c>
    </row>
    <row r="8921" spans="7:8" x14ac:dyDescent="0.3">
      <c r="G8921" s="174">
        <v>8915</v>
      </c>
      <c r="H8921" s="174">
        <f t="shared" ca="1" si="143"/>
        <v>1.9922925979507281E-3</v>
      </c>
    </row>
    <row r="8922" spans="7:8" x14ac:dyDescent="0.3">
      <c r="G8922" s="174">
        <v>8916</v>
      </c>
      <c r="H8922" s="174">
        <f t="shared" ca="1" si="143"/>
        <v>1.6268536775972373E-2</v>
      </c>
    </row>
    <row r="8923" spans="7:8" x14ac:dyDescent="0.3">
      <c r="G8923" s="174">
        <v>8917</v>
      </c>
      <c r="H8923" s="174">
        <f t="shared" ca="1" si="143"/>
        <v>3.4452265187904403E-2</v>
      </c>
    </row>
    <row r="8924" spans="7:8" x14ac:dyDescent="0.3">
      <c r="G8924" s="174">
        <v>8918</v>
      </c>
      <c r="H8924" s="174">
        <f t="shared" ca="1" si="143"/>
        <v>1.6345269090791562E-3</v>
      </c>
    </row>
    <row r="8925" spans="7:8" x14ac:dyDescent="0.3">
      <c r="G8925" s="174">
        <v>8919</v>
      </c>
      <c r="H8925" s="174">
        <f t="shared" ca="1" si="143"/>
        <v>1.8322649508374349E-3</v>
      </c>
    </row>
    <row r="8926" spans="7:8" x14ac:dyDescent="0.3">
      <c r="G8926" s="174">
        <v>8920</v>
      </c>
      <c r="H8926" s="174">
        <f t="shared" ca="1" si="143"/>
        <v>3.8158180261118391E-2</v>
      </c>
    </row>
    <row r="8927" spans="7:8" x14ac:dyDescent="0.3">
      <c r="G8927" s="174">
        <v>8921</v>
      </c>
      <c r="H8927" s="174">
        <f t="shared" ca="1" si="143"/>
        <v>3.6177440746833142E-2</v>
      </c>
    </row>
    <row r="8928" spans="7:8" x14ac:dyDescent="0.3">
      <c r="G8928" s="174">
        <v>8922</v>
      </c>
      <c r="H8928" s="174">
        <f t="shared" ca="1" si="143"/>
        <v>-1.2784624478994568E-2</v>
      </c>
    </row>
    <row r="8929" spans="7:8" x14ac:dyDescent="0.3">
      <c r="G8929" s="174">
        <v>8923</v>
      </c>
      <c r="H8929" s="174">
        <f t="shared" ca="1" si="143"/>
        <v>5.3606944608574616E-3</v>
      </c>
    </row>
    <row r="8930" spans="7:8" x14ac:dyDescent="0.3">
      <c r="G8930" s="174">
        <v>8924</v>
      </c>
      <c r="H8930" s="174">
        <f t="shared" ca="1" si="143"/>
        <v>2.1083671506476196E-2</v>
      </c>
    </row>
    <row r="8931" spans="7:8" x14ac:dyDescent="0.3">
      <c r="G8931" s="174">
        <v>8925</v>
      </c>
      <c r="H8931" s="174">
        <f t="shared" ca="1" si="143"/>
        <v>4.7177358225516178E-3</v>
      </c>
    </row>
    <row r="8932" spans="7:8" x14ac:dyDescent="0.3">
      <c r="G8932" s="174">
        <v>8926</v>
      </c>
      <c r="H8932" s="174">
        <f t="shared" ca="1" si="143"/>
        <v>-4.6037600894132374E-3</v>
      </c>
    </row>
    <row r="8933" spans="7:8" x14ac:dyDescent="0.3">
      <c r="G8933" s="174">
        <v>8927</v>
      </c>
      <c r="H8933" s="174">
        <f t="shared" ca="1" si="143"/>
        <v>2.0555518884831911E-2</v>
      </c>
    </row>
    <row r="8934" spans="7:8" x14ac:dyDescent="0.3">
      <c r="G8934" s="174">
        <v>8928</v>
      </c>
      <c r="H8934" s="174">
        <f t="shared" ca="1" si="143"/>
        <v>2.286652930670181E-2</v>
      </c>
    </row>
    <row r="8935" spans="7:8" x14ac:dyDescent="0.3">
      <c r="G8935" s="174">
        <v>8929</v>
      </c>
      <c r="H8935" s="174">
        <f t="shared" ca="1" si="143"/>
        <v>6.1006094366795396E-3</v>
      </c>
    </row>
    <row r="8936" spans="7:8" x14ac:dyDescent="0.3">
      <c r="G8936" s="174">
        <v>8930</v>
      </c>
      <c r="H8936" s="174">
        <f t="shared" ca="1" si="143"/>
        <v>-3.3198163646525891E-2</v>
      </c>
    </row>
    <row r="8937" spans="7:8" x14ac:dyDescent="0.3">
      <c r="G8937" s="174">
        <v>8931</v>
      </c>
      <c r="H8937" s="174">
        <f t="shared" ca="1" si="143"/>
        <v>7.7859244635543343E-3</v>
      </c>
    </row>
    <row r="8938" spans="7:8" x14ac:dyDescent="0.3">
      <c r="G8938" s="174">
        <v>8932</v>
      </c>
      <c r="H8938" s="174">
        <f t="shared" ca="1" si="143"/>
        <v>-4.738666436400819E-3</v>
      </c>
    </row>
    <row r="8939" spans="7:8" x14ac:dyDescent="0.3">
      <c r="G8939" s="174">
        <v>8933</v>
      </c>
      <c r="H8939" s="174">
        <f t="shared" ca="1" si="143"/>
        <v>-1.4611498253570672E-2</v>
      </c>
    </row>
    <row r="8940" spans="7:8" x14ac:dyDescent="0.3">
      <c r="G8940" s="174">
        <v>8934</v>
      </c>
      <c r="H8940" s="174">
        <f t="shared" ca="1" si="143"/>
        <v>-4.7524099553369815E-2</v>
      </c>
    </row>
    <row r="8941" spans="7:8" x14ac:dyDescent="0.3">
      <c r="G8941" s="174">
        <v>8935</v>
      </c>
      <c r="H8941" s="174">
        <f t="shared" ca="1" si="143"/>
        <v>-7.2810985317149166E-3</v>
      </c>
    </row>
    <row r="8942" spans="7:8" x14ac:dyDescent="0.3">
      <c r="G8942" s="174">
        <v>8936</v>
      </c>
      <c r="H8942" s="174">
        <f t="shared" ca="1" si="143"/>
        <v>5.4812094605129848E-2</v>
      </c>
    </row>
    <row r="8943" spans="7:8" x14ac:dyDescent="0.3">
      <c r="G8943" s="174">
        <v>8937</v>
      </c>
      <c r="H8943" s="174">
        <f t="shared" ca="1" si="143"/>
        <v>2.6986381665380296E-2</v>
      </c>
    </row>
    <row r="8944" spans="7:8" x14ac:dyDescent="0.3">
      <c r="G8944" s="174">
        <v>8938</v>
      </c>
      <c r="H8944" s="174">
        <f t="shared" ca="1" si="143"/>
        <v>-1.1244603691470539E-3</v>
      </c>
    </row>
    <row r="8945" spans="7:8" x14ac:dyDescent="0.3">
      <c r="G8945" s="174">
        <v>8939</v>
      </c>
      <c r="H8945" s="174">
        <f t="shared" ca="1" si="143"/>
        <v>8.3433919139390914E-3</v>
      </c>
    </row>
    <row r="8946" spans="7:8" x14ac:dyDescent="0.3">
      <c r="G8946" s="174">
        <v>8940</v>
      </c>
      <c r="H8946" s="174">
        <f t="shared" ca="1" si="143"/>
        <v>1.4997492642529742E-2</v>
      </c>
    </row>
    <row r="8947" spans="7:8" x14ac:dyDescent="0.3">
      <c r="G8947" s="174">
        <v>8941</v>
      </c>
      <c r="H8947" s="174">
        <f t="shared" ca="1" si="143"/>
        <v>-7.1265109723128439E-2</v>
      </c>
    </row>
    <row r="8948" spans="7:8" x14ac:dyDescent="0.3">
      <c r="G8948" s="174">
        <v>8942</v>
      </c>
      <c r="H8948" s="174">
        <f t="shared" ca="1" si="143"/>
        <v>2.1292118478785562E-2</v>
      </c>
    </row>
    <row r="8949" spans="7:8" x14ac:dyDescent="0.3">
      <c r="G8949" s="174">
        <v>8943</v>
      </c>
      <c r="H8949" s="174">
        <f t="shared" ca="1" si="143"/>
        <v>1.3467468112596429E-2</v>
      </c>
    </row>
    <row r="8950" spans="7:8" x14ac:dyDescent="0.3">
      <c r="G8950" s="174">
        <v>8944</v>
      </c>
      <c r="H8950" s="174">
        <f t="shared" ca="1" si="143"/>
        <v>-5.2235674146253311E-2</v>
      </c>
    </row>
    <row r="8951" spans="7:8" x14ac:dyDescent="0.3">
      <c r="G8951" s="174">
        <v>8945</v>
      </c>
      <c r="H8951" s="174">
        <f t="shared" ca="1" si="143"/>
        <v>2.5819613337491457E-2</v>
      </c>
    </row>
    <row r="8952" spans="7:8" x14ac:dyDescent="0.3">
      <c r="G8952" s="174">
        <v>8946</v>
      </c>
      <c r="H8952" s="174">
        <f t="shared" ca="1" si="143"/>
        <v>-3.5474112454592301E-3</v>
      </c>
    </row>
    <row r="8953" spans="7:8" x14ac:dyDescent="0.3">
      <c r="G8953" s="174">
        <v>8947</v>
      </c>
      <c r="H8953" s="174">
        <f t="shared" ca="1" si="143"/>
        <v>1.0507726593738623E-2</v>
      </c>
    </row>
    <row r="8954" spans="7:8" x14ac:dyDescent="0.3">
      <c r="G8954" s="174">
        <v>8948</v>
      </c>
      <c r="H8954" s="174">
        <f t="shared" ca="1" si="143"/>
        <v>5.9806555404247425E-2</v>
      </c>
    </row>
    <row r="8955" spans="7:8" x14ac:dyDescent="0.3">
      <c r="G8955" s="174">
        <v>8949</v>
      </c>
      <c r="H8955" s="174">
        <f t="shared" ca="1" si="143"/>
        <v>2.8878969278453852E-3</v>
      </c>
    </row>
    <row r="8956" spans="7:8" x14ac:dyDescent="0.3">
      <c r="G8956" s="174">
        <v>8950</v>
      </c>
      <c r="H8956" s="174">
        <f t="shared" ca="1" si="143"/>
        <v>-9.0640347508450694E-2</v>
      </c>
    </row>
    <row r="8957" spans="7:8" x14ac:dyDescent="0.3">
      <c r="G8957" s="174">
        <v>8951</v>
      </c>
      <c r="H8957" s="174">
        <f t="shared" ca="1" si="143"/>
        <v>2.4440153251080898E-2</v>
      </c>
    </row>
    <row r="8958" spans="7:8" x14ac:dyDescent="0.3">
      <c r="G8958" s="174">
        <v>8952</v>
      </c>
      <c r="H8958" s="174">
        <f t="shared" ca="1" si="143"/>
        <v>-2.5382482660783207E-2</v>
      </c>
    </row>
    <row r="8959" spans="7:8" x14ac:dyDescent="0.3">
      <c r="G8959" s="174">
        <v>8953</v>
      </c>
      <c r="H8959" s="174">
        <f t="shared" ca="1" si="143"/>
        <v>3.4830280562969149E-2</v>
      </c>
    </row>
    <row r="8960" spans="7:8" x14ac:dyDescent="0.3">
      <c r="G8960" s="174">
        <v>8954</v>
      </c>
      <c r="H8960" s="174">
        <f t="shared" ca="1" si="143"/>
        <v>-6.3385824672506738E-2</v>
      </c>
    </row>
    <row r="8961" spans="7:8" x14ac:dyDescent="0.3">
      <c r="G8961" s="174">
        <v>8955</v>
      </c>
      <c r="H8961" s="174">
        <f t="shared" ca="1" si="143"/>
        <v>-1.6417970200889875E-2</v>
      </c>
    </row>
    <row r="8962" spans="7:8" x14ac:dyDescent="0.3">
      <c r="G8962" s="174">
        <v>8956</v>
      </c>
      <c r="H8962" s="174">
        <f t="shared" ca="1" si="143"/>
        <v>4.6300453783656284E-2</v>
      </c>
    </row>
    <row r="8963" spans="7:8" x14ac:dyDescent="0.3">
      <c r="G8963" s="174">
        <v>8957</v>
      </c>
      <c r="H8963" s="174">
        <f t="shared" ca="1" si="143"/>
        <v>4.6412399501754582E-2</v>
      </c>
    </row>
    <row r="8964" spans="7:8" x14ac:dyDescent="0.3">
      <c r="G8964" s="174">
        <v>8958</v>
      </c>
      <c r="H8964" s="174">
        <f t="shared" ca="1" si="143"/>
        <v>3.4401874767608545E-2</v>
      </c>
    </row>
    <row r="8965" spans="7:8" x14ac:dyDescent="0.3">
      <c r="G8965" s="174">
        <v>8959</v>
      </c>
      <c r="H8965" s="174">
        <f t="shared" ca="1" si="143"/>
        <v>1.9729526084444393E-2</v>
      </c>
    </row>
    <row r="8966" spans="7:8" x14ac:dyDescent="0.3">
      <c r="G8966" s="174">
        <v>8960</v>
      </c>
      <c r="H8966" s="174">
        <f t="shared" ca="1" si="143"/>
        <v>-4.7112536876679594E-2</v>
      </c>
    </row>
    <row r="8967" spans="7:8" x14ac:dyDescent="0.3">
      <c r="G8967" s="174">
        <v>8961</v>
      </c>
      <c r="H8967" s="174">
        <f t="shared" ca="1" si="143"/>
        <v>-2.6719659765835631E-2</v>
      </c>
    </row>
    <row r="8968" spans="7:8" x14ac:dyDescent="0.3">
      <c r="G8968" s="174">
        <v>8962</v>
      </c>
      <c r="H8968" s="174">
        <f t="shared" ref="H8968:H9031" ca="1" si="144">_xlfn.NORM.INV(RAND(),N$9,N$10)</f>
        <v>-1.9579314783036535E-2</v>
      </c>
    </row>
    <row r="8969" spans="7:8" x14ac:dyDescent="0.3">
      <c r="G8969" s="174">
        <v>8963</v>
      </c>
      <c r="H8969" s="174">
        <f t="shared" ca="1" si="144"/>
        <v>6.8763157182796537E-3</v>
      </c>
    </row>
    <row r="8970" spans="7:8" x14ac:dyDescent="0.3">
      <c r="G8970" s="174">
        <v>8964</v>
      </c>
      <c r="H8970" s="174">
        <f t="shared" ca="1" si="144"/>
        <v>1.2726819217978434E-2</v>
      </c>
    </row>
    <row r="8971" spans="7:8" x14ac:dyDescent="0.3">
      <c r="G8971" s="174">
        <v>8965</v>
      </c>
      <c r="H8971" s="174">
        <f t="shared" ca="1" si="144"/>
        <v>2.706793123994361E-2</v>
      </c>
    </row>
    <row r="8972" spans="7:8" x14ac:dyDescent="0.3">
      <c r="G8972" s="174">
        <v>8966</v>
      </c>
      <c r="H8972" s="174">
        <f t="shared" ca="1" si="144"/>
        <v>2.4860761882734201E-3</v>
      </c>
    </row>
    <row r="8973" spans="7:8" x14ac:dyDescent="0.3">
      <c r="G8973" s="174">
        <v>8967</v>
      </c>
      <c r="H8973" s="174">
        <f t="shared" ca="1" si="144"/>
        <v>-2.094711990259383E-2</v>
      </c>
    </row>
    <row r="8974" spans="7:8" x14ac:dyDescent="0.3">
      <c r="G8974" s="174">
        <v>8968</v>
      </c>
      <c r="H8974" s="174">
        <f t="shared" ca="1" si="144"/>
        <v>-2.7649711463113295E-2</v>
      </c>
    </row>
    <row r="8975" spans="7:8" x14ac:dyDescent="0.3">
      <c r="G8975" s="174">
        <v>8969</v>
      </c>
      <c r="H8975" s="174">
        <f t="shared" ca="1" si="144"/>
        <v>6.7205258929515468E-2</v>
      </c>
    </row>
    <row r="8976" spans="7:8" x14ac:dyDescent="0.3">
      <c r="G8976" s="174">
        <v>8970</v>
      </c>
      <c r="H8976" s="174">
        <f t="shared" ca="1" si="144"/>
        <v>4.0213400413515406E-2</v>
      </c>
    </row>
    <row r="8977" spans="7:8" x14ac:dyDescent="0.3">
      <c r="G8977" s="174">
        <v>8971</v>
      </c>
      <c r="H8977" s="174">
        <f t="shared" ca="1" si="144"/>
        <v>-1.8894127618866854E-2</v>
      </c>
    </row>
    <row r="8978" spans="7:8" x14ac:dyDescent="0.3">
      <c r="G8978" s="174">
        <v>8972</v>
      </c>
      <c r="H8978" s="174">
        <f t="shared" ca="1" si="144"/>
        <v>-1.1234917805482175E-2</v>
      </c>
    </row>
    <row r="8979" spans="7:8" x14ac:dyDescent="0.3">
      <c r="G8979" s="174">
        <v>8973</v>
      </c>
      <c r="H8979" s="174">
        <f t="shared" ca="1" si="144"/>
        <v>-5.2700108403875331E-2</v>
      </c>
    </row>
    <row r="8980" spans="7:8" x14ac:dyDescent="0.3">
      <c r="G8980" s="174">
        <v>8974</v>
      </c>
      <c r="H8980" s="174">
        <f t="shared" ca="1" si="144"/>
        <v>-4.9321131536803189E-2</v>
      </c>
    </row>
    <row r="8981" spans="7:8" x14ac:dyDescent="0.3">
      <c r="G8981" s="174">
        <v>8975</v>
      </c>
      <c r="H8981" s="174">
        <f t="shared" ca="1" si="144"/>
        <v>-3.114179986236729E-2</v>
      </c>
    </row>
    <row r="8982" spans="7:8" x14ac:dyDescent="0.3">
      <c r="G8982" s="174">
        <v>8976</v>
      </c>
      <c r="H8982" s="174">
        <f t="shared" ca="1" si="144"/>
        <v>5.8074182453479208E-3</v>
      </c>
    </row>
    <row r="8983" spans="7:8" x14ac:dyDescent="0.3">
      <c r="G8983" s="174">
        <v>8977</v>
      </c>
      <c r="H8983" s="174">
        <f t="shared" ca="1" si="144"/>
        <v>-6.931947097467632E-2</v>
      </c>
    </row>
    <row r="8984" spans="7:8" x14ac:dyDescent="0.3">
      <c r="G8984" s="174">
        <v>8978</v>
      </c>
      <c r="H8984" s="174">
        <f t="shared" ca="1" si="144"/>
        <v>6.4947686259298042E-3</v>
      </c>
    </row>
    <row r="8985" spans="7:8" x14ac:dyDescent="0.3">
      <c r="G8985" s="174">
        <v>8979</v>
      </c>
      <c r="H8985" s="174">
        <f t="shared" ca="1" si="144"/>
        <v>7.683932901992264E-3</v>
      </c>
    </row>
    <row r="8986" spans="7:8" x14ac:dyDescent="0.3">
      <c r="G8986" s="174">
        <v>8980</v>
      </c>
      <c r="H8986" s="174">
        <f t="shared" ca="1" si="144"/>
        <v>-2.5908582750152051E-2</v>
      </c>
    </row>
    <row r="8987" spans="7:8" x14ac:dyDescent="0.3">
      <c r="G8987" s="174">
        <v>8981</v>
      </c>
      <c r="H8987" s="174">
        <f t="shared" ca="1" si="144"/>
        <v>-9.7255069666318996E-3</v>
      </c>
    </row>
    <row r="8988" spans="7:8" x14ac:dyDescent="0.3">
      <c r="G8988" s="174">
        <v>8982</v>
      </c>
      <c r="H8988" s="174">
        <f t="shared" ca="1" si="144"/>
        <v>1.4263941561904277E-3</v>
      </c>
    </row>
    <row r="8989" spans="7:8" x14ac:dyDescent="0.3">
      <c r="G8989" s="174">
        <v>8983</v>
      </c>
      <c r="H8989" s="174">
        <f t="shared" ca="1" si="144"/>
        <v>1.6309630668498217E-2</v>
      </c>
    </row>
    <row r="8990" spans="7:8" x14ac:dyDescent="0.3">
      <c r="G8990" s="174">
        <v>8984</v>
      </c>
      <c r="H8990" s="174">
        <f t="shared" ca="1" si="144"/>
        <v>5.7633129471915184E-3</v>
      </c>
    </row>
    <row r="8991" spans="7:8" x14ac:dyDescent="0.3">
      <c r="G8991" s="174">
        <v>8985</v>
      </c>
      <c r="H8991" s="174">
        <f t="shared" ca="1" si="144"/>
        <v>-4.0149493966356697E-2</v>
      </c>
    </row>
    <row r="8992" spans="7:8" x14ac:dyDescent="0.3">
      <c r="G8992" s="174">
        <v>8986</v>
      </c>
      <c r="H8992" s="174">
        <f t="shared" ca="1" si="144"/>
        <v>-6.3788150474225092E-2</v>
      </c>
    </row>
    <row r="8993" spans="7:8" x14ac:dyDescent="0.3">
      <c r="G8993" s="174">
        <v>8987</v>
      </c>
      <c r="H8993" s="174">
        <f t="shared" ca="1" si="144"/>
        <v>-1.4112241417209043E-2</v>
      </c>
    </row>
    <row r="8994" spans="7:8" x14ac:dyDescent="0.3">
      <c r="G8994" s="174">
        <v>8988</v>
      </c>
      <c r="H8994" s="174">
        <f t="shared" ca="1" si="144"/>
        <v>-1.834375293119344E-2</v>
      </c>
    </row>
    <row r="8995" spans="7:8" x14ac:dyDescent="0.3">
      <c r="G8995" s="174">
        <v>8989</v>
      </c>
      <c r="H8995" s="174">
        <f t="shared" ca="1" si="144"/>
        <v>2.3621841979651316E-2</v>
      </c>
    </row>
    <row r="8996" spans="7:8" x14ac:dyDescent="0.3">
      <c r="G8996" s="174">
        <v>8990</v>
      </c>
      <c r="H8996" s="174">
        <f t="shared" ca="1" si="144"/>
        <v>3.8443246732140314E-2</v>
      </c>
    </row>
    <row r="8997" spans="7:8" x14ac:dyDescent="0.3">
      <c r="G8997" s="174">
        <v>8991</v>
      </c>
      <c r="H8997" s="174">
        <f t="shared" ca="1" si="144"/>
        <v>3.2975920470976129E-3</v>
      </c>
    </row>
    <row r="8998" spans="7:8" x14ac:dyDescent="0.3">
      <c r="G8998" s="174">
        <v>8992</v>
      </c>
      <c r="H8998" s="174">
        <f t="shared" ca="1" si="144"/>
        <v>4.401344468676107E-2</v>
      </c>
    </row>
    <row r="8999" spans="7:8" x14ac:dyDescent="0.3">
      <c r="G8999" s="174">
        <v>8993</v>
      </c>
      <c r="H8999" s="174">
        <f t="shared" ca="1" si="144"/>
        <v>-2.5025179499515868E-2</v>
      </c>
    </row>
    <row r="9000" spans="7:8" x14ac:dyDescent="0.3">
      <c r="G9000" s="174">
        <v>8994</v>
      </c>
      <c r="H9000" s="174">
        <f t="shared" ca="1" si="144"/>
        <v>-1.7274822213891081E-2</v>
      </c>
    </row>
    <row r="9001" spans="7:8" x14ac:dyDescent="0.3">
      <c r="G9001" s="174">
        <v>8995</v>
      </c>
      <c r="H9001" s="174">
        <f t="shared" ca="1" si="144"/>
        <v>2.1853121109924063E-2</v>
      </c>
    </row>
    <row r="9002" spans="7:8" x14ac:dyDescent="0.3">
      <c r="G9002" s="174">
        <v>8996</v>
      </c>
      <c r="H9002" s="174">
        <f t="shared" ca="1" si="144"/>
        <v>-3.9802363054746687E-2</v>
      </c>
    </row>
    <row r="9003" spans="7:8" x14ac:dyDescent="0.3">
      <c r="G9003" s="174">
        <v>8997</v>
      </c>
      <c r="H9003" s="174">
        <f t="shared" ca="1" si="144"/>
        <v>4.665759362223832E-4</v>
      </c>
    </row>
    <row r="9004" spans="7:8" x14ac:dyDescent="0.3">
      <c r="G9004" s="174">
        <v>8998</v>
      </c>
      <c r="H9004" s="174">
        <f t="shared" ca="1" si="144"/>
        <v>-1.206750252611084E-2</v>
      </c>
    </row>
    <row r="9005" spans="7:8" x14ac:dyDescent="0.3">
      <c r="G9005" s="174">
        <v>8999</v>
      </c>
      <c r="H9005" s="174">
        <f t="shared" ca="1" si="144"/>
        <v>-4.4734683838217985E-2</v>
      </c>
    </row>
    <row r="9006" spans="7:8" x14ac:dyDescent="0.3">
      <c r="G9006" s="174">
        <v>9000</v>
      </c>
      <c r="H9006" s="174">
        <f t="shared" ca="1" si="144"/>
        <v>-2.5163228012190477E-2</v>
      </c>
    </row>
    <row r="9007" spans="7:8" x14ac:dyDescent="0.3">
      <c r="G9007" s="174">
        <v>9001</v>
      </c>
      <c r="H9007" s="174">
        <f t="shared" ca="1" si="144"/>
        <v>-1.3726650727630204E-2</v>
      </c>
    </row>
    <row r="9008" spans="7:8" x14ac:dyDescent="0.3">
      <c r="G9008" s="174">
        <v>9002</v>
      </c>
      <c r="H9008" s="174">
        <f t="shared" ca="1" si="144"/>
        <v>2.8839278660825772E-2</v>
      </c>
    </row>
    <row r="9009" spans="7:8" x14ac:dyDescent="0.3">
      <c r="G9009" s="174">
        <v>9003</v>
      </c>
      <c r="H9009" s="174">
        <f t="shared" ca="1" si="144"/>
        <v>2.3385557991170786E-2</v>
      </c>
    </row>
    <row r="9010" spans="7:8" x14ac:dyDescent="0.3">
      <c r="G9010" s="174">
        <v>9004</v>
      </c>
      <c r="H9010" s="174">
        <f t="shared" ca="1" si="144"/>
        <v>1.4754338518410911E-3</v>
      </c>
    </row>
    <row r="9011" spans="7:8" x14ac:dyDescent="0.3">
      <c r="G9011" s="174">
        <v>9005</v>
      </c>
      <c r="H9011" s="174">
        <f t="shared" ca="1" si="144"/>
        <v>4.3652281323051323E-2</v>
      </c>
    </row>
    <row r="9012" spans="7:8" x14ac:dyDescent="0.3">
      <c r="G9012" s="174">
        <v>9006</v>
      </c>
      <c r="H9012" s="174">
        <f t="shared" ca="1" si="144"/>
        <v>4.2445719111202908E-2</v>
      </c>
    </row>
    <row r="9013" spans="7:8" x14ac:dyDescent="0.3">
      <c r="G9013" s="174">
        <v>9007</v>
      </c>
      <c r="H9013" s="174">
        <f t="shared" ca="1" si="144"/>
        <v>3.1926599589416189E-2</v>
      </c>
    </row>
    <row r="9014" spans="7:8" x14ac:dyDescent="0.3">
      <c r="G9014" s="174">
        <v>9008</v>
      </c>
      <c r="H9014" s="174">
        <f t="shared" ca="1" si="144"/>
        <v>3.4745042550354273E-2</v>
      </c>
    </row>
    <row r="9015" spans="7:8" x14ac:dyDescent="0.3">
      <c r="G9015" s="174">
        <v>9009</v>
      </c>
      <c r="H9015" s="174">
        <f t="shared" ca="1" si="144"/>
        <v>5.5317591558610491E-4</v>
      </c>
    </row>
    <row r="9016" spans="7:8" x14ac:dyDescent="0.3">
      <c r="G9016" s="174">
        <v>9010</v>
      </c>
      <c r="H9016" s="174">
        <f t="shared" ca="1" si="144"/>
        <v>-2.5297235272367539E-2</v>
      </c>
    </row>
    <row r="9017" spans="7:8" x14ac:dyDescent="0.3">
      <c r="G9017" s="174">
        <v>9011</v>
      </c>
      <c r="H9017" s="174">
        <f t="shared" ca="1" si="144"/>
        <v>8.4014295848920586E-3</v>
      </c>
    </row>
    <row r="9018" spans="7:8" x14ac:dyDescent="0.3">
      <c r="G9018" s="174">
        <v>9012</v>
      </c>
      <c r="H9018" s="174">
        <f t="shared" ca="1" si="144"/>
        <v>4.6280765235288384E-3</v>
      </c>
    </row>
    <row r="9019" spans="7:8" x14ac:dyDescent="0.3">
      <c r="G9019" s="174">
        <v>9013</v>
      </c>
      <c r="H9019" s="174">
        <f t="shared" ca="1" si="144"/>
        <v>-5.6653273284119635E-2</v>
      </c>
    </row>
    <row r="9020" spans="7:8" x14ac:dyDescent="0.3">
      <c r="G9020" s="174">
        <v>9014</v>
      </c>
      <c r="H9020" s="174">
        <f t="shared" ca="1" si="144"/>
        <v>2.2084756378003547E-3</v>
      </c>
    </row>
    <row r="9021" spans="7:8" x14ac:dyDescent="0.3">
      <c r="G9021" s="174">
        <v>9015</v>
      </c>
      <c r="H9021" s="174">
        <f t="shared" ca="1" si="144"/>
        <v>-2.5955871907881022E-2</v>
      </c>
    </row>
    <row r="9022" spans="7:8" x14ac:dyDescent="0.3">
      <c r="G9022" s="174">
        <v>9016</v>
      </c>
      <c r="H9022" s="174">
        <f t="shared" ca="1" si="144"/>
        <v>-3.7498072219048301E-2</v>
      </c>
    </row>
    <row r="9023" spans="7:8" x14ac:dyDescent="0.3">
      <c r="G9023" s="174">
        <v>9017</v>
      </c>
      <c r="H9023" s="174">
        <f t="shared" ca="1" si="144"/>
        <v>5.0909933414562306E-2</v>
      </c>
    </row>
    <row r="9024" spans="7:8" x14ac:dyDescent="0.3">
      <c r="G9024" s="174">
        <v>9018</v>
      </c>
      <c r="H9024" s="174">
        <f t="shared" ca="1" si="144"/>
        <v>4.1848197263754237E-2</v>
      </c>
    </row>
    <row r="9025" spans="7:8" x14ac:dyDescent="0.3">
      <c r="G9025" s="174">
        <v>9019</v>
      </c>
      <c r="H9025" s="174">
        <f t="shared" ca="1" si="144"/>
        <v>-3.449043475783619E-2</v>
      </c>
    </row>
    <row r="9026" spans="7:8" x14ac:dyDescent="0.3">
      <c r="G9026" s="174">
        <v>9020</v>
      </c>
      <c r="H9026" s="174">
        <f t="shared" ca="1" si="144"/>
        <v>-2.7031083396924963E-2</v>
      </c>
    </row>
    <row r="9027" spans="7:8" x14ac:dyDescent="0.3">
      <c r="G9027" s="174">
        <v>9021</v>
      </c>
      <c r="H9027" s="174">
        <f t="shared" ca="1" si="144"/>
        <v>-0.10100696958306019</v>
      </c>
    </row>
    <row r="9028" spans="7:8" x14ac:dyDescent="0.3">
      <c r="G9028" s="174">
        <v>9022</v>
      </c>
      <c r="H9028" s="174">
        <f t="shared" ca="1" si="144"/>
        <v>-1.6295769174688828E-2</v>
      </c>
    </row>
    <row r="9029" spans="7:8" x14ac:dyDescent="0.3">
      <c r="G9029" s="174">
        <v>9023</v>
      </c>
      <c r="H9029" s="174">
        <f t="shared" ca="1" si="144"/>
        <v>-6.7194848220969274E-3</v>
      </c>
    </row>
    <row r="9030" spans="7:8" x14ac:dyDescent="0.3">
      <c r="G9030" s="174">
        <v>9024</v>
      </c>
      <c r="H9030" s="174">
        <f t="shared" ca="1" si="144"/>
        <v>2.5273231547230945E-2</v>
      </c>
    </row>
    <row r="9031" spans="7:8" x14ac:dyDescent="0.3">
      <c r="G9031" s="174">
        <v>9025</v>
      </c>
      <c r="H9031" s="174">
        <f t="shared" ca="1" si="144"/>
        <v>1.5054955009941317E-2</v>
      </c>
    </row>
    <row r="9032" spans="7:8" x14ac:dyDescent="0.3">
      <c r="G9032" s="174">
        <v>9026</v>
      </c>
      <c r="H9032" s="174">
        <f t="shared" ref="H9032:H9095" ca="1" si="145">_xlfn.NORM.INV(RAND(),N$9,N$10)</f>
        <v>-2.7767102147716546E-2</v>
      </c>
    </row>
    <row r="9033" spans="7:8" x14ac:dyDescent="0.3">
      <c r="G9033" s="174">
        <v>9027</v>
      </c>
      <c r="H9033" s="174">
        <f t="shared" ca="1" si="145"/>
        <v>-3.5490567094041713E-3</v>
      </c>
    </row>
    <row r="9034" spans="7:8" x14ac:dyDescent="0.3">
      <c r="G9034" s="174">
        <v>9028</v>
      </c>
      <c r="H9034" s="174">
        <f t="shared" ca="1" si="145"/>
        <v>-4.2948218215831564E-2</v>
      </c>
    </row>
    <row r="9035" spans="7:8" x14ac:dyDescent="0.3">
      <c r="G9035" s="174">
        <v>9029</v>
      </c>
      <c r="H9035" s="174">
        <f t="shared" ca="1" si="145"/>
        <v>1.3962499127698987E-2</v>
      </c>
    </row>
    <row r="9036" spans="7:8" x14ac:dyDescent="0.3">
      <c r="G9036" s="174">
        <v>9030</v>
      </c>
      <c r="H9036" s="174">
        <f t="shared" ca="1" si="145"/>
        <v>-1.3291762401303532E-3</v>
      </c>
    </row>
    <row r="9037" spans="7:8" x14ac:dyDescent="0.3">
      <c r="G9037" s="174">
        <v>9031</v>
      </c>
      <c r="H9037" s="174">
        <f t="shared" ca="1" si="145"/>
        <v>2.5115044523108851E-2</v>
      </c>
    </row>
    <row r="9038" spans="7:8" x14ac:dyDescent="0.3">
      <c r="G9038" s="174">
        <v>9032</v>
      </c>
      <c r="H9038" s="174">
        <f t="shared" ca="1" si="145"/>
        <v>-4.6179903617542387E-2</v>
      </c>
    </row>
    <row r="9039" spans="7:8" x14ac:dyDescent="0.3">
      <c r="G9039" s="174">
        <v>9033</v>
      </c>
      <c r="H9039" s="174">
        <f t="shared" ca="1" si="145"/>
        <v>-3.5295046447816572E-2</v>
      </c>
    </row>
    <row r="9040" spans="7:8" x14ac:dyDescent="0.3">
      <c r="G9040" s="174">
        <v>9034</v>
      </c>
      <c r="H9040" s="174">
        <f t="shared" ca="1" si="145"/>
        <v>-1.1470605634922059E-2</v>
      </c>
    </row>
    <row r="9041" spans="7:8" x14ac:dyDescent="0.3">
      <c r="G9041" s="174">
        <v>9035</v>
      </c>
      <c r="H9041" s="174">
        <f t="shared" ca="1" si="145"/>
        <v>5.2908818533827374E-2</v>
      </c>
    </row>
    <row r="9042" spans="7:8" x14ac:dyDescent="0.3">
      <c r="G9042" s="174">
        <v>9036</v>
      </c>
      <c r="H9042" s="174">
        <f t="shared" ca="1" si="145"/>
        <v>-2.063079426111715E-2</v>
      </c>
    </row>
    <row r="9043" spans="7:8" x14ac:dyDescent="0.3">
      <c r="G9043" s="174">
        <v>9037</v>
      </c>
      <c r="H9043" s="174">
        <f t="shared" ca="1" si="145"/>
        <v>-3.4457832278681259E-2</v>
      </c>
    </row>
    <row r="9044" spans="7:8" x14ac:dyDescent="0.3">
      <c r="G9044" s="174">
        <v>9038</v>
      </c>
      <c r="H9044" s="174">
        <f t="shared" ca="1" si="145"/>
        <v>-3.5763094781250671E-2</v>
      </c>
    </row>
    <row r="9045" spans="7:8" x14ac:dyDescent="0.3">
      <c r="G9045" s="174">
        <v>9039</v>
      </c>
      <c r="H9045" s="174">
        <f t="shared" ca="1" si="145"/>
        <v>-8.3865989522715172E-3</v>
      </c>
    </row>
    <row r="9046" spans="7:8" x14ac:dyDescent="0.3">
      <c r="G9046" s="174">
        <v>9040</v>
      </c>
      <c r="H9046" s="174">
        <f t="shared" ca="1" si="145"/>
        <v>-1.2783766561629615E-2</v>
      </c>
    </row>
    <row r="9047" spans="7:8" x14ac:dyDescent="0.3">
      <c r="G9047" s="174">
        <v>9041</v>
      </c>
      <c r="H9047" s="174">
        <f t="shared" ca="1" si="145"/>
        <v>6.3465441906997424E-3</v>
      </c>
    </row>
    <row r="9048" spans="7:8" x14ac:dyDescent="0.3">
      <c r="G9048" s="174">
        <v>9042</v>
      </c>
      <c r="H9048" s="174">
        <f t="shared" ca="1" si="145"/>
        <v>8.451476780008519E-3</v>
      </c>
    </row>
    <row r="9049" spans="7:8" x14ac:dyDescent="0.3">
      <c r="G9049" s="174">
        <v>9043</v>
      </c>
      <c r="H9049" s="174">
        <f t="shared" ca="1" si="145"/>
        <v>5.2550077783056195E-3</v>
      </c>
    </row>
    <row r="9050" spans="7:8" x14ac:dyDescent="0.3">
      <c r="G9050" s="174">
        <v>9044</v>
      </c>
      <c r="H9050" s="174">
        <f t="shared" ca="1" si="145"/>
        <v>-2.9265177492229164E-3</v>
      </c>
    </row>
    <row r="9051" spans="7:8" x14ac:dyDescent="0.3">
      <c r="G9051" s="174">
        <v>9045</v>
      </c>
      <c r="H9051" s="174">
        <f t="shared" ca="1" si="145"/>
        <v>2.7023513644453778E-2</v>
      </c>
    </row>
    <row r="9052" spans="7:8" x14ac:dyDescent="0.3">
      <c r="G9052" s="174">
        <v>9046</v>
      </c>
      <c r="H9052" s="174">
        <f t="shared" ca="1" si="145"/>
        <v>-2.1218686041730831E-2</v>
      </c>
    </row>
    <row r="9053" spans="7:8" x14ac:dyDescent="0.3">
      <c r="G9053" s="174">
        <v>9047</v>
      </c>
      <c r="H9053" s="174">
        <f t="shared" ca="1" si="145"/>
        <v>-6.8586697441284071E-4</v>
      </c>
    </row>
    <row r="9054" spans="7:8" x14ac:dyDescent="0.3">
      <c r="G9054" s="174">
        <v>9048</v>
      </c>
      <c r="H9054" s="174">
        <f t="shared" ca="1" si="145"/>
        <v>4.9370475907318273E-2</v>
      </c>
    </row>
    <row r="9055" spans="7:8" x14ac:dyDescent="0.3">
      <c r="G9055" s="174">
        <v>9049</v>
      </c>
      <c r="H9055" s="174">
        <f t="shared" ca="1" si="145"/>
        <v>5.7265902167206999E-2</v>
      </c>
    </row>
    <row r="9056" spans="7:8" x14ac:dyDescent="0.3">
      <c r="G9056" s="174">
        <v>9050</v>
      </c>
      <c r="H9056" s="174">
        <f t="shared" ca="1" si="145"/>
        <v>-2.1827026527942947E-3</v>
      </c>
    </row>
    <row r="9057" spans="7:8" x14ac:dyDescent="0.3">
      <c r="G9057" s="174">
        <v>9051</v>
      </c>
      <c r="H9057" s="174">
        <f t="shared" ca="1" si="145"/>
        <v>2.381512974821055E-2</v>
      </c>
    </row>
    <row r="9058" spans="7:8" x14ac:dyDescent="0.3">
      <c r="G9058" s="174">
        <v>9052</v>
      </c>
      <c r="H9058" s="174">
        <f t="shared" ca="1" si="145"/>
        <v>2.127622614792457E-3</v>
      </c>
    </row>
    <row r="9059" spans="7:8" x14ac:dyDescent="0.3">
      <c r="G9059" s="174">
        <v>9053</v>
      </c>
      <c r="H9059" s="174">
        <f t="shared" ca="1" si="145"/>
        <v>3.5989145250485743E-2</v>
      </c>
    </row>
    <row r="9060" spans="7:8" x14ac:dyDescent="0.3">
      <c r="G9060" s="174">
        <v>9054</v>
      </c>
      <c r="H9060" s="174">
        <f t="shared" ca="1" si="145"/>
        <v>-3.1351917201417959E-2</v>
      </c>
    </row>
    <row r="9061" spans="7:8" x14ac:dyDescent="0.3">
      <c r="G9061" s="174">
        <v>9055</v>
      </c>
      <c r="H9061" s="174">
        <f t="shared" ca="1" si="145"/>
        <v>3.2241351129262005E-2</v>
      </c>
    </row>
    <row r="9062" spans="7:8" x14ac:dyDescent="0.3">
      <c r="G9062" s="174">
        <v>9056</v>
      </c>
      <c r="H9062" s="174">
        <f t="shared" ca="1" si="145"/>
        <v>7.554727462526294E-3</v>
      </c>
    </row>
    <row r="9063" spans="7:8" x14ac:dyDescent="0.3">
      <c r="G9063" s="174">
        <v>9057</v>
      </c>
      <c r="H9063" s="174">
        <f t="shared" ca="1" si="145"/>
        <v>-7.4084470166823711E-3</v>
      </c>
    </row>
    <row r="9064" spans="7:8" x14ac:dyDescent="0.3">
      <c r="G9064" s="174">
        <v>9058</v>
      </c>
      <c r="H9064" s="174">
        <f t="shared" ca="1" si="145"/>
        <v>-1.7144005155390961E-2</v>
      </c>
    </row>
    <row r="9065" spans="7:8" x14ac:dyDescent="0.3">
      <c r="G9065" s="174">
        <v>9059</v>
      </c>
      <c r="H9065" s="174">
        <f t="shared" ca="1" si="145"/>
        <v>3.1836453766756985E-2</v>
      </c>
    </row>
    <row r="9066" spans="7:8" x14ac:dyDescent="0.3">
      <c r="G9066" s="174">
        <v>9060</v>
      </c>
      <c r="H9066" s="174">
        <f t="shared" ca="1" si="145"/>
        <v>-8.7664804068929864E-3</v>
      </c>
    </row>
    <row r="9067" spans="7:8" x14ac:dyDescent="0.3">
      <c r="G9067" s="174">
        <v>9061</v>
      </c>
      <c r="H9067" s="174">
        <f t="shared" ca="1" si="145"/>
        <v>-1.7463539258295024E-2</v>
      </c>
    </row>
    <row r="9068" spans="7:8" x14ac:dyDescent="0.3">
      <c r="G9068" s="174">
        <v>9062</v>
      </c>
      <c r="H9068" s="174">
        <f t="shared" ca="1" si="145"/>
        <v>2.0739041932213095E-2</v>
      </c>
    </row>
    <row r="9069" spans="7:8" x14ac:dyDescent="0.3">
      <c r="G9069" s="174">
        <v>9063</v>
      </c>
      <c r="H9069" s="174">
        <f t="shared" ca="1" si="145"/>
        <v>1.6035217041308621E-2</v>
      </c>
    </row>
    <row r="9070" spans="7:8" x14ac:dyDescent="0.3">
      <c r="G9070" s="174">
        <v>9064</v>
      </c>
      <c r="H9070" s="174">
        <f t="shared" ca="1" si="145"/>
        <v>3.0111409221555897E-2</v>
      </c>
    </row>
    <row r="9071" spans="7:8" x14ac:dyDescent="0.3">
      <c r="G9071" s="174">
        <v>9065</v>
      </c>
      <c r="H9071" s="174">
        <f t="shared" ca="1" si="145"/>
        <v>6.0198027567743015E-3</v>
      </c>
    </row>
    <row r="9072" spans="7:8" x14ac:dyDescent="0.3">
      <c r="G9072" s="174">
        <v>9066</v>
      </c>
      <c r="H9072" s="174">
        <f t="shared" ca="1" si="145"/>
        <v>-2.2911109969258629E-3</v>
      </c>
    </row>
    <row r="9073" spans="7:8" x14ac:dyDescent="0.3">
      <c r="G9073" s="174">
        <v>9067</v>
      </c>
      <c r="H9073" s="174">
        <f t="shared" ca="1" si="145"/>
        <v>-1.1902089631306243E-2</v>
      </c>
    </row>
    <row r="9074" spans="7:8" x14ac:dyDescent="0.3">
      <c r="G9074" s="174">
        <v>9068</v>
      </c>
      <c r="H9074" s="174">
        <f t="shared" ca="1" si="145"/>
        <v>-4.3903163001901219E-3</v>
      </c>
    </row>
    <row r="9075" spans="7:8" x14ac:dyDescent="0.3">
      <c r="G9075" s="174">
        <v>9069</v>
      </c>
      <c r="H9075" s="174">
        <f t="shared" ca="1" si="145"/>
        <v>-8.294540866890383E-4</v>
      </c>
    </row>
    <row r="9076" spans="7:8" x14ac:dyDescent="0.3">
      <c r="G9076" s="174">
        <v>9070</v>
      </c>
      <c r="H9076" s="174">
        <f t="shared" ca="1" si="145"/>
        <v>-4.0874713921879913E-2</v>
      </c>
    </row>
    <row r="9077" spans="7:8" x14ac:dyDescent="0.3">
      <c r="G9077" s="174">
        <v>9071</v>
      </c>
      <c r="H9077" s="174">
        <f t="shared" ca="1" si="145"/>
        <v>-2.9562339407007483E-2</v>
      </c>
    </row>
    <row r="9078" spans="7:8" x14ac:dyDescent="0.3">
      <c r="G9078" s="174">
        <v>9072</v>
      </c>
      <c r="H9078" s="174">
        <f t="shared" ca="1" si="145"/>
        <v>2.3590224801375476E-2</v>
      </c>
    </row>
    <row r="9079" spans="7:8" x14ac:dyDescent="0.3">
      <c r="G9079" s="174">
        <v>9073</v>
      </c>
      <c r="H9079" s="174">
        <f t="shared" ca="1" si="145"/>
        <v>2.7296609484458972E-2</v>
      </c>
    </row>
    <row r="9080" spans="7:8" x14ac:dyDescent="0.3">
      <c r="G9080" s="174">
        <v>9074</v>
      </c>
      <c r="H9080" s="174">
        <f t="shared" ca="1" si="145"/>
        <v>-1.2134018054595918E-2</v>
      </c>
    </row>
    <row r="9081" spans="7:8" x14ac:dyDescent="0.3">
      <c r="G9081" s="174">
        <v>9075</v>
      </c>
      <c r="H9081" s="174">
        <f t="shared" ca="1" si="145"/>
        <v>-3.2068181273969486E-3</v>
      </c>
    </row>
    <row r="9082" spans="7:8" x14ac:dyDescent="0.3">
      <c r="G9082" s="174">
        <v>9076</v>
      </c>
      <c r="H9082" s="174">
        <f t="shared" ca="1" si="145"/>
        <v>5.6425091147334133E-3</v>
      </c>
    </row>
    <row r="9083" spans="7:8" x14ac:dyDescent="0.3">
      <c r="G9083" s="174">
        <v>9077</v>
      </c>
      <c r="H9083" s="174">
        <f t="shared" ca="1" si="145"/>
        <v>9.1060047933798384E-3</v>
      </c>
    </row>
    <row r="9084" spans="7:8" x14ac:dyDescent="0.3">
      <c r="G9084" s="174">
        <v>9078</v>
      </c>
      <c r="H9084" s="174">
        <f t="shared" ca="1" si="145"/>
        <v>4.558057851947294E-2</v>
      </c>
    </row>
    <row r="9085" spans="7:8" x14ac:dyDescent="0.3">
      <c r="G9085" s="174">
        <v>9079</v>
      </c>
      <c r="H9085" s="174">
        <f t="shared" ca="1" si="145"/>
        <v>2.1763497268655403E-2</v>
      </c>
    </row>
    <row r="9086" spans="7:8" x14ac:dyDescent="0.3">
      <c r="G9086" s="174">
        <v>9080</v>
      </c>
      <c r="H9086" s="174">
        <f t="shared" ca="1" si="145"/>
        <v>-3.7036258330479792E-2</v>
      </c>
    </row>
    <row r="9087" spans="7:8" x14ac:dyDescent="0.3">
      <c r="G9087" s="174">
        <v>9081</v>
      </c>
      <c r="H9087" s="174">
        <f t="shared" ca="1" si="145"/>
        <v>6.0575613211193334E-2</v>
      </c>
    </row>
    <row r="9088" spans="7:8" x14ac:dyDescent="0.3">
      <c r="G9088" s="174">
        <v>9082</v>
      </c>
      <c r="H9088" s="174">
        <f t="shared" ca="1" si="145"/>
        <v>-4.1687554102702806E-2</v>
      </c>
    </row>
    <row r="9089" spans="7:8" x14ac:dyDescent="0.3">
      <c r="G9089" s="174">
        <v>9083</v>
      </c>
      <c r="H9089" s="174">
        <f t="shared" ca="1" si="145"/>
        <v>-9.1662968907850178E-3</v>
      </c>
    </row>
    <row r="9090" spans="7:8" x14ac:dyDescent="0.3">
      <c r="G9090" s="174">
        <v>9084</v>
      </c>
      <c r="H9090" s="174">
        <f t="shared" ca="1" si="145"/>
        <v>-4.5246280109234281E-2</v>
      </c>
    </row>
    <row r="9091" spans="7:8" x14ac:dyDescent="0.3">
      <c r="G9091" s="174">
        <v>9085</v>
      </c>
      <c r="H9091" s="174">
        <f t="shared" ca="1" si="145"/>
        <v>2.3240775141991681E-2</v>
      </c>
    </row>
    <row r="9092" spans="7:8" x14ac:dyDescent="0.3">
      <c r="G9092" s="174">
        <v>9086</v>
      </c>
      <c r="H9092" s="174">
        <f t="shared" ca="1" si="145"/>
        <v>2.3119563221359895E-2</v>
      </c>
    </row>
    <row r="9093" spans="7:8" x14ac:dyDescent="0.3">
      <c r="G9093" s="174">
        <v>9087</v>
      </c>
      <c r="H9093" s="174">
        <f t="shared" ca="1" si="145"/>
        <v>-3.3236415350281312E-3</v>
      </c>
    </row>
    <row r="9094" spans="7:8" x14ac:dyDescent="0.3">
      <c r="G9094" s="174">
        <v>9088</v>
      </c>
      <c r="H9094" s="174">
        <f t="shared" ca="1" si="145"/>
        <v>1.8257172004452787E-2</v>
      </c>
    </row>
    <row r="9095" spans="7:8" x14ac:dyDescent="0.3">
      <c r="G9095" s="174">
        <v>9089</v>
      </c>
      <c r="H9095" s="174">
        <f t="shared" ca="1" si="145"/>
        <v>4.9811099219144398E-3</v>
      </c>
    </row>
    <row r="9096" spans="7:8" x14ac:dyDescent="0.3">
      <c r="G9096" s="174">
        <v>9090</v>
      </c>
      <c r="H9096" s="174">
        <f t="shared" ref="H9096:H9159" ca="1" si="146">_xlfn.NORM.INV(RAND(),N$9,N$10)</f>
        <v>-3.3581579745432873E-3</v>
      </c>
    </row>
    <row r="9097" spans="7:8" x14ac:dyDescent="0.3">
      <c r="G9097" s="174">
        <v>9091</v>
      </c>
      <c r="H9097" s="174">
        <f t="shared" ca="1" si="146"/>
        <v>9.0882322054215649E-4</v>
      </c>
    </row>
    <row r="9098" spans="7:8" x14ac:dyDescent="0.3">
      <c r="G9098" s="174">
        <v>9092</v>
      </c>
      <c r="H9098" s="174">
        <f t="shared" ca="1" si="146"/>
        <v>5.7329668662337158E-3</v>
      </c>
    </row>
    <row r="9099" spans="7:8" x14ac:dyDescent="0.3">
      <c r="G9099" s="174">
        <v>9093</v>
      </c>
      <c r="H9099" s="174">
        <f t="shared" ca="1" si="146"/>
        <v>2.1003692336137015E-2</v>
      </c>
    </row>
    <row r="9100" spans="7:8" x14ac:dyDescent="0.3">
      <c r="G9100" s="174">
        <v>9094</v>
      </c>
      <c r="H9100" s="174">
        <f t="shared" ca="1" si="146"/>
        <v>5.1648246653389254E-2</v>
      </c>
    </row>
    <row r="9101" spans="7:8" x14ac:dyDescent="0.3">
      <c r="G9101" s="174">
        <v>9095</v>
      </c>
      <c r="H9101" s="174">
        <f t="shared" ca="1" si="146"/>
        <v>3.0513978581185415E-3</v>
      </c>
    </row>
    <row r="9102" spans="7:8" x14ac:dyDescent="0.3">
      <c r="G9102" s="174">
        <v>9096</v>
      </c>
      <c r="H9102" s="174">
        <f t="shared" ca="1" si="146"/>
        <v>3.4627559826760038E-2</v>
      </c>
    </row>
    <row r="9103" spans="7:8" x14ac:dyDescent="0.3">
      <c r="G9103" s="174">
        <v>9097</v>
      </c>
      <c r="H9103" s="174">
        <f t="shared" ca="1" si="146"/>
        <v>4.1762076241742925E-3</v>
      </c>
    </row>
    <row r="9104" spans="7:8" x14ac:dyDescent="0.3">
      <c r="G9104" s="174">
        <v>9098</v>
      </c>
      <c r="H9104" s="174">
        <f t="shared" ca="1" si="146"/>
        <v>-1.5597604736783725E-2</v>
      </c>
    </row>
    <row r="9105" spans="7:8" x14ac:dyDescent="0.3">
      <c r="G9105" s="174">
        <v>9099</v>
      </c>
      <c r="H9105" s="174">
        <f t="shared" ca="1" si="146"/>
        <v>1.7578590203871671E-2</v>
      </c>
    </row>
    <row r="9106" spans="7:8" x14ac:dyDescent="0.3">
      <c r="G9106" s="174">
        <v>9100</v>
      </c>
      <c r="H9106" s="174">
        <f t="shared" ca="1" si="146"/>
        <v>-1.6215861200851472E-2</v>
      </c>
    </row>
    <row r="9107" spans="7:8" x14ac:dyDescent="0.3">
      <c r="G9107" s="174">
        <v>9101</v>
      </c>
      <c r="H9107" s="174">
        <f t="shared" ca="1" si="146"/>
        <v>-2.3666373078183121E-2</v>
      </c>
    </row>
    <row r="9108" spans="7:8" x14ac:dyDescent="0.3">
      <c r="G9108" s="174">
        <v>9102</v>
      </c>
      <c r="H9108" s="174">
        <f t="shared" ca="1" si="146"/>
        <v>3.1108242722753658E-3</v>
      </c>
    </row>
    <row r="9109" spans="7:8" x14ac:dyDescent="0.3">
      <c r="G9109" s="174">
        <v>9103</v>
      </c>
      <c r="H9109" s="174">
        <f t="shared" ca="1" si="146"/>
        <v>5.9155795973520975E-4</v>
      </c>
    </row>
    <row r="9110" spans="7:8" x14ac:dyDescent="0.3">
      <c r="G9110" s="174">
        <v>9104</v>
      </c>
      <c r="H9110" s="174">
        <f t="shared" ca="1" si="146"/>
        <v>3.3012791894125891E-2</v>
      </c>
    </row>
    <row r="9111" spans="7:8" x14ac:dyDescent="0.3">
      <c r="G9111" s="174">
        <v>9105</v>
      </c>
      <c r="H9111" s="174">
        <f t="shared" ca="1" si="146"/>
        <v>-5.9130219639670023E-2</v>
      </c>
    </row>
    <row r="9112" spans="7:8" x14ac:dyDescent="0.3">
      <c r="G9112" s="174">
        <v>9106</v>
      </c>
      <c r="H9112" s="174">
        <f t="shared" ca="1" si="146"/>
        <v>8.2894169207875599E-5</v>
      </c>
    </row>
    <row r="9113" spans="7:8" x14ac:dyDescent="0.3">
      <c r="G9113" s="174">
        <v>9107</v>
      </c>
      <c r="H9113" s="174">
        <f t="shared" ca="1" si="146"/>
        <v>-2.506828642617832E-2</v>
      </c>
    </row>
    <row r="9114" spans="7:8" x14ac:dyDescent="0.3">
      <c r="G9114" s="174">
        <v>9108</v>
      </c>
      <c r="H9114" s="174">
        <f t="shared" ca="1" si="146"/>
        <v>-2.8016319442525476E-2</v>
      </c>
    </row>
    <row r="9115" spans="7:8" x14ac:dyDescent="0.3">
      <c r="G9115" s="174">
        <v>9109</v>
      </c>
      <c r="H9115" s="174">
        <f t="shared" ca="1" si="146"/>
        <v>1.6614809647277705E-2</v>
      </c>
    </row>
    <row r="9116" spans="7:8" x14ac:dyDescent="0.3">
      <c r="G9116" s="174">
        <v>9110</v>
      </c>
      <c r="H9116" s="174">
        <f t="shared" ca="1" si="146"/>
        <v>1.2360567994535318E-2</v>
      </c>
    </row>
    <row r="9117" spans="7:8" x14ac:dyDescent="0.3">
      <c r="G9117" s="174">
        <v>9111</v>
      </c>
      <c r="H9117" s="174">
        <f t="shared" ca="1" si="146"/>
        <v>-1.2679248920339651E-2</v>
      </c>
    </row>
    <row r="9118" spans="7:8" x14ac:dyDescent="0.3">
      <c r="G9118" s="174">
        <v>9112</v>
      </c>
      <c r="H9118" s="174">
        <f t="shared" ca="1" si="146"/>
        <v>1.2068675821384084E-3</v>
      </c>
    </row>
    <row r="9119" spans="7:8" x14ac:dyDescent="0.3">
      <c r="G9119" s="174">
        <v>9113</v>
      </c>
      <c r="H9119" s="174">
        <f t="shared" ca="1" si="146"/>
        <v>-2.081238859133959E-2</v>
      </c>
    </row>
    <row r="9120" spans="7:8" x14ac:dyDescent="0.3">
      <c r="G9120" s="174">
        <v>9114</v>
      </c>
      <c r="H9120" s="174">
        <f t="shared" ca="1" si="146"/>
        <v>-1.3630565560078908E-2</v>
      </c>
    </row>
    <row r="9121" spans="7:8" x14ac:dyDescent="0.3">
      <c r="G9121" s="174">
        <v>9115</v>
      </c>
      <c r="H9121" s="174">
        <f t="shared" ca="1" si="146"/>
        <v>7.3732401955990609E-2</v>
      </c>
    </row>
    <row r="9122" spans="7:8" x14ac:dyDescent="0.3">
      <c r="G9122" s="174">
        <v>9116</v>
      </c>
      <c r="H9122" s="174">
        <f t="shared" ca="1" si="146"/>
        <v>2.271284108966997E-2</v>
      </c>
    </row>
    <row r="9123" spans="7:8" x14ac:dyDescent="0.3">
      <c r="G9123" s="174">
        <v>9117</v>
      </c>
      <c r="H9123" s="174">
        <f t="shared" ca="1" si="146"/>
        <v>1.6102698177564101E-2</v>
      </c>
    </row>
    <row r="9124" spans="7:8" x14ac:dyDescent="0.3">
      <c r="G9124" s="174">
        <v>9118</v>
      </c>
      <c r="H9124" s="174">
        <f t="shared" ca="1" si="146"/>
        <v>-1.5481589797161615E-2</v>
      </c>
    </row>
    <row r="9125" spans="7:8" x14ac:dyDescent="0.3">
      <c r="G9125" s="174">
        <v>9119</v>
      </c>
      <c r="H9125" s="174">
        <f t="shared" ca="1" si="146"/>
        <v>-8.5190837971905933E-3</v>
      </c>
    </row>
    <row r="9126" spans="7:8" x14ac:dyDescent="0.3">
      <c r="G9126" s="174">
        <v>9120</v>
      </c>
      <c r="H9126" s="174">
        <f t="shared" ca="1" si="146"/>
        <v>-4.2319212612543074E-2</v>
      </c>
    </row>
    <row r="9127" spans="7:8" x14ac:dyDescent="0.3">
      <c r="G9127" s="174">
        <v>9121</v>
      </c>
      <c r="H9127" s="174">
        <f t="shared" ca="1" si="146"/>
        <v>-6.4976410980089197E-3</v>
      </c>
    </row>
    <row r="9128" spans="7:8" x14ac:dyDescent="0.3">
      <c r="G9128" s="174">
        <v>9122</v>
      </c>
      <c r="H9128" s="174">
        <f t="shared" ca="1" si="146"/>
        <v>1.5103956188322847E-2</v>
      </c>
    </row>
    <row r="9129" spans="7:8" x14ac:dyDescent="0.3">
      <c r="G9129" s="174">
        <v>9123</v>
      </c>
      <c r="H9129" s="174">
        <f t="shared" ca="1" si="146"/>
        <v>-4.4054993000693606E-2</v>
      </c>
    </row>
    <row r="9130" spans="7:8" x14ac:dyDescent="0.3">
      <c r="G9130" s="174">
        <v>9124</v>
      </c>
      <c r="H9130" s="174">
        <f t="shared" ca="1" si="146"/>
        <v>-3.1059920104342682E-2</v>
      </c>
    </row>
    <row r="9131" spans="7:8" x14ac:dyDescent="0.3">
      <c r="G9131" s="174">
        <v>9125</v>
      </c>
      <c r="H9131" s="174">
        <f t="shared" ca="1" si="146"/>
        <v>-9.5155591509330992E-3</v>
      </c>
    </row>
    <row r="9132" spans="7:8" x14ac:dyDescent="0.3">
      <c r="G9132" s="174">
        <v>9126</v>
      </c>
      <c r="H9132" s="174">
        <f t="shared" ca="1" si="146"/>
        <v>4.5816524695656627E-2</v>
      </c>
    </row>
    <row r="9133" spans="7:8" x14ac:dyDescent="0.3">
      <c r="G9133" s="174">
        <v>9127</v>
      </c>
      <c r="H9133" s="174">
        <f t="shared" ca="1" si="146"/>
        <v>-2.7193662985870524E-2</v>
      </c>
    </row>
    <row r="9134" spans="7:8" x14ac:dyDescent="0.3">
      <c r="G9134" s="174">
        <v>9128</v>
      </c>
      <c r="H9134" s="174">
        <f t="shared" ca="1" si="146"/>
        <v>3.7419797801316107E-4</v>
      </c>
    </row>
    <row r="9135" spans="7:8" x14ac:dyDescent="0.3">
      <c r="G9135" s="174">
        <v>9129</v>
      </c>
      <c r="H9135" s="174">
        <f t="shared" ca="1" si="146"/>
        <v>-1.2149376407788967E-2</v>
      </c>
    </row>
    <row r="9136" spans="7:8" x14ac:dyDescent="0.3">
      <c r="G9136" s="174">
        <v>9130</v>
      </c>
      <c r="H9136" s="174">
        <f t="shared" ca="1" si="146"/>
        <v>3.3147532752466055E-2</v>
      </c>
    </row>
    <row r="9137" spans="7:8" x14ac:dyDescent="0.3">
      <c r="G9137" s="174">
        <v>9131</v>
      </c>
      <c r="H9137" s="174">
        <f t="shared" ca="1" si="146"/>
        <v>5.7310013230130893E-2</v>
      </c>
    </row>
    <row r="9138" spans="7:8" x14ac:dyDescent="0.3">
      <c r="G9138" s="174">
        <v>9132</v>
      </c>
      <c r="H9138" s="174">
        <f t="shared" ca="1" si="146"/>
        <v>-5.3454703966984214E-2</v>
      </c>
    </row>
    <row r="9139" spans="7:8" x14ac:dyDescent="0.3">
      <c r="G9139" s="174">
        <v>9133</v>
      </c>
      <c r="H9139" s="174">
        <f t="shared" ca="1" si="146"/>
        <v>2.3461593150794931E-2</v>
      </c>
    </row>
    <row r="9140" spans="7:8" x14ac:dyDescent="0.3">
      <c r="G9140" s="174">
        <v>9134</v>
      </c>
      <c r="H9140" s="174">
        <f t="shared" ca="1" si="146"/>
        <v>1.5593104187993813E-2</v>
      </c>
    </row>
    <row r="9141" spans="7:8" x14ac:dyDescent="0.3">
      <c r="G9141" s="174">
        <v>9135</v>
      </c>
      <c r="H9141" s="174">
        <f t="shared" ca="1" si="146"/>
        <v>3.5941677511075992E-2</v>
      </c>
    </row>
    <row r="9142" spans="7:8" x14ac:dyDescent="0.3">
      <c r="G9142" s="174">
        <v>9136</v>
      </c>
      <c r="H9142" s="174">
        <f t="shared" ca="1" si="146"/>
        <v>9.7037178020850344E-3</v>
      </c>
    </row>
    <row r="9143" spans="7:8" x14ac:dyDescent="0.3">
      <c r="G9143" s="174">
        <v>9137</v>
      </c>
      <c r="H9143" s="174">
        <f t="shared" ca="1" si="146"/>
        <v>-7.1269652037961678E-2</v>
      </c>
    </row>
    <row r="9144" spans="7:8" x14ac:dyDescent="0.3">
      <c r="G9144" s="174">
        <v>9138</v>
      </c>
      <c r="H9144" s="174">
        <f t="shared" ca="1" si="146"/>
        <v>4.5663809770234032E-3</v>
      </c>
    </row>
    <row r="9145" spans="7:8" x14ac:dyDescent="0.3">
      <c r="G9145" s="174">
        <v>9139</v>
      </c>
      <c r="H9145" s="174">
        <f t="shared" ca="1" si="146"/>
        <v>-3.4081080639693513E-2</v>
      </c>
    </row>
    <row r="9146" spans="7:8" x14ac:dyDescent="0.3">
      <c r="G9146" s="174">
        <v>9140</v>
      </c>
      <c r="H9146" s="174">
        <f t="shared" ca="1" si="146"/>
        <v>-3.0631146680949611E-2</v>
      </c>
    </row>
    <row r="9147" spans="7:8" x14ac:dyDescent="0.3">
      <c r="G9147" s="174">
        <v>9141</v>
      </c>
      <c r="H9147" s="174">
        <f t="shared" ca="1" si="146"/>
        <v>7.0519237170946856E-3</v>
      </c>
    </row>
    <row r="9148" spans="7:8" x14ac:dyDescent="0.3">
      <c r="G9148" s="174">
        <v>9142</v>
      </c>
      <c r="H9148" s="174">
        <f t="shared" ca="1" si="146"/>
        <v>2.0933097099060168E-2</v>
      </c>
    </row>
    <row r="9149" spans="7:8" x14ac:dyDescent="0.3">
      <c r="G9149" s="174">
        <v>9143</v>
      </c>
      <c r="H9149" s="174">
        <f t="shared" ca="1" si="146"/>
        <v>8.0504955913360238E-2</v>
      </c>
    </row>
    <row r="9150" spans="7:8" x14ac:dyDescent="0.3">
      <c r="G9150" s="174">
        <v>9144</v>
      </c>
      <c r="H9150" s="174">
        <f t="shared" ca="1" si="146"/>
        <v>-3.2676125256483134E-2</v>
      </c>
    </row>
    <row r="9151" spans="7:8" x14ac:dyDescent="0.3">
      <c r="G9151" s="174">
        <v>9145</v>
      </c>
      <c r="H9151" s="174">
        <f t="shared" ca="1" si="146"/>
        <v>1.502251304440649E-2</v>
      </c>
    </row>
    <row r="9152" spans="7:8" x14ac:dyDescent="0.3">
      <c r="G9152" s="174">
        <v>9146</v>
      </c>
      <c r="H9152" s="174">
        <f t="shared" ca="1" si="146"/>
        <v>1.6190025834785557E-2</v>
      </c>
    </row>
    <row r="9153" spans="7:8" x14ac:dyDescent="0.3">
      <c r="G9153" s="174">
        <v>9147</v>
      </c>
      <c r="H9153" s="174">
        <f t="shared" ca="1" si="146"/>
        <v>1.7118571405902384E-2</v>
      </c>
    </row>
    <row r="9154" spans="7:8" x14ac:dyDescent="0.3">
      <c r="G9154" s="174">
        <v>9148</v>
      </c>
      <c r="H9154" s="174">
        <f t="shared" ca="1" si="146"/>
        <v>1.0714342440673414E-2</v>
      </c>
    </row>
    <row r="9155" spans="7:8" x14ac:dyDescent="0.3">
      <c r="G9155" s="174">
        <v>9149</v>
      </c>
      <c r="H9155" s="174">
        <f t="shared" ca="1" si="146"/>
        <v>-1.1809453565511272E-2</v>
      </c>
    </row>
    <row r="9156" spans="7:8" x14ac:dyDescent="0.3">
      <c r="G9156" s="174">
        <v>9150</v>
      </c>
      <c r="H9156" s="174">
        <f t="shared" ca="1" si="146"/>
        <v>5.5622702059881353E-2</v>
      </c>
    </row>
    <row r="9157" spans="7:8" x14ac:dyDescent="0.3">
      <c r="G9157" s="174">
        <v>9151</v>
      </c>
      <c r="H9157" s="174">
        <f t="shared" ca="1" si="146"/>
        <v>1.7389167055962017E-2</v>
      </c>
    </row>
    <row r="9158" spans="7:8" x14ac:dyDescent="0.3">
      <c r="G9158" s="174">
        <v>9152</v>
      </c>
      <c r="H9158" s="174">
        <f t="shared" ca="1" si="146"/>
        <v>1.4104200996450844E-2</v>
      </c>
    </row>
    <row r="9159" spans="7:8" x14ac:dyDescent="0.3">
      <c r="G9159" s="174">
        <v>9153</v>
      </c>
      <c r="H9159" s="174">
        <f t="shared" ca="1" si="146"/>
        <v>2.0697640434492182E-2</v>
      </c>
    </row>
    <row r="9160" spans="7:8" x14ac:dyDescent="0.3">
      <c r="G9160" s="174">
        <v>9154</v>
      </c>
      <c r="H9160" s="174">
        <f t="shared" ref="H9160:H9223" ca="1" si="147">_xlfn.NORM.INV(RAND(),N$9,N$10)</f>
        <v>-1.7260368429957127E-2</v>
      </c>
    </row>
    <row r="9161" spans="7:8" x14ac:dyDescent="0.3">
      <c r="G9161" s="174">
        <v>9155</v>
      </c>
      <c r="H9161" s="174">
        <f t="shared" ca="1" si="147"/>
        <v>-1.9616126204295436E-2</v>
      </c>
    </row>
    <row r="9162" spans="7:8" x14ac:dyDescent="0.3">
      <c r="G9162" s="174">
        <v>9156</v>
      </c>
      <c r="H9162" s="174">
        <f t="shared" ca="1" si="147"/>
        <v>1.0474034881073596E-2</v>
      </c>
    </row>
    <row r="9163" spans="7:8" x14ac:dyDescent="0.3">
      <c r="G9163" s="174">
        <v>9157</v>
      </c>
      <c r="H9163" s="174">
        <f t="shared" ca="1" si="147"/>
        <v>-1.1118785049883894E-3</v>
      </c>
    </row>
    <row r="9164" spans="7:8" x14ac:dyDescent="0.3">
      <c r="G9164" s="174">
        <v>9158</v>
      </c>
      <c r="H9164" s="174">
        <f t="shared" ca="1" si="147"/>
        <v>-2.4930750717939362E-2</v>
      </c>
    </row>
    <row r="9165" spans="7:8" x14ac:dyDescent="0.3">
      <c r="G9165" s="174">
        <v>9159</v>
      </c>
      <c r="H9165" s="174">
        <f t="shared" ca="1" si="147"/>
        <v>-8.2979311941980636E-3</v>
      </c>
    </row>
    <row r="9166" spans="7:8" x14ac:dyDescent="0.3">
      <c r="G9166" s="174">
        <v>9160</v>
      </c>
      <c r="H9166" s="174">
        <f t="shared" ca="1" si="147"/>
        <v>-2.2820108253970201E-2</v>
      </c>
    </row>
    <row r="9167" spans="7:8" x14ac:dyDescent="0.3">
      <c r="G9167" s="174">
        <v>9161</v>
      </c>
      <c r="H9167" s="174">
        <f t="shared" ca="1" si="147"/>
        <v>9.9101012326582149E-3</v>
      </c>
    </row>
    <row r="9168" spans="7:8" x14ac:dyDescent="0.3">
      <c r="G9168" s="174">
        <v>9162</v>
      </c>
      <c r="H9168" s="174">
        <f t="shared" ca="1" si="147"/>
        <v>-4.2062306739940152E-3</v>
      </c>
    </row>
    <row r="9169" spans="7:8" x14ac:dyDescent="0.3">
      <c r="G9169" s="174">
        <v>9163</v>
      </c>
      <c r="H9169" s="174">
        <f t="shared" ca="1" si="147"/>
        <v>-1.464181977852839E-2</v>
      </c>
    </row>
    <row r="9170" spans="7:8" x14ac:dyDescent="0.3">
      <c r="G9170" s="174">
        <v>9164</v>
      </c>
      <c r="H9170" s="174">
        <f t="shared" ca="1" si="147"/>
        <v>-1.1922004190840279E-2</v>
      </c>
    </row>
    <row r="9171" spans="7:8" x14ac:dyDescent="0.3">
      <c r="G9171" s="174">
        <v>9165</v>
      </c>
      <c r="H9171" s="174">
        <f t="shared" ca="1" si="147"/>
        <v>-2.681668140563976E-2</v>
      </c>
    </row>
    <row r="9172" spans="7:8" x14ac:dyDescent="0.3">
      <c r="G9172" s="174">
        <v>9166</v>
      </c>
      <c r="H9172" s="174">
        <f t="shared" ca="1" si="147"/>
        <v>4.1739148540213593E-2</v>
      </c>
    </row>
    <row r="9173" spans="7:8" x14ac:dyDescent="0.3">
      <c r="G9173" s="174">
        <v>9167</v>
      </c>
      <c r="H9173" s="174">
        <f t="shared" ca="1" si="147"/>
        <v>2.7823024117492316E-2</v>
      </c>
    </row>
    <row r="9174" spans="7:8" x14ac:dyDescent="0.3">
      <c r="G9174" s="174">
        <v>9168</v>
      </c>
      <c r="H9174" s="174">
        <f t="shared" ca="1" si="147"/>
        <v>4.3008223890999724E-2</v>
      </c>
    </row>
    <row r="9175" spans="7:8" x14ac:dyDescent="0.3">
      <c r="G9175" s="174">
        <v>9169</v>
      </c>
      <c r="H9175" s="174">
        <f t="shared" ca="1" si="147"/>
        <v>5.9631615403811032E-2</v>
      </c>
    </row>
    <row r="9176" spans="7:8" x14ac:dyDescent="0.3">
      <c r="G9176" s="174">
        <v>9170</v>
      </c>
      <c r="H9176" s="174">
        <f t="shared" ca="1" si="147"/>
        <v>-2.5136306383834319E-2</v>
      </c>
    </row>
    <row r="9177" spans="7:8" x14ac:dyDescent="0.3">
      <c r="G9177" s="174">
        <v>9171</v>
      </c>
      <c r="H9177" s="174">
        <f t="shared" ca="1" si="147"/>
        <v>-5.5212215449583144E-2</v>
      </c>
    </row>
    <row r="9178" spans="7:8" x14ac:dyDescent="0.3">
      <c r="G9178" s="174">
        <v>9172</v>
      </c>
      <c r="H9178" s="174">
        <f t="shared" ca="1" si="147"/>
        <v>-1.1389085133450035E-4</v>
      </c>
    </row>
    <row r="9179" spans="7:8" x14ac:dyDescent="0.3">
      <c r="G9179" s="174">
        <v>9173</v>
      </c>
      <c r="H9179" s="174">
        <f t="shared" ca="1" si="147"/>
        <v>2.5494038091270994E-2</v>
      </c>
    </row>
    <row r="9180" spans="7:8" x14ac:dyDescent="0.3">
      <c r="G9180" s="174">
        <v>9174</v>
      </c>
      <c r="H9180" s="174">
        <f t="shared" ca="1" si="147"/>
        <v>-3.757786288419613E-2</v>
      </c>
    </row>
    <row r="9181" spans="7:8" x14ac:dyDescent="0.3">
      <c r="G9181" s="174">
        <v>9175</v>
      </c>
      <c r="H9181" s="174">
        <f t="shared" ca="1" si="147"/>
        <v>-4.0917662434160063E-2</v>
      </c>
    </row>
    <row r="9182" spans="7:8" x14ac:dyDescent="0.3">
      <c r="G9182" s="174">
        <v>9176</v>
      </c>
      <c r="H9182" s="174">
        <f t="shared" ca="1" si="147"/>
        <v>-3.5653875590146843E-2</v>
      </c>
    </row>
    <row r="9183" spans="7:8" x14ac:dyDescent="0.3">
      <c r="G9183" s="174">
        <v>9177</v>
      </c>
      <c r="H9183" s="174">
        <f t="shared" ca="1" si="147"/>
        <v>2.8634632401191063E-2</v>
      </c>
    </row>
    <row r="9184" spans="7:8" x14ac:dyDescent="0.3">
      <c r="G9184" s="174">
        <v>9178</v>
      </c>
      <c r="H9184" s="174">
        <f t="shared" ca="1" si="147"/>
        <v>-3.2122700162356799E-2</v>
      </c>
    </row>
    <row r="9185" spans="7:8" x14ac:dyDescent="0.3">
      <c r="G9185" s="174">
        <v>9179</v>
      </c>
      <c r="H9185" s="174">
        <f t="shared" ca="1" si="147"/>
        <v>3.164240856113773E-2</v>
      </c>
    </row>
    <row r="9186" spans="7:8" x14ac:dyDescent="0.3">
      <c r="G9186" s="174">
        <v>9180</v>
      </c>
      <c r="H9186" s="174">
        <f t="shared" ca="1" si="147"/>
        <v>3.0648379196428498E-2</v>
      </c>
    </row>
    <row r="9187" spans="7:8" x14ac:dyDescent="0.3">
      <c r="G9187" s="174">
        <v>9181</v>
      </c>
      <c r="H9187" s="174">
        <f t="shared" ca="1" si="147"/>
        <v>-1.8274501294831567E-2</v>
      </c>
    </row>
    <row r="9188" spans="7:8" x14ac:dyDescent="0.3">
      <c r="G9188" s="174">
        <v>9182</v>
      </c>
      <c r="H9188" s="174">
        <f t="shared" ca="1" si="147"/>
        <v>2.3204508677990912E-2</v>
      </c>
    </row>
    <row r="9189" spans="7:8" x14ac:dyDescent="0.3">
      <c r="G9189" s="174">
        <v>9183</v>
      </c>
      <c r="H9189" s="174">
        <f t="shared" ca="1" si="147"/>
        <v>-7.2236876035510801E-3</v>
      </c>
    </row>
    <row r="9190" spans="7:8" x14ac:dyDescent="0.3">
      <c r="G9190" s="174">
        <v>9184</v>
      </c>
      <c r="H9190" s="174">
        <f t="shared" ca="1" si="147"/>
        <v>-1.1787889957161349E-2</v>
      </c>
    </row>
    <row r="9191" spans="7:8" x14ac:dyDescent="0.3">
      <c r="G9191" s="174">
        <v>9185</v>
      </c>
      <c r="H9191" s="174">
        <f t="shared" ca="1" si="147"/>
        <v>-1.0320871544519813E-3</v>
      </c>
    </row>
    <row r="9192" spans="7:8" x14ac:dyDescent="0.3">
      <c r="G9192" s="174">
        <v>9186</v>
      </c>
      <c r="H9192" s="174">
        <f t="shared" ca="1" si="147"/>
        <v>2.6358506325619702E-3</v>
      </c>
    </row>
    <row r="9193" spans="7:8" x14ac:dyDescent="0.3">
      <c r="G9193" s="174">
        <v>9187</v>
      </c>
      <c r="H9193" s="174">
        <f t="shared" ca="1" si="147"/>
        <v>-1.0497595001449898E-2</v>
      </c>
    </row>
    <row r="9194" spans="7:8" x14ac:dyDescent="0.3">
      <c r="G9194" s="174">
        <v>9188</v>
      </c>
      <c r="H9194" s="174">
        <f t="shared" ca="1" si="147"/>
        <v>5.3734867853693073E-2</v>
      </c>
    </row>
    <row r="9195" spans="7:8" x14ac:dyDescent="0.3">
      <c r="G9195" s="174">
        <v>9189</v>
      </c>
      <c r="H9195" s="174">
        <f t="shared" ca="1" si="147"/>
        <v>3.7170207289887888E-2</v>
      </c>
    </row>
    <row r="9196" spans="7:8" x14ac:dyDescent="0.3">
      <c r="G9196" s="174">
        <v>9190</v>
      </c>
      <c r="H9196" s="174">
        <f t="shared" ca="1" si="147"/>
        <v>3.9174017673727725E-2</v>
      </c>
    </row>
    <row r="9197" spans="7:8" x14ac:dyDescent="0.3">
      <c r="G9197" s="174">
        <v>9191</v>
      </c>
      <c r="H9197" s="174">
        <f t="shared" ca="1" si="147"/>
        <v>1.6312457229876103E-2</v>
      </c>
    </row>
    <row r="9198" spans="7:8" x14ac:dyDescent="0.3">
      <c r="G9198" s="174">
        <v>9192</v>
      </c>
      <c r="H9198" s="174">
        <f t="shared" ca="1" si="147"/>
        <v>-5.9009333066621444E-4</v>
      </c>
    </row>
    <row r="9199" spans="7:8" x14ac:dyDescent="0.3">
      <c r="G9199" s="174">
        <v>9193</v>
      </c>
      <c r="H9199" s="174">
        <f t="shared" ca="1" si="147"/>
        <v>-2.7276520449184726E-2</v>
      </c>
    </row>
    <row r="9200" spans="7:8" x14ac:dyDescent="0.3">
      <c r="G9200" s="174">
        <v>9194</v>
      </c>
      <c r="H9200" s="174">
        <f t="shared" ca="1" si="147"/>
        <v>1.0458166402959273E-2</v>
      </c>
    </row>
    <row r="9201" spans="7:8" x14ac:dyDescent="0.3">
      <c r="G9201" s="174">
        <v>9195</v>
      </c>
      <c r="H9201" s="174">
        <f t="shared" ca="1" si="147"/>
        <v>1.3481412271889254E-2</v>
      </c>
    </row>
    <row r="9202" spans="7:8" x14ac:dyDescent="0.3">
      <c r="G9202" s="174">
        <v>9196</v>
      </c>
      <c r="H9202" s="174">
        <f t="shared" ca="1" si="147"/>
        <v>-1.7466753519513132E-2</v>
      </c>
    </row>
    <row r="9203" spans="7:8" x14ac:dyDescent="0.3">
      <c r="G9203" s="174">
        <v>9197</v>
      </c>
      <c r="H9203" s="174">
        <f t="shared" ca="1" si="147"/>
        <v>-3.0541361917974016E-2</v>
      </c>
    </row>
    <row r="9204" spans="7:8" x14ac:dyDescent="0.3">
      <c r="G9204" s="174">
        <v>9198</v>
      </c>
      <c r="H9204" s="174">
        <f t="shared" ca="1" si="147"/>
        <v>1.7502631844322915E-2</v>
      </c>
    </row>
    <row r="9205" spans="7:8" x14ac:dyDescent="0.3">
      <c r="G9205" s="174">
        <v>9199</v>
      </c>
      <c r="H9205" s="174">
        <f t="shared" ca="1" si="147"/>
        <v>5.2440300550969723E-2</v>
      </c>
    </row>
    <row r="9206" spans="7:8" x14ac:dyDescent="0.3">
      <c r="G9206" s="174">
        <v>9200</v>
      </c>
      <c r="H9206" s="174">
        <f t="shared" ca="1" si="147"/>
        <v>-3.4717713968687239E-2</v>
      </c>
    </row>
    <row r="9207" spans="7:8" x14ac:dyDescent="0.3">
      <c r="G9207" s="174">
        <v>9201</v>
      </c>
      <c r="H9207" s="174">
        <f t="shared" ca="1" si="147"/>
        <v>4.0980313655983057E-2</v>
      </c>
    </row>
    <row r="9208" spans="7:8" x14ac:dyDescent="0.3">
      <c r="G9208" s="174">
        <v>9202</v>
      </c>
      <c r="H9208" s="174">
        <f t="shared" ca="1" si="147"/>
        <v>-3.8099612024092608E-2</v>
      </c>
    </row>
    <row r="9209" spans="7:8" x14ac:dyDescent="0.3">
      <c r="G9209" s="174">
        <v>9203</v>
      </c>
      <c r="H9209" s="174">
        <f t="shared" ca="1" si="147"/>
        <v>1.3025111745008006E-2</v>
      </c>
    </row>
    <row r="9210" spans="7:8" x14ac:dyDescent="0.3">
      <c r="G9210" s="174">
        <v>9204</v>
      </c>
      <c r="H9210" s="174">
        <f t="shared" ca="1" si="147"/>
        <v>-1.5884017303144399E-2</v>
      </c>
    </row>
    <row r="9211" spans="7:8" x14ac:dyDescent="0.3">
      <c r="G9211" s="174">
        <v>9205</v>
      </c>
      <c r="H9211" s="174">
        <f t="shared" ca="1" si="147"/>
        <v>-3.45158239047288E-2</v>
      </c>
    </row>
    <row r="9212" spans="7:8" x14ac:dyDescent="0.3">
      <c r="G9212" s="174">
        <v>9206</v>
      </c>
      <c r="H9212" s="174">
        <f t="shared" ca="1" si="147"/>
        <v>2.8453303027545476E-3</v>
      </c>
    </row>
    <row r="9213" spans="7:8" x14ac:dyDescent="0.3">
      <c r="G9213" s="174">
        <v>9207</v>
      </c>
      <c r="H9213" s="174">
        <f t="shared" ca="1" si="147"/>
        <v>2.7429212470064992E-2</v>
      </c>
    </row>
    <row r="9214" spans="7:8" x14ac:dyDescent="0.3">
      <c r="G9214" s="174">
        <v>9208</v>
      </c>
      <c r="H9214" s="174">
        <f t="shared" ca="1" si="147"/>
        <v>-1.3363274684755407E-2</v>
      </c>
    </row>
    <row r="9215" spans="7:8" x14ac:dyDescent="0.3">
      <c r="G9215" s="174">
        <v>9209</v>
      </c>
      <c r="H9215" s="174">
        <f t="shared" ca="1" si="147"/>
        <v>2.1294064261719127E-2</v>
      </c>
    </row>
    <row r="9216" spans="7:8" x14ac:dyDescent="0.3">
      <c r="G9216" s="174">
        <v>9210</v>
      </c>
      <c r="H9216" s="174">
        <f t="shared" ca="1" si="147"/>
        <v>1.8731393032895585E-2</v>
      </c>
    </row>
    <row r="9217" spans="7:8" x14ac:dyDescent="0.3">
      <c r="G9217" s="174">
        <v>9211</v>
      </c>
      <c r="H9217" s="174">
        <f t="shared" ca="1" si="147"/>
        <v>-1.7992877677813417E-2</v>
      </c>
    </row>
    <row r="9218" spans="7:8" x14ac:dyDescent="0.3">
      <c r="G9218" s="174">
        <v>9212</v>
      </c>
      <c r="H9218" s="174">
        <f t="shared" ca="1" si="147"/>
        <v>1.5439844875406594E-2</v>
      </c>
    </row>
    <row r="9219" spans="7:8" x14ac:dyDescent="0.3">
      <c r="G9219" s="174">
        <v>9213</v>
      </c>
      <c r="H9219" s="174">
        <f t="shared" ca="1" si="147"/>
        <v>-1.6987541069946508E-3</v>
      </c>
    </row>
    <row r="9220" spans="7:8" x14ac:dyDescent="0.3">
      <c r="G9220" s="174">
        <v>9214</v>
      </c>
      <c r="H9220" s="174">
        <f t="shared" ca="1" si="147"/>
        <v>2.3354696379164142E-2</v>
      </c>
    </row>
    <row r="9221" spans="7:8" x14ac:dyDescent="0.3">
      <c r="G9221" s="174">
        <v>9215</v>
      </c>
      <c r="H9221" s="174">
        <f t="shared" ca="1" si="147"/>
        <v>2.6807545378989394E-2</v>
      </c>
    </row>
    <row r="9222" spans="7:8" x14ac:dyDescent="0.3">
      <c r="G9222" s="174">
        <v>9216</v>
      </c>
      <c r="H9222" s="174">
        <f t="shared" ca="1" si="147"/>
        <v>2.6995253700822413E-3</v>
      </c>
    </row>
    <row r="9223" spans="7:8" x14ac:dyDescent="0.3">
      <c r="G9223" s="174">
        <v>9217</v>
      </c>
      <c r="H9223" s="174">
        <f t="shared" ca="1" si="147"/>
        <v>-8.2148997846959761E-3</v>
      </c>
    </row>
    <row r="9224" spans="7:8" x14ac:dyDescent="0.3">
      <c r="G9224" s="174">
        <v>9218</v>
      </c>
      <c r="H9224" s="174">
        <f t="shared" ref="H9224:H9287" ca="1" si="148">_xlfn.NORM.INV(RAND(),N$9,N$10)</f>
        <v>6.9453363316166732E-3</v>
      </c>
    </row>
    <row r="9225" spans="7:8" x14ac:dyDescent="0.3">
      <c r="G9225" s="174">
        <v>9219</v>
      </c>
      <c r="H9225" s="174">
        <f t="shared" ca="1" si="148"/>
        <v>-1.1375120033411019E-2</v>
      </c>
    </row>
    <row r="9226" spans="7:8" x14ac:dyDescent="0.3">
      <c r="G9226" s="174">
        <v>9220</v>
      </c>
      <c r="H9226" s="174">
        <f t="shared" ca="1" si="148"/>
        <v>4.186615005350813E-3</v>
      </c>
    </row>
    <row r="9227" spans="7:8" x14ac:dyDescent="0.3">
      <c r="G9227" s="174">
        <v>9221</v>
      </c>
      <c r="H9227" s="174">
        <f t="shared" ca="1" si="148"/>
        <v>-7.59366998797412E-3</v>
      </c>
    </row>
    <row r="9228" spans="7:8" x14ac:dyDescent="0.3">
      <c r="G9228" s="174">
        <v>9222</v>
      </c>
      <c r="H9228" s="174">
        <f t="shared" ca="1" si="148"/>
        <v>1.003331054638666E-2</v>
      </c>
    </row>
    <row r="9229" spans="7:8" x14ac:dyDescent="0.3">
      <c r="G9229" s="174">
        <v>9223</v>
      </c>
      <c r="H9229" s="174">
        <f t="shared" ca="1" si="148"/>
        <v>-4.4622725861797607E-2</v>
      </c>
    </row>
    <row r="9230" spans="7:8" x14ac:dyDescent="0.3">
      <c r="G9230" s="174">
        <v>9224</v>
      </c>
      <c r="H9230" s="174">
        <f t="shared" ca="1" si="148"/>
        <v>5.0940666024475653E-2</v>
      </c>
    </row>
    <row r="9231" spans="7:8" x14ac:dyDescent="0.3">
      <c r="G9231" s="174">
        <v>9225</v>
      </c>
      <c r="H9231" s="174">
        <f t="shared" ca="1" si="148"/>
        <v>6.3393355294620868E-3</v>
      </c>
    </row>
    <row r="9232" spans="7:8" x14ac:dyDescent="0.3">
      <c r="G9232" s="174">
        <v>9226</v>
      </c>
      <c r="H9232" s="174">
        <f t="shared" ca="1" si="148"/>
        <v>-1.4764725828446963E-2</v>
      </c>
    </row>
    <row r="9233" spans="7:8" x14ac:dyDescent="0.3">
      <c r="G9233" s="174">
        <v>9227</v>
      </c>
      <c r="H9233" s="174">
        <f t="shared" ca="1" si="148"/>
        <v>8.138340898340994E-5</v>
      </c>
    </row>
    <row r="9234" spans="7:8" x14ac:dyDescent="0.3">
      <c r="G9234" s="174">
        <v>9228</v>
      </c>
      <c r="H9234" s="174">
        <f t="shared" ca="1" si="148"/>
        <v>3.4785168236531501E-2</v>
      </c>
    </row>
    <row r="9235" spans="7:8" x14ac:dyDescent="0.3">
      <c r="G9235" s="174">
        <v>9229</v>
      </c>
      <c r="H9235" s="174">
        <f t="shared" ca="1" si="148"/>
        <v>-1.6748673151055864E-2</v>
      </c>
    </row>
    <row r="9236" spans="7:8" x14ac:dyDescent="0.3">
      <c r="G9236" s="174">
        <v>9230</v>
      </c>
      <c r="H9236" s="174">
        <f t="shared" ca="1" si="148"/>
        <v>3.2554460232828576E-2</v>
      </c>
    </row>
    <row r="9237" spans="7:8" x14ac:dyDescent="0.3">
      <c r="G9237" s="174">
        <v>9231</v>
      </c>
      <c r="H9237" s="174">
        <f t="shared" ca="1" si="148"/>
        <v>-3.6311220487569497E-2</v>
      </c>
    </row>
    <row r="9238" spans="7:8" x14ac:dyDescent="0.3">
      <c r="G9238" s="174">
        <v>9232</v>
      </c>
      <c r="H9238" s="174">
        <f t="shared" ca="1" si="148"/>
        <v>-4.2624216762643984E-3</v>
      </c>
    </row>
    <row r="9239" spans="7:8" x14ac:dyDescent="0.3">
      <c r="G9239" s="174">
        <v>9233</v>
      </c>
      <c r="H9239" s="174">
        <f t="shared" ca="1" si="148"/>
        <v>-1.4519668912372006E-2</v>
      </c>
    </row>
    <row r="9240" spans="7:8" x14ac:dyDescent="0.3">
      <c r="G9240" s="174">
        <v>9234</v>
      </c>
      <c r="H9240" s="174">
        <f t="shared" ca="1" si="148"/>
        <v>1.6956312422381159E-2</v>
      </c>
    </row>
    <row r="9241" spans="7:8" x14ac:dyDescent="0.3">
      <c r="G9241" s="174">
        <v>9235</v>
      </c>
      <c r="H9241" s="174">
        <f t="shared" ca="1" si="148"/>
        <v>-4.9467846254178917E-2</v>
      </c>
    </row>
    <row r="9242" spans="7:8" x14ac:dyDescent="0.3">
      <c r="G9242" s="174">
        <v>9236</v>
      </c>
      <c r="H9242" s="174">
        <f t="shared" ca="1" si="148"/>
        <v>2.0374500656735748E-3</v>
      </c>
    </row>
    <row r="9243" spans="7:8" x14ac:dyDescent="0.3">
      <c r="G9243" s="174">
        <v>9237</v>
      </c>
      <c r="H9243" s="174">
        <f t="shared" ca="1" si="148"/>
        <v>-3.1109444942518754E-2</v>
      </c>
    </row>
    <row r="9244" spans="7:8" x14ac:dyDescent="0.3">
      <c r="G9244" s="174">
        <v>9238</v>
      </c>
      <c r="H9244" s="174">
        <f t="shared" ca="1" si="148"/>
        <v>-1.6015577454751993E-3</v>
      </c>
    </row>
    <row r="9245" spans="7:8" x14ac:dyDescent="0.3">
      <c r="G9245" s="174">
        <v>9239</v>
      </c>
      <c r="H9245" s="174">
        <f t="shared" ca="1" si="148"/>
        <v>5.267534452254178E-2</v>
      </c>
    </row>
    <row r="9246" spans="7:8" x14ac:dyDescent="0.3">
      <c r="G9246" s="174">
        <v>9240</v>
      </c>
      <c r="H9246" s="174">
        <f t="shared" ca="1" si="148"/>
        <v>2.8220797764172967E-2</v>
      </c>
    </row>
    <row r="9247" spans="7:8" x14ac:dyDescent="0.3">
      <c r="G9247" s="174">
        <v>9241</v>
      </c>
      <c r="H9247" s="174">
        <f t="shared" ca="1" si="148"/>
        <v>-3.4768734219185048E-2</v>
      </c>
    </row>
    <row r="9248" spans="7:8" x14ac:dyDescent="0.3">
      <c r="G9248" s="174">
        <v>9242</v>
      </c>
      <c r="H9248" s="174">
        <f t="shared" ca="1" si="148"/>
        <v>-1.7735773299351238E-2</v>
      </c>
    </row>
    <row r="9249" spans="7:8" x14ac:dyDescent="0.3">
      <c r="G9249" s="174">
        <v>9243</v>
      </c>
      <c r="H9249" s="174">
        <f t="shared" ca="1" si="148"/>
        <v>-5.0562391328495765E-3</v>
      </c>
    </row>
    <row r="9250" spans="7:8" x14ac:dyDescent="0.3">
      <c r="G9250" s="174">
        <v>9244</v>
      </c>
      <c r="H9250" s="174">
        <f t="shared" ca="1" si="148"/>
        <v>1.003664248660162E-2</v>
      </c>
    </row>
    <row r="9251" spans="7:8" x14ac:dyDescent="0.3">
      <c r="G9251" s="174">
        <v>9245</v>
      </c>
      <c r="H9251" s="174">
        <f t="shared" ca="1" si="148"/>
        <v>-5.8088458307097079E-2</v>
      </c>
    </row>
    <row r="9252" spans="7:8" x14ac:dyDescent="0.3">
      <c r="G9252" s="174">
        <v>9246</v>
      </c>
      <c r="H9252" s="174">
        <f t="shared" ca="1" si="148"/>
        <v>-4.2200520452485568E-3</v>
      </c>
    </row>
    <row r="9253" spans="7:8" x14ac:dyDescent="0.3">
      <c r="G9253" s="174">
        <v>9247</v>
      </c>
      <c r="H9253" s="174">
        <f t="shared" ca="1" si="148"/>
        <v>6.6272717942196264E-4</v>
      </c>
    </row>
    <row r="9254" spans="7:8" x14ac:dyDescent="0.3">
      <c r="G9254" s="174">
        <v>9248</v>
      </c>
      <c r="H9254" s="174">
        <f t="shared" ca="1" si="148"/>
        <v>-1.2214318307324626E-2</v>
      </c>
    </row>
    <row r="9255" spans="7:8" x14ac:dyDescent="0.3">
      <c r="G9255" s="174">
        <v>9249</v>
      </c>
      <c r="H9255" s="174">
        <f t="shared" ca="1" si="148"/>
        <v>5.812351195203889E-3</v>
      </c>
    </row>
    <row r="9256" spans="7:8" x14ac:dyDescent="0.3">
      <c r="G9256" s="174">
        <v>9250</v>
      </c>
      <c r="H9256" s="174">
        <f t="shared" ca="1" si="148"/>
        <v>-1.2518126498790149E-2</v>
      </c>
    </row>
    <row r="9257" spans="7:8" x14ac:dyDescent="0.3">
      <c r="G9257" s="174">
        <v>9251</v>
      </c>
      <c r="H9257" s="174">
        <f t="shared" ca="1" si="148"/>
        <v>-4.6186883488312893E-4</v>
      </c>
    </row>
    <row r="9258" spans="7:8" x14ac:dyDescent="0.3">
      <c r="G9258" s="174">
        <v>9252</v>
      </c>
      <c r="H9258" s="174">
        <f t="shared" ca="1" si="148"/>
        <v>-2.5303695793941504E-2</v>
      </c>
    </row>
    <row r="9259" spans="7:8" x14ac:dyDescent="0.3">
      <c r="G9259" s="174">
        <v>9253</v>
      </c>
      <c r="H9259" s="174">
        <f t="shared" ca="1" si="148"/>
        <v>-2.2926979197905781E-3</v>
      </c>
    </row>
    <row r="9260" spans="7:8" x14ac:dyDescent="0.3">
      <c r="G9260" s="174">
        <v>9254</v>
      </c>
      <c r="H9260" s="174">
        <f t="shared" ca="1" si="148"/>
        <v>-1.3830078637541546E-2</v>
      </c>
    </row>
    <row r="9261" spans="7:8" x14ac:dyDescent="0.3">
      <c r="G9261" s="174">
        <v>9255</v>
      </c>
      <c r="H9261" s="174">
        <f t="shared" ca="1" si="148"/>
        <v>-4.3307514865795302E-2</v>
      </c>
    </row>
    <row r="9262" spans="7:8" x14ac:dyDescent="0.3">
      <c r="G9262" s="174">
        <v>9256</v>
      </c>
      <c r="H9262" s="174">
        <f t="shared" ca="1" si="148"/>
        <v>1.8785183141381153E-3</v>
      </c>
    </row>
    <row r="9263" spans="7:8" x14ac:dyDescent="0.3">
      <c r="G9263" s="174">
        <v>9257</v>
      </c>
      <c r="H9263" s="174">
        <f t="shared" ca="1" si="148"/>
        <v>-3.1845485411940398E-2</v>
      </c>
    </row>
    <row r="9264" spans="7:8" x14ac:dyDescent="0.3">
      <c r="G9264" s="174">
        <v>9258</v>
      </c>
      <c r="H9264" s="174">
        <f t="shared" ca="1" si="148"/>
        <v>2.0200166926475763E-2</v>
      </c>
    </row>
    <row r="9265" spans="7:8" x14ac:dyDescent="0.3">
      <c r="G9265" s="174">
        <v>9259</v>
      </c>
      <c r="H9265" s="174">
        <f t="shared" ca="1" si="148"/>
        <v>-3.6035109999169576E-2</v>
      </c>
    </row>
    <row r="9266" spans="7:8" x14ac:dyDescent="0.3">
      <c r="G9266" s="174">
        <v>9260</v>
      </c>
      <c r="H9266" s="174">
        <f t="shared" ca="1" si="148"/>
        <v>1.7434463838233757E-2</v>
      </c>
    </row>
    <row r="9267" spans="7:8" x14ac:dyDescent="0.3">
      <c r="G9267" s="174">
        <v>9261</v>
      </c>
      <c r="H9267" s="174">
        <f t="shared" ca="1" si="148"/>
        <v>1.0226749236417333E-3</v>
      </c>
    </row>
    <row r="9268" spans="7:8" x14ac:dyDescent="0.3">
      <c r="G9268" s="174">
        <v>9262</v>
      </c>
      <c r="H9268" s="174">
        <f t="shared" ca="1" si="148"/>
        <v>1.0495115214800167E-3</v>
      </c>
    </row>
    <row r="9269" spans="7:8" x14ac:dyDescent="0.3">
      <c r="G9269" s="174">
        <v>9263</v>
      </c>
      <c r="H9269" s="174">
        <f t="shared" ca="1" si="148"/>
        <v>-6.1919831018917848E-3</v>
      </c>
    </row>
    <row r="9270" spans="7:8" x14ac:dyDescent="0.3">
      <c r="G9270" s="174">
        <v>9264</v>
      </c>
      <c r="H9270" s="174">
        <f t="shared" ca="1" si="148"/>
        <v>2.4089986097749861E-2</v>
      </c>
    </row>
    <row r="9271" spans="7:8" x14ac:dyDescent="0.3">
      <c r="G9271" s="174">
        <v>9265</v>
      </c>
      <c r="H9271" s="174">
        <f t="shared" ca="1" si="148"/>
        <v>-6.7690651654863298E-3</v>
      </c>
    </row>
    <row r="9272" spans="7:8" x14ac:dyDescent="0.3">
      <c r="G9272" s="174">
        <v>9266</v>
      </c>
      <c r="H9272" s="174">
        <f t="shared" ca="1" si="148"/>
        <v>-4.6709327971386615E-3</v>
      </c>
    </row>
    <row r="9273" spans="7:8" x14ac:dyDescent="0.3">
      <c r="G9273" s="174">
        <v>9267</v>
      </c>
      <c r="H9273" s="174">
        <f t="shared" ca="1" si="148"/>
        <v>-2.4314269280470463E-3</v>
      </c>
    </row>
    <row r="9274" spans="7:8" x14ac:dyDescent="0.3">
      <c r="G9274" s="174">
        <v>9268</v>
      </c>
      <c r="H9274" s="174">
        <f t="shared" ca="1" si="148"/>
        <v>-3.0877325513523114E-2</v>
      </c>
    </row>
    <row r="9275" spans="7:8" x14ac:dyDescent="0.3">
      <c r="G9275" s="174">
        <v>9269</v>
      </c>
      <c r="H9275" s="174">
        <f t="shared" ca="1" si="148"/>
        <v>-4.3441029276290323E-2</v>
      </c>
    </row>
    <row r="9276" spans="7:8" x14ac:dyDescent="0.3">
      <c r="G9276" s="174">
        <v>9270</v>
      </c>
      <c r="H9276" s="174">
        <f t="shared" ca="1" si="148"/>
        <v>1.880164212373979E-2</v>
      </c>
    </row>
    <row r="9277" spans="7:8" x14ac:dyDescent="0.3">
      <c r="G9277" s="174">
        <v>9271</v>
      </c>
      <c r="H9277" s="174">
        <f t="shared" ca="1" si="148"/>
        <v>-1.7201586898895241E-2</v>
      </c>
    </row>
    <row r="9278" spans="7:8" x14ac:dyDescent="0.3">
      <c r="G9278" s="174">
        <v>9272</v>
      </c>
      <c r="H9278" s="174">
        <f t="shared" ca="1" si="148"/>
        <v>4.5897583945877021E-2</v>
      </c>
    </row>
    <row r="9279" spans="7:8" x14ac:dyDescent="0.3">
      <c r="G9279" s="174">
        <v>9273</v>
      </c>
      <c r="H9279" s="174">
        <f t="shared" ca="1" si="148"/>
        <v>-2.4191009190795438E-2</v>
      </c>
    </row>
    <row r="9280" spans="7:8" x14ac:dyDescent="0.3">
      <c r="G9280" s="174">
        <v>9274</v>
      </c>
      <c r="H9280" s="174">
        <f t="shared" ca="1" si="148"/>
        <v>4.6935947564265404E-2</v>
      </c>
    </row>
    <row r="9281" spans="7:8" x14ac:dyDescent="0.3">
      <c r="G9281" s="174">
        <v>9275</v>
      </c>
      <c r="H9281" s="174">
        <f t="shared" ca="1" si="148"/>
        <v>2.6655878638199342E-2</v>
      </c>
    </row>
    <row r="9282" spans="7:8" x14ac:dyDescent="0.3">
      <c r="G9282" s="174">
        <v>9276</v>
      </c>
      <c r="H9282" s="174">
        <f t="shared" ca="1" si="148"/>
        <v>-1.2413011345440863E-2</v>
      </c>
    </row>
    <row r="9283" spans="7:8" x14ac:dyDescent="0.3">
      <c r="G9283" s="174">
        <v>9277</v>
      </c>
      <c r="H9283" s="174">
        <f t="shared" ca="1" si="148"/>
        <v>-2.5829759445846031E-2</v>
      </c>
    </row>
    <row r="9284" spans="7:8" x14ac:dyDescent="0.3">
      <c r="G9284" s="174">
        <v>9278</v>
      </c>
      <c r="H9284" s="174">
        <f t="shared" ca="1" si="148"/>
        <v>1.4565569162153203E-2</v>
      </c>
    </row>
    <row r="9285" spans="7:8" x14ac:dyDescent="0.3">
      <c r="G9285" s="174">
        <v>9279</v>
      </c>
      <c r="H9285" s="174">
        <f t="shared" ca="1" si="148"/>
        <v>-1.6926261806797516E-2</v>
      </c>
    </row>
    <row r="9286" spans="7:8" x14ac:dyDescent="0.3">
      <c r="G9286" s="174">
        <v>9280</v>
      </c>
      <c r="H9286" s="174">
        <f t="shared" ca="1" si="148"/>
        <v>-1.2518425468881706E-2</v>
      </c>
    </row>
    <row r="9287" spans="7:8" x14ac:dyDescent="0.3">
      <c r="G9287" s="174">
        <v>9281</v>
      </c>
      <c r="H9287" s="174">
        <f t="shared" ca="1" si="148"/>
        <v>4.3225422295446715E-2</v>
      </c>
    </row>
    <row r="9288" spans="7:8" x14ac:dyDescent="0.3">
      <c r="G9288" s="174">
        <v>9282</v>
      </c>
      <c r="H9288" s="174">
        <f t="shared" ref="H9288:H9351" ca="1" si="149">_xlfn.NORM.INV(RAND(),N$9,N$10)</f>
        <v>2.4897561610932119E-2</v>
      </c>
    </row>
    <row r="9289" spans="7:8" x14ac:dyDescent="0.3">
      <c r="G9289" s="174">
        <v>9283</v>
      </c>
      <c r="H9289" s="174">
        <f t="shared" ca="1" si="149"/>
        <v>6.5547326344448723E-2</v>
      </c>
    </row>
    <row r="9290" spans="7:8" x14ac:dyDescent="0.3">
      <c r="G9290" s="174">
        <v>9284</v>
      </c>
      <c r="H9290" s="174">
        <f t="shared" ca="1" si="149"/>
        <v>4.7161583880682154E-3</v>
      </c>
    </row>
    <row r="9291" spans="7:8" x14ac:dyDescent="0.3">
      <c r="G9291" s="174">
        <v>9285</v>
      </c>
      <c r="H9291" s="174">
        <f t="shared" ca="1" si="149"/>
        <v>-2.4029513948806543E-2</v>
      </c>
    </row>
    <row r="9292" spans="7:8" x14ac:dyDescent="0.3">
      <c r="G9292" s="174">
        <v>9286</v>
      </c>
      <c r="H9292" s="174">
        <f t="shared" ca="1" si="149"/>
        <v>-4.1420485386555003E-2</v>
      </c>
    </row>
    <row r="9293" spans="7:8" x14ac:dyDescent="0.3">
      <c r="G9293" s="174">
        <v>9287</v>
      </c>
      <c r="H9293" s="174">
        <f t="shared" ca="1" si="149"/>
        <v>-2.607032296510995E-2</v>
      </c>
    </row>
    <row r="9294" spans="7:8" x14ac:dyDescent="0.3">
      <c r="G9294" s="174">
        <v>9288</v>
      </c>
      <c r="H9294" s="174">
        <f t="shared" ca="1" si="149"/>
        <v>-1.4658911422926184E-2</v>
      </c>
    </row>
    <row r="9295" spans="7:8" x14ac:dyDescent="0.3">
      <c r="G9295" s="174">
        <v>9289</v>
      </c>
      <c r="H9295" s="174">
        <f t="shared" ca="1" si="149"/>
        <v>5.2163526464735814E-2</v>
      </c>
    </row>
    <row r="9296" spans="7:8" x14ac:dyDescent="0.3">
      <c r="G9296" s="174">
        <v>9290</v>
      </c>
      <c r="H9296" s="174">
        <f t="shared" ca="1" si="149"/>
        <v>6.9474816391593888E-3</v>
      </c>
    </row>
    <row r="9297" spans="7:8" x14ac:dyDescent="0.3">
      <c r="G9297" s="174">
        <v>9291</v>
      </c>
      <c r="H9297" s="174">
        <f t="shared" ca="1" si="149"/>
        <v>1.7194230972765453E-2</v>
      </c>
    </row>
    <row r="9298" spans="7:8" x14ac:dyDescent="0.3">
      <c r="G9298" s="174">
        <v>9292</v>
      </c>
      <c r="H9298" s="174">
        <f t="shared" ca="1" si="149"/>
        <v>-1.4683090820268889E-2</v>
      </c>
    </row>
    <row r="9299" spans="7:8" x14ac:dyDescent="0.3">
      <c r="G9299" s="174">
        <v>9293</v>
      </c>
      <c r="H9299" s="174">
        <f t="shared" ca="1" si="149"/>
        <v>-3.5822235483296334E-2</v>
      </c>
    </row>
    <row r="9300" spans="7:8" x14ac:dyDescent="0.3">
      <c r="G9300" s="174">
        <v>9294</v>
      </c>
      <c r="H9300" s="174">
        <f t="shared" ca="1" si="149"/>
        <v>4.506555282888073E-2</v>
      </c>
    </row>
    <row r="9301" spans="7:8" x14ac:dyDescent="0.3">
      <c r="G9301" s="174">
        <v>9295</v>
      </c>
      <c r="H9301" s="174">
        <f t="shared" ca="1" si="149"/>
        <v>-7.1049178504919111E-2</v>
      </c>
    </row>
    <row r="9302" spans="7:8" x14ac:dyDescent="0.3">
      <c r="G9302" s="174">
        <v>9296</v>
      </c>
      <c r="H9302" s="174">
        <f t="shared" ca="1" si="149"/>
        <v>7.8154115109203125E-3</v>
      </c>
    </row>
    <row r="9303" spans="7:8" x14ac:dyDescent="0.3">
      <c r="G9303" s="174">
        <v>9297</v>
      </c>
      <c r="H9303" s="174">
        <f t="shared" ca="1" si="149"/>
        <v>2.857015012094017E-2</v>
      </c>
    </row>
    <row r="9304" spans="7:8" x14ac:dyDescent="0.3">
      <c r="G9304" s="174">
        <v>9298</v>
      </c>
      <c r="H9304" s="174">
        <f t="shared" ca="1" si="149"/>
        <v>-3.8685450632258769E-2</v>
      </c>
    </row>
    <row r="9305" spans="7:8" x14ac:dyDescent="0.3">
      <c r="G9305" s="174">
        <v>9299</v>
      </c>
      <c r="H9305" s="174">
        <f t="shared" ca="1" si="149"/>
        <v>-4.0233001889742825E-2</v>
      </c>
    </row>
    <row r="9306" spans="7:8" x14ac:dyDescent="0.3">
      <c r="G9306" s="174">
        <v>9300</v>
      </c>
      <c r="H9306" s="174">
        <f t="shared" ca="1" si="149"/>
        <v>4.3908569634734239E-2</v>
      </c>
    </row>
    <row r="9307" spans="7:8" x14ac:dyDescent="0.3">
      <c r="G9307" s="174">
        <v>9301</v>
      </c>
      <c r="H9307" s="174">
        <f t="shared" ca="1" si="149"/>
        <v>3.1243891340668361E-2</v>
      </c>
    </row>
    <row r="9308" spans="7:8" x14ac:dyDescent="0.3">
      <c r="G9308" s="174">
        <v>9302</v>
      </c>
      <c r="H9308" s="174">
        <f t="shared" ca="1" si="149"/>
        <v>3.7739188654557616E-2</v>
      </c>
    </row>
    <row r="9309" spans="7:8" x14ac:dyDescent="0.3">
      <c r="G9309" s="174">
        <v>9303</v>
      </c>
      <c r="H9309" s="174">
        <f t="shared" ca="1" si="149"/>
        <v>1.6781784533774418E-2</v>
      </c>
    </row>
    <row r="9310" spans="7:8" x14ac:dyDescent="0.3">
      <c r="G9310" s="174">
        <v>9304</v>
      </c>
      <c r="H9310" s="174">
        <f t="shared" ca="1" si="149"/>
        <v>1.1008506460043048E-2</v>
      </c>
    </row>
    <row r="9311" spans="7:8" x14ac:dyDescent="0.3">
      <c r="G9311" s="174">
        <v>9305</v>
      </c>
      <c r="H9311" s="174">
        <f t="shared" ca="1" si="149"/>
        <v>-3.103732845688526E-4</v>
      </c>
    </row>
    <row r="9312" spans="7:8" x14ac:dyDescent="0.3">
      <c r="G9312" s="174">
        <v>9306</v>
      </c>
      <c r="H9312" s="174">
        <f t="shared" ca="1" si="149"/>
        <v>-4.622286872293821E-2</v>
      </c>
    </row>
    <row r="9313" spans="7:8" x14ac:dyDescent="0.3">
      <c r="G9313" s="174">
        <v>9307</v>
      </c>
      <c r="H9313" s="174">
        <f t="shared" ca="1" si="149"/>
        <v>-5.7466535611180286E-2</v>
      </c>
    </row>
    <row r="9314" spans="7:8" x14ac:dyDescent="0.3">
      <c r="G9314" s="174">
        <v>9308</v>
      </c>
      <c r="H9314" s="174">
        <f t="shared" ca="1" si="149"/>
        <v>-4.3308104278123656E-2</v>
      </c>
    </row>
    <row r="9315" spans="7:8" x14ac:dyDescent="0.3">
      <c r="G9315" s="174">
        <v>9309</v>
      </c>
      <c r="H9315" s="174">
        <f t="shared" ca="1" si="149"/>
        <v>6.9996204323067761E-3</v>
      </c>
    </row>
    <row r="9316" spans="7:8" x14ac:dyDescent="0.3">
      <c r="G9316" s="174">
        <v>9310</v>
      </c>
      <c r="H9316" s="174">
        <f t="shared" ca="1" si="149"/>
        <v>3.3804315667073148E-2</v>
      </c>
    </row>
    <row r="9317" spans="7:8" x14ac:dyDescent="0.3">
      <c r="G9317" s="174">
        <v>9311</v>
      </c>
      <c r="H9317" s="174">
        <f t="shared" ca="1" si="149"/>
        <v>-4.2453722100616278E-2</v>
      </c>
    </row>
    <row r="9318" spans="7:8" x14ac:dyDescent="0.3">
      <c r="G9318" s="174">
        <v>9312</v>
      </c>
      <c r="H9318" s="174">
        <f t="shared" ca="1" si="149"/>
        <v>1.181213286307335E-2</v>
      </c>
    </row>
    <row r="9319" spans="7:8" x14ac:dyDescent="0.3">
      <c r="G9319" s="174">
        <v>9313</v>
      </c>
      <c r="H9319" s="174">
        <f t="shared" ca="1" si="149"/>
        <v>-2.0160320862756952E-2</v>
      </c>
    </row>
    <row r="9320" spans="7:8" x14ac:dyDescent="0.3">
      <c r="G9320" s="174">
        <v>9314</v>
      </c>
      <c r="H9320" s="174">
        <f t="shared" ca="1" si="149"/>
        <v>-4.8160432149435078E-2</v>
      </c>
    </row>
    <row r="9321" spans="7:8" x14ac:dyDescent="0.3">
      <c r="G9321" s="174">
        <v>9315</v>
      </c>
      <c r="H9321" s="174">
        <f t="shared" ca="1" si="149"/>
        <v>2.548093987244285E-3</v>
      </c>
    </row>
    <row r="9322" spans="7:8" x14ac:dyDescent="0.3">
      <c r="G9322" s="174">
        <v>9316</v>
      </c>
      <c r="H9322" s="174">
        <f t="shared" ca="1" si="149"/>
        <v>9.5886814798692242E-3</v>
      </c>
    </row>
    <row r="9323" spans="7:8" x14ac:dyDescent="0.3">
      <c r="G9323" s="174">
        <v>9317</v>
      </c>
      <c r="H9323" s="174">
        <f t="shared" ca="1" si="149"/>
        <v>-3.7558530154564701E-2</v>
      </c>
    </row>
    <row r="9324" spans="7:8" x14ac:dyDescent="0.3">
      <c r="G9324" s="174">
        <v>9318</v>
      </c>
      <c r="H9324" s="174">
        <f t="shared" ca="1" si="149"/>
        <v>-3.1197677177469247E-3</v>
      </c>
    </row>
    <row r="9325" spans="7:8" x14ac:dyDescent="0.3">
      <c r="G9325" s="174">
        <v>9319</v>
      </c>
      <c r="H9325" s="174">
        <f t="shared" ca="1" si="149"/>
        <v>2.4721363457564812E-2</v>
      </c>
    </row>
    <row r="9326" spans="7:8" x14ac:dyDescent="0.3">
      <c r="G9326" s="174">
        <v>9320</v>
      </c>
      <c r="H9326" s="174">
        <f t="shared" ca="1" si="149"/>
        <v>1.6638519413749345E-2</v>
      </c>
    </row>
    <row r="9327" spans="7:8" x14ac:dyDescent="0.3">
      <c r="G9327" s="174">
        <v>9321</v>
      </c>
      <c r="H9327" s="174">
        <f t="shared" ca="1" si="149"/>
        <v>1.0993968307447841E-2</v>
      </c>
    </row>
    <row r="9328" spans="7:8" x14ac:dyDescent="0.3">
      <c r="G9328" s="174">
        <v>9322</v>
      </c>
      <c r="H9328" s="174">
        <f t="shared" ca="1" si="149"/>
        <v>4.9395205519866085E-2</v>
      </c>
    </row>
    <row r="9329" spans="7:8" x14ac:dyDescent="0.3">
      <c r="G9329" s="174">
        <v>9323</v>
      </c>
      <c r="H9329" s="174">
        <f t="shared" ca="1" si="149"/>
        <v>1.1799373575583812E-2</v>
      </c>
    </row>
    <row r="9330" spans="7:8" x14ac:dyDescent="0.3">
      <c r="G9330" s="174">
        <v>9324</v>
      </c>
      <c r="H9330" s="174">
        <f t="shared" ca="1" si="149"/>
        <v>-1.4871077386522904E-2</v>
      </c>
    </row>
    <row r="9331" spans="7:8" x14ac:dyDescent="0.3">
      <c r="G9331" s="174">
        <v>9325</v>
      </c>
      <c r="H9331" s="174">
        <f t="shared" ca="1" si="149"/>
        <v>-2.7572781420877466E-2</v>
      </c>
    </row>
    <row r="9332" spans="7:8" x14ac:dyDescent="0.3">
      <c r="G9332" s="174">
        <v>9326</v>
      </c>
      <c r="H9332" s="174">
        <f t="shared" ca="1" si="149"/>
        <v>7.0904733184214822E-2</v>
      </c>
    </row>
    <row r="9333" spans="7:8" x14ac:dyDescent="0.3">
      <c r="G9333" s="174">
        <v>9327</v>
      </c>
      <c r="H9333" s="174">
        <f t="shared" ca="1" si="149"/>
        <v>2.9990019226055094E-2</v>
      </c>
    </row>
    <row r="9334" spans="7:8" x14ac:dyDescent="0.3">
      <c r="G9334" s="174">
        <v>9328</v>
      </c>
      <c r="H9334" s="174">
        <f t="shared" ca="1" si="149"/>
        <v>1.8988372393569358E-2</v>
      </c>
    </row>
    <row r="9335" spans="7:8" x14ac:dyDescent="0.3">
      <c r="G9335" s="174">
        <v>9329</v>
      </c>
      <c r="H9335" s="174">
        <f t="shared" ca="1" si="149"/>
        <v>3.7949674223567991E-3</v>
      </c>
    </row>
    <row r="9336" spans="7:8" x14ac:dyDescent="0.3">
      <c r="G9336" s="174">
        <v>9330</v>
      </c>
      <c r="H9336" s="174">
        <f t="shared" ca="1" si="149"/>
        <v>1.4156892339092637E-2</v>
      </c>
    </row>
    <row r="9337" spans="7:8" x14ac:dyDescent="0.3">
      <c r="G9337" s="174">
        <v>9331</v>
      </c>
      <c r="H9337" s="174">
        <f t="shared" ca="1" si="149"/>
        <v>4.7692065163675718E-2</v>
      </c>
    </row>
    <row r="9338" spans="7:8" x14ac:dyDescent="0.3">
      <c r="G9338" s="174">
        <v>9332</v>
      </c>
      <c r="H9338" s="174">
        <f t="shared" ca="1" si="149"/>
        <v>2.7561974460471178E-2</v>
      </c>
    </row>
    <row r="9339" spans="7:8" x14ac:dyDescent="0.3">
      <c r="G9339" s="174">
        <v>9333</v>
      </c>
      <c r="H9339" s="174">
        <f t="shared" ca="1" si="149"/>
        <v>1.6092795766856866E-2</v>
      </c>
    </row>
    <row r="9340" spans="7:8" x14ac:dyDescent="0.3">
      <c r="G9340" s="174">
        <v>9334</v>
      </c>
      <c r="H9340" s="174">
        <f t="shared" ca="1" si="149"/>
        <v>2.9301686778816657E-3</v>
      </c>
    </row>
    <row r="9341" spans="7:8" x14ac:dyDescent="0.3">
      <c r="G9341" s="174">
        <v>9335</v>
      </c>
      <c r="H9341" s="174">
        <f t="shared" ca="1" si="149"/>
        <v>1.9664718665853509E-2</v>
      </c>
    </row>
    <row r="9342" spans="7:8" x14ac:dyDescent="0.3">
      <c r="G9342" s="174">
        <v>9336</v>
      </c>
      <c r="H9342" s="174">
        <f t="shared" ca="1" si="149"/>
        <v>-4.9237158733628404E-2</v>
      </c>
    </row>
    <row r="9343" spans="7:8" x14ac:dyDescent="0.3">
      <c r="G9343" s="174">
        <v>9337</v>
      </c>
      <c r="H9343" s="174">
        <f t="shared" ca="1" si="149"/>
        <v>-1.6739917208226413E-3</v>
      </c>
    </row>
    <row r="9344" spans="7:8" x14ac:dyDescent="0.3">
      <c r="G9344" s="174">
        <v>9338</v>
      </c>
      <c r="H9344" s="174">
        <f t="shared" ca="1" si="149"/>
        <v>2.9186497503237895E-2</v>
      </c>
    </row>
    <row r="9345" spans="7:8" x14ac:dyDescent="0.3">
      <c r="G9345" s="174">
        <v>9339</v>
      </c>
      <c r="H9345" s="174">
        <f t="shared" ca="1" si="149"/>
        <v>9.2005331844523513E-3</v>
      </c>
    </row>
    <row r="9346" spans="7:8" x14ac:dyDescent="0.3">
      <c r="G9346" s="174">
        <v>9340</v>
      </c>
      <c r="H9346" s="174">
        <f t="shared" ca="1" si="149"/>
        <v>-4.8565047470078473E-3</v>
      </c>
    </row>
    <row r="9347" spans="7:8" x14ac:dyDescent="0.3">
      <c r="G9347" s="174">
        <v>9341</v>
      </c>
      <c r="H9347" s="174">
        <f t="shared" ca="1" si="149"/>
        <v>-5.7758184166233171E-4</v>
      </c>
    </row>
    <row r="9348" spans="7:8" x14ac:dyDescent="0.3">
      <c r="G9348" s="174">
        <v>9342</v>
      </c>
      <c r="H9348" s="174">
        <f t="shared" ca="1" si="149"/>
        <v>-7.8518657687203699E-3</v>
      </c>
    </row>
    <row r="9349" spans="7:8" x14ac:dyDescent="0.3">
      <c r="G9349" s="174">
        <v>9343</v>
      </c>
      <c r="H9349" s="174">
        <f t="shared" ca="1" si="149"/>
        <v>4.7855384133739437E-2</v>
      </c>
    </row>
    <row r="9350" spans="7:8" x14ac:dyDescent="0.3">
      <c r="G9350" s="174">
        <v>9344</v>
      </c>
      <c r="H9350" s="174">
        <f t="shared" ca="1" si="149"/>
        <v>-2.7636955877457077E-2</v>
      </c>
    </row>
    <row r="9351" spans="7:8" x14ac:dyDescent="0.3">
      <c r="G9351" s="174">
        <v>9345</v>
      </c>
      <c r="H9351" s="174">
        <f t="shared" ca="1" si="149"/>
        <v>7.3942037767515276E-2</v>
      </c>
    </row>
    <row r="9352" spans="7:8" x14ac:dyDescent="0.3">
      <c r="G9352" s="174">
        <v>9346</v>
      </c>
      <c r="H9352" s="174">
        <f t="shared" ref="H9352:H9415" ca="1" si="150">_xlfn.NORM.INV(RAND(),N$9,N$10)</f>
        <v>-1.5716583276636584E-2</v>
      </c>
    </row>
    <row r="9353" spans="7:8" x14ac:dyDescent="0.3">
      <c r="G9353" s="174">
        <v>9347</v>
      </c>
      <c r="H9353" s="174">
        <f t="shared" ca="1" si="150"/>
        <v>-6.4046293052644102E-2</v>
      </c>
    </row>
    <row r="9354" spans="7:8" x14ac:dyDescent="0.3">
      <c r="G9354" s="174">
        <v>9348</v>
      </c>
      <c r="H9354" s="174">
        <f t="shared" ca="1" si="150"/>
        <v>3.286403396394297E-4</v>
      </c>
    </row>
    <row r="9355" spans="7:8" x14ac:dyDescent="0.3">
      <c r="G9355" s="174">
        <v>9349</v>
      </c>
      <c r="H9355" s="174">
        <f t="shared" ca="1" si="150"/>
        <v>2.3138710189244452E-3</v>
      </c>
    </row>
    <row r="9356" spans="7:8" x14ac:dyDescent="0.3">
      <c r="G9356" s="174">
        <v>9350</v>
      </c>
      <c r="H9356" s="174">
        <f t="shared" ca="1" si="150"/>
        <v>4.247012471757862E-2</v>
      </c>
    </row>
    <row r="9357" spans="7:8" x14ac:dyDescent="0.3">
      <c r="G9357" s="174">
        <v>9351</v>
      </c>
      <c r="H9357" s="174">
        <f t="shared" ca="1" si="150"/>
        <v>-6.5456942776615295E-3</v>
      </c>
    </row>
    <row r="9358" spans="7:8" x14ac:dyDescent="0.3">
      <c r="G9358" s="174">
        <v>9352</v>
      </c>
      <c r="H9358" s="174">
        <f t="shared" ca="1" si="150"/>
        <v>4.3581685768842984E-2</v>
      </c>
    </row>
    <row r="9359" spans="7:8" x14ac:dyDescent="0.3">
      <c r="G9359" s="174">
        <v>9353</v>
      </c>
      <c r="H9359" s="174">
        <f t="shared" ca="1" si="150"/>
        <v>-2.6162488419268329E-2</v>
      </c>
    </row>
    <row r="9360" spans="7:8" x14ac:dyDescent="0.3">
      <c r="G9360" s="174">
        <v>9354</v>
      </c>
      <c r="H9360" s="174">
        <f t="shared" ca="1" si="150"/>
        <v>2.0120803150044501E-2</v>
      </c>
    </row>
    <row r="9361" spans="7:8" x14ac:dyDescent="0.3">
      <c r="G9361" s="174">
        <v>9355</v>
      </c>
      <c r="H9361" s="174">
        <f t="shared" ca="1" si="150"/>
        <v>-2.5847721791258729E-2</v>
      </c>
    </row>
    <row r="9362" spans="7:8" x14ac:dyDescent="0.3">
      <c r="G9362" s="174">
        <v>9356</v>
      </c>
      <c r="H9362" s="174">
        <f t="shared" ca="1" si="150"/>
        <v>2.0244849559082286E-2</v>
      </c>
    </row>
    <row r="9363" spans="7:8" x14ac:dyDescent="0.3">
      <c r="G9363" s="174">
        <v>9357</v>
      </c>
      <c r="H9363" s="174">
        <f t="shared" ca="1" si="150"/>
        <v>-5.0688723018933297E-2</v>
      </c>
    </row>
    <row r="9364" spans="7:8" x14ac:dyDescent="0.3">
      <c r="G9364" s="174">
        <v>9358</v>
      </c>
      <c r="H9364" s="174">
        <f t="shared" ca="1" si="150"/>
        <v>1.4693541391724393E-2</v>
      </c>
    </row>
    <row r="9365" spans="7:8" x14ac:dyDescent="0.3">
      <c r="G9365" s="174">
        <v>9359</v>
      </c>
      <c r="H9365" s="174">
        <f t="shared" ca="1" si="150"/>
        <v>1.6062866998524449E-2</v>
      </c>
    </row>
    <row r="9366" spans="7:8" x14ac:dyDescent="0.3">
      <c r="G9366" s="174">
        <v>9360</v>
      </c>
      <c r="H9366" s="174">
        <f t="shared" ca="1" si="150"/>
        <v>5.2907332332180054E-3</v>
      </c>
    </row>
    <row r="9367" spans="7:8" x14ac:dyDescent="0.3">
      <c r="G9367" s="174">
        <v>9361</v>
      </c>
      <c r="H9367" s="174">
        <f t="shared" ca="1" si="150"/>
        <v>-2.7868576839003574E-2</v>
      </c>
    </row>
    <row r="9368" spans="7:8" x14ac:dyDescent="0.3">
      <c r="G9368" s="174">
        <v>9362</v>
      </c>
      <c r="H9368" s="174">
        <f t="shared" ca="1" si="150"/>
        <v>3.8128706013942477E-2</v>
      </c>
    </row>
    <row r="9369" spans="7:8" x14ac:dyDescent="0.3">
      <c r="G9369" s="174">
        <v>9363</v>
      </c>
      <c r="H9369" s="174">
        <f t="shared" ca="1" si="150"/>
        <v>2.599714773450543E-2</v>
      </c>
    </row>
    <row r="9370" spans="7:8" x14ac:dyDescent="0.3">
      <c r="G9370" s="174">
        <v>9364</v>
      </c>
      <c r="H9370" s="174">
        <f t="shared" ca="1" si="150"/>
        <v>-2.2631051315830378E-2</v>
      </c>
    </row>
    <row r="9371" spans="7:8" x14ac:dyDescent="0.3">
      <c r="G9371" s="174">
        <v>9365</v>
      </c>
      <c r="H9371" s="174">
        <f t="shared" ca="1" si="150"/>
        <v>1.7169927076520528E-2</v>
      </c>
    </row>
    <row r="9372" spans="7:8" x14ac:dyDescent="0.3">
      <c r="G9372" s="174">
        <v>9366</v>
      </c>
      <c r="H9372" s="174">
        <f t="shared" ca="1" si="150"/>
        <v>2.4004933447306247E-2</v>
      </c>
    </row>
    <row r="9373" spans="7:8" x14ac:dyDescent="0.3">
      <c r="G9373" s="174">
        <v>9367</v>
      </c>
      <c r="H9373" s="174">
        <f t="shared" ca="1" si="150"/>
        <v>2.9598279166275698E-3</v>
      </c>
    </row>
    <row r="9374" spans="7:8" x14ac:dyDescent="0.3">
      <c r="G9374" s="174">
        <v>9368</v>
      </c>
      <c r="H9374" s="174">
        <f t="shared" ca="1" si="150"/>
        <v>1.1279693620092223E-2</v>
      </c>
    </row>
    <row r="9375" spans="7:8" x14ac:dyDescent="0.3">
      <c r="G9375" s="174">
        <v>9369</v>
      </c>
      <c r="H9375" s="174">
        <f t="shared" ca="1" si="150"/>
        <v>5.9008997752713994E-3</v>
      </c>
    </row>
    <row r="9376" spans="7:8" x14ac:dyDescent="0.3">
      <c r="G9376" s="174">
        <v>9370</v>
      </c>
      <c r="H9376" s="174">
        <f t="shared" ca="1" si="150"/>
        <v>-1.1831449398739403E-2</v>
      </c>
    </row>
    <row r="9377" spans="7:8" x14ac:dyDescent="0.3">
      <c r="G9377" s="174">
        <v>9371</v>
      </c>
      <c r="H9377" s="174">
        <f t="shared" ca="1" si="150"/>
        <v>-5.8704715038784402E-3</v>
      </c>
    </row>
    <row r="9378" spans="7:8" x14ac:dyDescent="0.3">
      <c r="G9378" s="174">
        <v>9372</v>
      </c>
      <c r="H9378" s="174">
        <f t="shared" ca="1" si="150"/>
        <v>3.2220615910185046E-2</v>
      </c>
    </row>
    <row r="9379" spans="7:8" x14ac:dyDescent="0.3">
      <c r="G9379" s="174">
        <v>9373</v>
      </c>
      <c r="H9379" s="174">
        <f t="shared" ca="1" si="150"/>
        <v>-1.2665999700189954E-2</v>
      </c>
    </row>
    <row r="9380" spans="7:8" x14ac:dyDescent="0.3">
      <c r="G9380" s="174">
        <v>9374</v>
      </c>
      <c r="H9380" s="174">
        <f t="shared" ca="1" si="150"/>
        <v>2.0855730553282721E-2</v>
      </c>
    </row>
    <row r="9381" spans="7:8" x14ac:dyDescent="0.3">
      <c r="G9381" s="174">
        <v>9375</v>
      </c>
      <c r="H9381" s="174">
        <f t="shared" ca="1" si="150"/>
        <v>-1.7053432264326672E-2</v>
      </c>
    </row>
    <row r="9382" spans="7:8" x14ac:dyDescent="0.3">
      <c r="G9382" s="174">
        <v>9376</v>
      </c>
      <c r="H9382" s="174">
        <f t="shared" ca="1" si="150"/>
        <v>1.8622999636732446E-2</v>
      </c>
    </row>
    <row r="9383" spans="7:8" x14ac:dyDescent="0.3">
      <c r="G9383" s="174">
        <v>9377</v>
      </c>
      <c r="H9383" s="174">
        <f t="shared" ca="1" si="150"/>
        <v>-1.6980620565872021E-2</v>
      </c>
    </row>
    <row r="9384" spans="7:8" x14ac:dyDescent="0.3">
      <c r="G9384" s="174">
        <v>9378</v>
      </c>
      <c r="H9384" s="174">
        <f t="shared" ca="1" si="150"/>
        <v>-3.2920535647020743E-2</v>
      </c>
    </row>
    <row r="9385" spans="7:8" x14ac:dyDescent="0.3">
      <c r="G9385" s="174">
        <v>9379</v>
      </c>
      <c r="H9385" s="174">
        <f t="shared" ca="1" si="150"/>
        <v>-2.3895876731398636E-2</v>
      </c>
    </row>
    <row r="9386" spans="7:8" x14ac:dyDescent="0.3">
      <c r="G9386" s="174">
        <v>9380</v>
      </c>
      <c r="H9386" s="174">
        <f t="shared" ca="1" si="150"/>
        <v>5.848396721790404E-2</v>
      </c>
    </row>
    <row r="9387" spans="7:8" x14ac:dyDescent="0.3">
      <c r="G9387" s="174">
        <v>9381</v>
      </c>
      <c r="H9387" s="174">
        <f t="shared" ca="1" si="150"/>
        <v>4.0680425923216241E-3</v>
      </c>
    </row>
    <row r="9388" spans="7:8" x14ac:dyDescent="0.3">
      <c r="G9388" s="174">
        <v>9382</v>
      </c>
      <c r="H9388" s="174">
        <f t="shared" ca="1" si="150"/>
        <v>-3.3625610714509424E-2</v>
      </c>
    </row>
    <row r="9389" spans="7:8" x14ac:dyDescent="0.3">
      <c r="G9389" s="174">
        <v>9383</v>
      </c>
      <c r="H9389" s="174">
        <f t="shared" ca="1" si="150"/>
        <v>-6.4085852545392678E-3</v>
      </c>
    </row>
    <row r="9390" spans="7:8" x14ac:dyDescent="0.3">
      <c r="G9390" s="174">
        <v>9384</v>
      </c>
      <c r="H9390" s="174">
        <f t="shared" ca="1" si="150"/>
        <v>4.6220833382072446E-2</v>
      </c>
    </row>
    <row r="9391" spans="7:8" x14ac:dyDescent="0.3">
      <c r="G9391" s="174">
        <v>9385</v>
      </c>
      <c r="H9391" s="174">
        <f t="shared" ca="1" si="150"/>
        <v>-1.0798819841489818E-2</v>
      </c>
    </row>
    <row r="9392" spans="7:8" x14ac:dyDescent="0.3">
      <c r="G9392" s="174">
        <v>9386</v>
      </c>
      <c r="H9392" s="174">
        <f t="shared" ca="1" si="150"/>
        <v>1.9767571924121957E-2</v>
      </c>
    </row>
    <row r="9393" spans="7:8" x14ac:dyDescent="0.3">
      <c r="G9393" s="174">
        <v>9387</v>
      </c>
      <c r="H9393" s="174">
        <f t="shared" ca="1" si="150"/>
        <v>2.8487556662772414E-2</v>
      </c>
    </row>
    <row r="9394" spans="7:8" x14ac:dyDescent="0.3">
      <c r="G9394" s="174">
        <v>9388</v>
      </c>
      <c r="H9394" s="174">
        <f t="shared" ca="1" si="150"/>
        <v>1.1402972013267943E-2</v>
      </c>
    </row>
    <row r="9395" spans="7:8" x14ac:dyDescent="0.3">
      <c r="G9395" s="174">
        <v>9389</v>
      </c>
      <c r="H9395" s="174">
        <f t="shared" ca="1" si="150"/>
        <v>5.3021676023312106E-2</v>
      </c>
    </row>
    <row r="9396" spans="7:8" x14ac:dyDescent="0.3">
      <c r="G9396" s="174">
        <v>9390</v>
      </c>
      <c r="H9396" s="174">
        <f t="shared" ca="1" si="150"/>
        <v>-1.0467911302512916E-2</v>
      </c>
    </row>
    <row r="9397" spans="7:8" x14ac:dyDescent="0.3">
      <c r="G9397" s="174">
        <v>9391</v>
      </c>
      <c r="H9397" s="174">
        <f t="shared" ca="1" si="150"/>
        <v>4.2871826959699121E-2</v>
      </c>
    </row>
    <row r="9398" spans="7:8" x14ac:dyDescent="0.3">
      <c r="G9398" s="174">
        <v>9392</v>
      </c>
      <c r="H9398" s="174">
        <f t="shared" ca="1" si="150"/>
        <v>6.5534492435666114E-2</v>
      </c>
    </row>
    <row r="9399" spans="7:8" x14ac:dyDescent="0.3">
      <c r="G9399" s="174">
        <v>9393</v>
      </c>
      <c r="H9399" s="174">
        <f t="shared" ca="1" si="150"/>
        <v>-1.5721316488626243E-3</v>
      </c>
    </row>
    <row r="9400" spans="7:8" x14ac:dyDescent="0.3">
      <c r="G9400" s="174">
        <v>9394</v>
      </c>
      <c r="H9400" s="174">
        <f t="shared" ca="1" si="150"/>
        <v>-4.7649613932262885E-2</v>
      </c>
    </row>
    <row r="9401" spans="7:8" x14ac:dyDescent="0.3">
      <c r="G9401" s="174">
        <v>9395</v>
      </c>
      <c r="H9401" s="174">
        <f t="shared" ca="1" si="150"/>
        <v>-2.0181922707868103E-3</v>
      </c>
    </row>
    <row r="9402" spans="7:8" x14ac:dyDescent="0.3">
      <c r="G9402" s="174">
        <v>9396</v>
      </c>
      <c r="H9402" s="174">
        <f t="shared" ca="1" si="150"/>
        <v>-1.6081533559949355E-3</v>
      </c>
    </row>
    <row r="9403" spans="7:8" x14ac:dyDescent="0.3">
      <c r="G9403" s="174">
        <v>9397</v>
      </c>
      <c r="H9403" s="174">
        <f t="shared" ca="1" si="150"/>
        <v>7.5834550105016128E-3</v>
      </c>
    </row>
    <row r="9404" spans="7:8" x14ac:dyDescent="0.3">
      <c r="G9404" s="174">
        <v>9398</v>
      </c>
      <c r="H9404" s="174">
        <f t="shared" ca="1" si="150"/>
        <v>-2.4521628869134143E-2</v>
      </c>
    </row>
    <row r="9405" spans="7:8" x14ac:dyDescent="0.3">
      <c r="G9405" s="174">
        <v>9399</v>
      </c>
      <c r="H9405" s="174">
        <f t="shared" ca="1" si="150"/>
        <v>-2.0406790386448222E-2</v>
      </c>
    </row>
    <row r="9406" spans="7:8" x14ac:dyDescent="0.3">
      <c r="G9406" s="174">
        <v>9400</v>
      </c>
      <c r="H9406" s="174">
        <f t="shared" ca="1" si="150"/>
        <v>-2.528940315572021E-2</v>
      </c>
    </row>
    <row r="9407" spans="7:8" x14ac:dyDescent="0.3">
      <c r="G9407" s="174">
        <v>9401</v>
      </c>
      <c r="H9407" s="174">
        <f t="shared" ca="1" si="150"/>
        <v>-7.4029368245985907E-4</v>
      </c>
    </row>
    <row r="9408" spans="7:8" x14ac:dyDescent="0.3">
      <c r="G9408" s="174">
        <v>9402</v>
      </c>
      <c r="H9408" s="174">
        <f t="shared" ca="1" si="150"/>
        <v>3.7792475949904682E-2</v>
      </c>
    </row>
    <row r="9409" spans="7:8" x14ac:dyDescent="0.3">
      <c r="G9409" s="174">
        <v>9403</v>
      </c>
      <c r="H9409" s="174">
        <f t="shared" ca="1" si="150"/>
        <v>2.0629433234675466E-2</v>
      </c>
    </row>
    <row r="9410" spans="7:8" x14ac:dyDescent="0.3">
      <c r="G9410" s="174">
        <v>9404</v>
      </c>
      <c r="H9410" s="174">
        <f t="shared" ca="1" si="150"/>
        <v>-1.7385197411034517E-2</v>
      </c>
    </row>
    <row r="9411" spans="7:8" x14ac:dyDescent="0.3">
      <c r="G9411" s="174">
        <v>9405</v>
      </c>
      <c r="H9411" s="174">
        <f t="shared" ca="1" si="150"/>
        <v>8.0523436972038797E-3</v>
      </c>
    </row>
    <row r="9412" spans="7:8" x14ac:dyDescent="0.3">
      <c r="G9412" s="174">
        <v>9406</v>
      </c>
      <c r="H9412" s="174">
        <f t="shared" ca="1" si="150"/>
        <v>1.3780408202505095E-2</v>
      </c>
    </row>
    <row r="9413" spans="7:8" x14ac:dyDescent="0.3">
      <c r="G9413" s="174">
        <v>9407</v>
      </c>
      <c r="H9413" s="174">
        <f t="shared" ca="1" si="150"/>
        <v>1.3746356741888874E-2</v>
      </c>
    </row>
    <row r="9414" spans="7:8" x14ac:dyDescent="0.3">
      <c r="G9414" s="174">
        <v>9408</v>
      </c>
      <c r="H9414" s="174">
        <f t="shared" ca="1" si="150"/>
        <v>7.7702463005593515E-3</v>
      </c>
    </row>
    <row r="9415" spans="7:8" x14ac:dyDescent="0.3">
      <c r="G9415" s="174">
        <v>9409</v>
      </c>
      <c r="H9415" s="174">
        <f t="shared" ca="1" si="150"/>
        <v>6.1461907932269886E-3</v>
      </c>
    </row>
    <row r="9416" spans="7:8" x14ac:dyDescent="0.3">
      <c r="G9416" s="174">
        <v>9410</v>
      </c>
      <c r="H9416" s="174">
        <f t="shared" ref="H9416:H9479" ca="1" si="151">_xlfn.NORM.INV(RAND(),N$9,N$10)</f>
        <v>-1.5896808957291717E-2</v>
      </c>
    </row>
    <row r="9417" spans="7:8" x14ac:dyDescent="0.3">
      <c r="G9417" s="174">
        <v>9411</v>
      </c>
      <c r="H9417" s="174">
        <f t="shared" ca="1" si="151"/>
        <v>-1.1963470060461005E-2</v>
      </c>
    </row>
    <row r="9418" spans="7:8" x14ac:dyDescent="0.3">
      <c r="G9418" s="174">
        <v>9412</v>
      </c>
      <c r="H9418" s="174">
        <f t="shared" ca="1" si="151"/>
        <v>-2.9755030224129272E-2</v>
      </c>
    </row>
    <row r="9419" spans="7:8" x14ac:dyDescent="0.3">
      <c r="G9419" s="174">
        <v>9413</v>
      </c>
      <c r="H9419" s="174">
        <f t="shared" ca="1" si="151"/>
        <v>-3.8653990502402684E-3</v>
      </c>
    </row>
    <row r="9420" spans="7:8" x14ac:dyDescent="0.3">
      <c r="G9420" s="174">
        <v>9414</v>
      </c>
      <c r="H9420" s="174">
        <f t="shared" ca="1" si="151"/>
        <v>1.9503612899554781E-2</v>
      </c>
    </row>
    <row r="9421" spans="7:8" x14ac:dyDescent="0.3">
      <c r="G9421" s="174">
        <v>9415</v>
      </c>
      <c r="H9421" s="174">
        <f t="shared" ca="1" si="151"/>
        <v>-4.8323574895780583E-2</v>
      </c>
    </row>
    <row r="9422" spans="7:8" x14ac:dyDescent="0.3">
      <c r="G9422" s="174">
        <v>9416</v>
      </c>
      <c r="H9422" s="174">
        <f t="shared" ca="1" si="151"/>
        <v>-8.059232750692891E-3</v>
      </c>
    </row>
    <row r="9423" spans="7:8" x14ac:dyDescent="0.3">
      <c r="G9423" s="174">
        <v>9417</v>
      </c>
      <c r="H9423" s="174">
        <f t="shared" ca="1" si="151"/>
        <v>-2.41066565651375E-2</v>
      </c>
    </row>
    <row r="9424" spans="7:8" x14ac:dyDescent="0.3">
      <c r="G9424" s="174">
        <v>9418</v>
      </c>
      <c r="H9424" s="174">
        <f t="shared" ca="1" si="151"/>
        <v>3.0348389984964554E-2</v>
      </c>
    </row>
    <row r="9425" spans="7:8" x14ac:dyDescent="0.3">
      <c r="G9425" s="174">
        <v>9419</v>
      </c>
      <c r="H9425" s="174">
        <f t="shared" ca="1" si="151"/>
        <v>3.7892999728456667E-2</v>
      </c>
    </row>
    <row r="9426" spans="7:8" x14ac:dyDescent="0.3">
      <c r="G9426" s="174">
        <v>9420</v>
      </c>
      <c r="H9426" s="174">
        <f t="shared" ca="1" si="151"/>
        <v>5.8038705230144174E-3</v>
      </c>
    </row>
    <row r="9427" spans="7:8" x14ac:dyDescent="0.3">
      <c r="G9427" s="174">
        <v>9421</v>
      </c>
      <c r="H9427" s="174">
        <f t="shared" ca="1" si="151"/>
        <v>-3.9669433484706536E-2</v>
      </c>
    </row>
    <row r="9428" spans="7:8" x14ac:dyDescent="0.3">
      <c r="G9428" s="174">
        <v>9422</v>
      </c>
      <c r="H9428" s="174">
        <f t="shared" ca="1" si="151"/>
        <v>1.8571251508772733E-2</v>
      </c>
    </row>
    <row r="9429" spans="7:8" x14ac:dyDescent="0.3">
      <c r="G9429" s="174">
        <v>9423</v>
      </c>
      <c r="H9429" s="174">
        <f t="shared" ca="1" si="151"/>
        <v>-2.4295624961281945E-2</v>
      </c>
    </row>
    <row r="9430" spans="7:8" x14ac:dyDescent="0.3">
      <c r="G9430" s="174">
        <v>9424</v>
      </c>
      <c r="H9430" s="174">
        <f t="shared" ca="1" si="151"/>
        <v>2.0205708947951768E-2</v>
      </c>
    </row>
    <row r="9431" spans="7:8" x14ac:dyDescent="0.3">
      <c r="G9431" s="174">
        <v>9425</v>
      </c>
      <c r="H9431" s="174">
        <f t="shared" ca="1" si="151"/>
        <v>-1.4393667956321817E-2</v>
      </c>
    </row>
    <row r="9432" spans="7:8" x14ac:dyDescent="0.3">
      <c r="G9432" s="174">
        <v>9426</v>
      </c>
      <c r="H9432" s="174">
        <f t="shared" ca="1" si="151"/>
        <v>-1.698676803109089E-2</v>
      </c>
    </row>
    <row r="9433" spans="7:8" x14ac:dyDescent="0.3">
      <c r="G9433" s="174">
        <v>9427</v>
      </c>
      <c r="H9433" s="174">
        <f t="shared" ca="1" si="151"/>
        <v>5.7270014602830823E-3</v>
      </c>
    </row>
    <row r="9434" spans="7:8" x14ac:dyDescent="0.3">
      <c r="G9434" s="174">
        <v>9428</v>
      </c>
      <c r="H9434" s="174">
        <f t="shared" ca="1" si="151"/>
        <v>2.5119181173190522E-2</v>
      </c>
    </row>
    <row r="9435" spans="7:8" x14ac:dyDescent="0.3">
      <c r="G9435" s="174">
        <v>9429</v>
      </c>
      <c r="H9435" s="174">
        <f t="shared" ca="1" si="151"/>
        <v>-9.7996508129750276E-4</v>
      </c>
    </row>
    <row r="9436" spans="7:8" x14ac:dyDescent="0.3">
      <c r="G9436" s="174">
        <v>9430</v>
      </c>
      <c r="H9436" s="174">
        <f t="shared" ca="1" si="151"/>
        <v>-9.8141042484478271E-3</v>
      </c>
    </row>
    <row r="9437" spans="7:8" x14ac:dyDescent="0.3">
      <c r="G9437" s="174">
        <v>9431</v>
      </c>
      <c r="H9437" s="174">
        <f t="shared" ca="1" si="151"/>
        <v>5.7116608452175881E-3</v>
      </c>
    </row>
    <row r="9438" spans="7:8" x14ac:dyDescent="0.3">
      <c r="G9438" s="174">
        <v>9432</v>
      </c>
      <c r="H9438" s="174">
        <f t="shared" ca="1" si="151"/>
        <v>-3.3368570759443952E-2</v>
      </c>
    </row>
    <row r="9439" spans="7:8" x14ac:dyDescent="0.3">
      <c r="G9439" s="174">
        <v>9433</v>
      </c>
      <c r="H9439" s="174">
        <f t="shared" ca="1" si="151"/>
        <v>3.3044607503693252E-3</v>
      </c>
    </row>
    <row r="9440" spans="7:8" x14ac:dyDescent="0.3">
      <c r="G9440" s="174">
        <v>9434</v>
      </c>
      <c r="H9440" s="174">
        <f t="shared" ca="1" si="151"/>
        <v>-1.4421327274816403E-2</v>
      </c>
    </row>
    <row r="9441" spans="7:8" x14ac:dyDescent="0.3">
      <c r="G9441" s="174">
        <v>9435</v>
      </c>
      <c r="H9441" s="174">
        <f t="shared" ca="1" si="151"/>
        <v>3.2242197531165577E-2</v>
      </c>
    </row>
    <row r="9442" spans="7:8" x14ac:dyDescent="0.3">
      <c r="G9442" s="174">
        <v>9436</v>
      </c>
      <c r="H9442" s="174">
        <f t="shared" ca="1" si="151"/>
        <v>-3.1267351743262034E-2</v>
      </c>
    </row>
    <row r="9443" spans="7:8" x14ac:dyDescent="0.3">
      <c r="G9443" s="174">
        <v>9437</v>
      </c>
      <c r="H9443" s="174">
        <f t="shared" ca="1" si="151"/>
        <v>5.3687858380464769E-2</v>
      </c>
    </row>
    <row r="9444" spans="7:8" x14ac:dyDescent="0.3">
      <c r="G9444" s="174">
        <v>9438</v>
      </c>
      <c r="H9444" s="174">
        <f t="shared" ca="1" si="151"/>
        <v>1.6476928747414146E-2</v>
      </c>
    </row>
    <row r="9445" spans="7:8" x14ac:dyDescent="0.3">
      <c r="G9445" s="174">
        <v>9439</v>
      </c>
      <c r="H9445" s="174">
        <f t="shared" ca="1" si="151"/>
        <v>-6.5544300422324024E-3</v>
      </c>
    </row>
    <row r="9446" spans="7:8" x14ac:dyDescent="0.3">
      <c r="G9446" s="174">
        <v>9440</v>
      </c>
      <c r="H9446" s="174">
        <f t="shared" ca="1" si="151"/>
        <v>1.1702424213421558E-2</v>
      </c>
    </row>
    <row r="9447" spans="7:8" x14ac:dyDescent="0.3">
      <c r="G9447" s="174">
        <v>9441</v>
      </c>
      <c r="H9447" s="174">
        <f t="shared" ca="1" si="151"/>
        <v>-2.0051961863713153E-2</v>
      </c>
    </row>
    <row r="9448" spans="7:8" x14ac:dyDescent="0.3">
      <c r="G9448" s="174">
        <v>9442</v>
      </c>
      <c r="H9448" s="174">
        <f t="shared" ca="1" si="151"/>
        <v>-2.0852969325592895E-2</v>
      </c>
    </row>
    <row r="9449" spans="7:8" x14ac:dyDescent="0.3">
      <c r="G9449" s="174">
        <v>9443</v>
      </c>
      <c r="H9449" s="174">
        <f t="shared" ca="1" si="151"/>
        <v>2.2236357059085533E-2</v>
      </c>
    </row>
    <row r="9450" spans="7:8" x14ac:dyDescent="0.3">
      <c r="G9450" s="174">
        <v>9444</v>
      </c>
      <c r="H9450" s="174">
        <f t="shared" ca="1" si="151"/>
        <v>-3.5308598410384008E-2</v>
      </c>
    </row>
    <row r="9451" spans="7:8" x14ac:dyDescent="0.3">
      <c r="G9451" s="174">
        <v>9445</v>
      </c>
      <c r="H9451" s="174">
        <f t="shared" ca="1" si="151"/>
        <v>-2.926256704444859E-2</v>
      </c>
    </row>
    <row r="9452" spans="7:8" x14ac:dyDescent="0.3">
      <c r="G9452" s="174">
        <v>9446</v>
      </c>
      <c r="H9452" s="174">
        <f t="shared" ca="1" si="151"/>
        <v>-5.2418184659674377E-2</v>
      </c>
    </row>
    <row r="9453" spans="7:8" x14ac:dyDescent="0.3">
      <c r="G9453" s="174">
        <v>9447</v>
      </c>
      <c r="H9453" s="174">
        <f t="shared" ca="1" si="151"/>
        <v>1.5050110477523283E-2</v>
      </c>
    </row>
    <row r="9454" spans="7:8" x14ac:dyDescent="0.3">
      <c r="G9454" s="174">
        <v>9448</v>
      </c>
      <c r="H9454" s="174">
        <f t="shared" ca="1" si="151"/>
        <v>-3.7434565588961986E-2</v>
      </c>
    </row>
    <row r="9455" spans="7:8" x14ac:dyDescent="0.3">
      <c r="G9455" s="174">
        <v>9449</v>
      </c>
      <c r="H9455" s="174">
        <f t="shared" ca="1" si="151"/>
        <v>1.8354619898919351E-2</v>
      </c>
    </row>
    <row r="9456" spans="7:8" x14ac:dyDescent="0.3">
      <c r="G9456" s="174">
        <v>9450</v>
      </c>
      <c r="H9456" s="174">
        <f t="shared" ca="1" si="151"/>
        <v>-6.0111710324057509E-2</v>
      </c>
    </row>
    <row r="9457" spans="7:8" x14ac:dyDescent="0.3">
      <c r="G9457" s="174">
        <v>9451</v>
      </c>
      <c r="H9457" s="174">
        <f t="shared" ca="1" si="151"/>
        <v>4.6714135235884607E-2</v>
      </c>
    </row>
    <row r="9458" spans="7:8" x14ac:dyDescent="0.3">
      <c r="G9458" s="174">
        <v>9452</v>
      </c>
      <c r="H9458" s="174">
        <f t="shared" ca="1" si="151"/>
        <v>2.9665855570040298E-2</v>
      </c>
    </row>
    <row r="9459" spans="7:8" x14ac:dyDescent="0.3">
      <c r="G9459" s="174">
        <v>9453</v>
      </c>
      <c r="H9459" s="174">
        <f t="shared" ca="1" si="151"/>
        <v>1.0352562963413997E-2</v>
      </c>
    </row>
    <row r="9460" spans="7:8" x14ac:dyDescent="0.3">
      <c r="G9460" s="174">
        <v>9454</v>
      </c>
      <c r="H9460" s="174">
        <f t="shared" ca="1" si="151"/>
        <v>2.0236395517601941E-2</v>
      </c>
    </row>
    <row r="9461" spans="7:8" x14ac:dyDescent="0.3">
      <c r="G9461" s="174">
        <v>9455</v>
      </c>
      <c r="H9461" s="174">
        <f t="shared" ca="1" si="151"/>
        <v>1.7094888429546436E-2</v>
      </c>
    </row>
    <row r="9462" spans="7:8" x14ac:dyDescent="0.3">
      <c r="G9462" s="174">
        <v>9456</v>
      </c>
      <c r="H9462" s="174">
        <f t="shared" ca="1" si="151"/>
        <v>8.7042504284908159E-3</v>
      </c>
    </row>
    <row r="9463" spans="7:8" x14ac:dyDescent="0.3">
      <c r="G9463" s="174">
        <v>9457</v>
      </c>
      <c r="H9463" s="174">
        <f t="shared" ca="1" si="151"/>
        <v>2.7417575056181219E-2</v>
      </c>
    </row>
    <row r="9464" spans="7:8" x14ac:dyDescent="0.3">
      <c r="G9464" s="174">
        <v>9458</v>
      </c>
      <c r="H9464" s="174">
        <f t="shared" ca="1" si="151"/>
        <v>-1.2206665527086885E-2</v>
      </c>
    </row>
    <row r="9465" spans="7:8" x14ac:dyDescent="0.3">
      <c r="G9465" s="174">
        <v>9459</v>
      </c>
      <c r="H9465" s="174">
        <f t="shared" ca="1" si="151"/>
        <v>-9.2068905282827911E-4</v>
      </c>
    </row>
    <row r="9466" spans="7:8" x14ac:dyDescent="0.3">
      <c r="G9466" s="174">
        <v>9460</v>
      </c>
      <c r="H9466" s="174">
        <f t="shared" ca="1" si="151"/>
        <v>1.2066742458002657E-2</v>
      </c>
    </row>
    <row r="9467" spans="7:8" x14ac:dyDescent="0.3">
      <c r="G9467" s="174">
        <v>9461</v>
      </c>
      <c r="H9467" s="174">
        <f t="shared" ca="1" si="151"/>
        <v>-1.6357018965552479E-2</v>
      </c>
    </row>
    <row r="9468" spans="7:8" x14ac:dyDescent="0.3">
      <c r="G9468" s="174">
        <v>9462</v>
      </c>
      <c r="H9468" s="174">
        <f t="shared" ca="1" si="151"/>
        <v>-3.5168405506931059E-2</v>
      </c>
    </row>
    <row r="9469" spans="7:8" x14ac:dyDescent="0.3">
      <c r="G9469" s="174">
        <v>9463</v>
      </c>
      <c r="H9469" s="174">
        <f t="shared" ca="1" si="151"/>
        <v>-3.6497686921385156E-3</v>
      </c>
    </row>
    <row r="9470" spans="7:8" x14ac:dyDescent="0.3">
      <c r="G9470" s="174">
        <v>9464</v>
      </c>
      <c r="H9470" s="174">
        <f t="shared" ca="1" si="151"/>
        <v>-2.8603098842446946E-2</v>
      </c>
    </row>
    <row r="9471" spans="7:8" x14ac:dyDescent="0.3">
      <c r="G9471" s="174">
        <v>9465</v>
      </c>
      <c r="H9471" s="174">
        <f t="shared" ca="1" si="151"/>
        <v>2.6807708948042984E-2</v>
      </c>
    </row>
    <row r="9472" spans="7:8" x14ac:dyDescent="0.3">
      <c r="G9472" s="174">
        <v>9466</v>
      </c>
      <c r="H9472" s="174">
        <f t="shared" ca="1" si="151"/>
        <v>3.5488505613739632E-2</v>
      </c>
    </row>
    <row r="9473" spans="7:8" x14ac:dyDescent="0.3">
      <c r="G9473" s="174">
        <v>9467</v>
      </c>
      <c r="H9473" s="174">
        <f t="shared" ca="1" si="151"/>
        <v>-1.6933958687515179E-2</v>
      </c>
    </row>
    <row r="9474" spans="7:8" x14ac:dyDescent="0.3">
      <c r="G9474" s="174">
        <v>9468</v>
      </c>
      <c r="H9474" s="174">
        <f t="shared" ca="1" si="151"/>
        <v>-3.4056862555431901E-3</v>
      </c>
    </row>
    <row r="9475" spans="7:8" x14ac:dyDescent="0.3">
      <c r="G9475" s="174">
        <v>9469</v>
      </c>
      <c r="H9475" s="174">
        <f t="shared" ca="1" si="151"/>
        <v>3.1917609205115514E-2</v>
      </c>
    </row>
    <row r="9476" spans="7:8" x14ac:dyDescent="0.3">
      <c r="G9476" s="174">
        <v>9470</v>
      </c>
      <c r="H9476" s="174">
        <f t="shared" ca="1" si="151"/>
        <v>1.2490094315946223E-2</v>
      </c>
    </row>
    <row r="9477" spans="7:8" x14ac:dyDescent="0.3">
      <c r="G9477" s="174">
        <v>9471</v>
      </c>
      <c r="H9477" s="174">
        <f t="shared" ca="1" si="151"/>
        <v>-4.0524503005203126E-2</v>
      </c>
    </row>
    <row r="9478" spans="7:8" x14ac:dyDescent="0.3">
      <c r="G9478" s="174">
        <v>9472</v>
      </c>
      <c r="H9478" s="174">
        <f t="shared" ca="1" si="151"/>
        <v>-4.6252728772988937E-2</v>
      </c>
    </row>
    <row r="9479" spans="7:8" x14ac:dyDescent="0.3">
      <c r="G9479" s="174">
        <v>9473</v>
      </c>
      <c r="H9479" s="174">
        <f t="shared" ca="1" si="151"/>
        <v>-2.1056753699519405E-2</v>
      </c>
    </row>
    <row r="9480" spans="7:8" x14ac:dyDescent="0.3">
      <c r="G9480" s="174">
        <v>9474</v>
      </c>
      <c r="H9480" s="174">
        <f t="shared" ref="H9480:H9543" ca="1" si="152">_xlfn.NORM.INV(RAND(),N$9,N$10)</f>
        <v>-3.6310842186227266E-2</v>
      </c>
    </row>
    <row r="9481" spans="7:8" x14ac:dyDescent="0.3">
      <c r="G9481" s="174">
        <v>9475</v>
      </c>
      <c r="H9481" s="174">
        <f t="shared" ca="1" si="152"/>
        <v>1.6458982308901075E-2</v>
      </c>
    </row>
    <row r="9482" spans="7:8" x14ac:dyDescent="0.3">
      <c r="G9482" s="174">
        <v>9476</v>
      </c>
      <c r="H9482" s="174">
        <f t="shared" ca="1" si="152"/>
        <v>-1.6099928676438377E-2</v>
      </c>
    </row>
    <row r="9483" spans="7:8" x14ac:dyDescent="0.3">
      <c r="G9483" s="174">
        <v>9477</v>
      </c>
      <c r="H9483" s="174">
        <f t="shared" ca="1" si="152"/>
        <v>2.3327997608655511E-3</v>
      </c>
    </row>
    <row r="9484" spans="7:8" x14ac:dyDescent="0.3">
      <c r="G9484" s="174">
        <v>9478</v>
      </c>
      <c r="H9484" s="174">
        <f t="shared" ca="1" si="152"/>
        <v>-7.6591116907761287E-3</v>
      </c>
    </row>
    <row r="9485" spans="7:8" x14ac:dyDescent="0.3">
      <c r="G9485" s="174">
        <v>9479</v>
      </c>
      <c r="H9485" s="174">
        <f t="shared" ca="1" si="152"/>
        <v>4.0320216060336464E-2</v>
      </c>
    </row>
    <row r="9486" spans="7:8" x14ac:dyDescent="0.3">
      <c r="G9486" s="174">
        <v>9480</v>
      </c>
      <c r="H9486" s="174">
        <f t="shared" ca="1" si="152"/>
        <v>2.0307726923189884E-2</v>
      </c>
    </row>
    <row r="9487" spans="7:8" x14ac:dyDescent="0.3">
      <c r="G9487" s="174">
        <v>9481</v>
      </c>
      <c r="H9487" s="174">
        <f t="shared" ca="1" si="152"/>
        <v>-3.6779029242341568E-2</v>
      </c>
    </row>
    <row r="9488" spans="7:8" x14ac:dyDescent="0.3">
      <c r="G9488" s="174">
        <v>9482</v>
      </c>
      <c r="H9488" s="174">
        <f t="shared" ca="1" si="152"/>
        <v>-1.8527475029928839E-2</v>
      </c>
    </row>
    <row r="9489" spans="7:8" x14ac:dyDescent="0.3">
      <c r="G9489" s="174">
        <v>9483</v>
      </c>
      <c r="H9489" s="174">
        <f t="shared" ca="1" si="152"/>
        <v>1.0928221251031156E-2</v>
      </c>
    </row>
    <row r="9490" spans="7:8" x14ac:dyDescent="0.3">
      <c r="G9490" s="174">
        <v>9484</v>
      </c>
      <c r="H9490" s="174">
        <f t="shared" ca="1" si="152"/>
        <v>3.9401162199610276E-2</v>
      </c>
    </row>
    <row r="9491" spans="7:8" x14ac:dyDescent="0.3">
      <c r="G9491" s="174">
        <v>9485</v>
      </c>
      <c r="H9491" s="174">
        <f t="shared" ca="1" si="152"/>
        <v>-1.2324149036839068E-2</v>
      </c>
    </row>
    <row r="9492" spans="7:8" x14ac:dyDescent="0.3">
      <c r="G9492" s="174">
        <v>9486</v>
      </c>
      <c r="H9492" s="174">
        <f t="shared" ca="1" si="152"/>
        <v>-2.2346524764612245E-2</v>
      </c>
    </row>
    <row r="9493" spans="7:8" x14ac:dyDescent="0.3">
      <c r="G9493" s="174">
        <v>9487</v>
      </c>
      <c r="H9493" s="174">
        <f t="shared" ca="1" si="152"/>
        <v>5.9069353704471861E-2</v>
      </c>
    </row>
    <row r="9494" spans="7:8" x14ac:dyDescent="0.3">
      <c r="G9494" s="174">
        <v>9488</v>
      </c>
      <c r="H9494" s="174">
        <f t="shared" ca="1" si="152"/>
        <v>2.2159661410902181E-2</v>
      </c>
    </row>
    <row r="9495" spans="7:8" x14ac:dyDescent="0.3">
      <c r="G9495" s="174">
        <v>9489</v>
      </c>
      <c r="H9495" s="174">
        <f t="shared" ca="1" si="152"/>
        <v>2.0247460400283111E-2</v>
      </c>
    </row>
    <row r="9496" spans="7:8" x14ac:dyDescent="0.3">
      <c r="G9496" s="174">
        <v>9490</v>
      </c>
      <c r="H9496" s="174">
        <f t="shared" ca="1" si="152"/>
        <v>-2.7978187439897367E-2</v>
      </c>
    </row>
    <row r="9497" spans="7:8" x14ac:dyDescent="0.3">
      <c r="G9497" s="174">
        <v>9491</v>
      </c>
      <c r="H9497" s="174">
        <f t="shared" ca="1" si="152"/>
        <v>-1.9857173267780758E-2</v>
      </c>
    </row>
    <row r="9498" spans="7:8" x14ac:dyDescent="0.3">
      <c r="G9498" s="174">
        <v>9492</v>
      </c>
      <c r="H9498" s="174">
        <f t="shared" ca="1" si="152"/>
        <v>5.8371126456310443E-2</v>
      </c>
    </row>
    <row r="9499" spans="7:8" x14ac:dyDescent="0.3">
      <c r="G9499" s="174">
        <v>9493</v>
      </c>
      <c r="H9499" s="174">
        <f t="shared" ca="1" si="152"/>
        <v>-1.6219166563525953E-3</v>
      </c>
    </row>
    <row r="9500" spans="7:8" x14ac:dyDescent="0.3">
      <c r="G9500" s="174">
        <v>9494</v>
      </c>
      <c r="H9500" s="174">
        <f t="shared" ca="1" si="152"/>
        <v>-5.4287976552182128E-2</v>
      </c>
    </row>
    <row r="9501" spans="7:8" x14ac:dyDescent="0.3">
      <c r="G9501" s="174">
        <v>9495</v>
      </c>
      <c r="H9501" s="174">
        <f t="shared" ca="1" si="152"/>
        <v>3.2077401298593086E-2</v>
      </c>
    </row>
    <row r="9502" spans="7:8" x14ac:dyDescent="0.3">
      <c r="G9502" s="174">
        <v>9496</v>
      </c>
      <c r="H9502" s="174">
        <f t="shared" ca="1" si="152"/>
        <v>7.9643008825338771E-2</v>
      </c>
    </row>
    <row r="9503" spans="7:8" x14ac:dyDescent="0.3">
      <c r="G9503" s="174">
        <v>9497</v>
      </c>
      <c r="H9503" s="174">
        <f t="shared" ca="1" si="152"/>
        <v>8.4998275404749336E-3</v>
      </c>
    </row>
    <row r="9504" spans="7:8" x14ac:dyDescent="0.3">
      <c r="G9504" s="174">
        <v>9498</v>
      </c>
      <c r="H9504" s="174">
        <f t="shared" ca="1" si="152"/>
        <v>3.4340137082952575E-2</v>
      </c>
    </row>
    <row r="9505" spans="7:8" x14ac:dyDescent="0.3">
      <c r="G9505" s="174">
        <v>9499</v>
      </c>
      <c r="H9505" s="174">
        <f t="shared" ca="1" si="152"/>
        <v>4.1938304511661015E-2</v>
      </c>
    </row>
    <row r="9506" spans="7:8" x14ac:dyDescent="0.3">
      <c r="G9506" s="174">
        <v>9500</v>
      </c>
      <c r="H9506" s="174">
        <f t="shared" ca="1" si="152"/>
        <v>6.7353730983595811E-3</v>
      </c>
    </row>
    <row r="9507" spans="7:8" x14ac:dyDescent="0.3">
      <c r="G9507" s="174">
        <v>9501</v>
      </c>
      <c r="H9507" s="174">
        <f t="shared" ca="1" si="152"/>
        <v>7.3575524576958307E-3</v>
      </c>
    </row>
    <row r="9508" spans="7:8" x14ac:dyDescent="0.3">
      <c r="G9508" s="174">
        <v>9502</v>
      </c>
      <c r="H9508" s="174">
        <f t="shared" ca="1" si="152"/>
        <v>3.630271584350355E-3</v>
      </c>
    </row>
    <row r="9509" spans="7:8" x14ac:dyDescent="0.3">
      <c r="G9509" s="174">
        <v>9503</v>
      </c>
      <c r="H9509" s="174">
        <f t="shared" ca="1" si="152"/>
        <v>-1.4166058694413491E-2</v>
      </c>
    </row>
    <row r="9510" spans="7:8" x14ac:dyDescent="0.3">
      <c r="G9510" s="174">
        <v>9504</v>
      </c>
      <c r="H9510" s="174">
        <f t="shared" ca="1" si="152"/>
        <v>2.219458249901515E-3</v>
      </c>
    </row>
    <row r="9511" spans="7:8" x14ac:dyDescent="0.3">
      <c r="G9511" s="174">
        <v>9505</v>
      </c>
      <c r="H9511" s="174">
        <f t="shared" ca="1" si="152"/>
        <v>2.726897854840581E-3</v>
      </c>
    </row>
    <row r="9512" spans="7:8" x14ac:dyDescent="0.3">
      <c r="G9512" s="174">
        <v>9506</v>
      </c>
      <c r="H9512" s="174">
        <f t="shared" ca="1" si="152"/>
        <v>-1.5035445694201618E-2</v>
      </c>
    </row>
    <row r="9513" spans="7:8" x14ac:dyDescent="0.3">
      <c r="G9513" s="174">
        <v>9507</v>
      </c>
      <c r="H9513" s="174">
        <f t="shared" ca="1" si="152"/>
        <v>-4.4569193227383723E-2</v>
      </c>
    </row>
    <row r="9514" spans="7:8" x14ac:dyDescent="0.3">
      <c r="G9514" s="174">
        <v>9508</v>
      </c>
      <c r="H9514" s="174">
        <f t="shared" ca="1" si="152"/>
        <v>1.5555908029030223E-2</v>
      </c>
    </row>
    <row r="9515" spans="7:8" x14ac:dyDescent="0.3">
      <c r="G9515" s="174">
        <v>9509</v>
      </c>
      <c r="H9515" s="174">
        <f t="shared" ca="1" si="152"/>
        <v>2.1211036369163414E-2</v>
      </c>
    </row>
    <row r="9516" spans="7:8" x14ac:dyDescent="0.3">
      <c r="G9516" s="174">
        <v>9510</v>
      </c>
      <c r="H9516" s="174">
        <f t="shared" ca="1" si="152"/>
        <v>-5.3823827854639229E-3</v>
      </c>
    </row>
    <row r="9517" spans="7:8" x14ac:dyDescent="0.3">
      <c r="G9517" s="174">
        <v>9511</v>
      </c>
      <c r="H9517" s="174">
        <f t="shared" ca="1" si="152"/>
        <v>-1.7306270938280095E-2</v>
      </c>
    </row>
    <row r="9518" spans="7:8" x14ac:dyDescent="0.3">
      <c r="G9518" s="174">
        <v>9512</v>
      </c>
      <c r="H9518" s="174">
        <f t="shared" ca="1" si="152"/>
        <v>3.407143103505479E-3</v>
      </c>
    </row>
    <row r="9519" spans="7:8" x14ac:dyDescent="0.3">
      <c r="G9519" s="174">
        <v>9513</v>
      </c>
      <c r="H9519" s="174">
        <f t="shared" ca="1" si="152"/>
        <v>-4.0857009095799507E-2</v>
      </c>
    </row>
    <row r="9520" spans="7:8" x14ac:dyDescent="0.3">
      <c r="G9520" s="174">
        <v>9514</v>
      </c>
      <c r="H9520" s="174">
        <f t="shared" ca="1" si="152"/>
        <v>4.0220008212411798E-2</v>
      </c>
    </row>
    <row r="9521" spans="7:8" x14ac:dyDescent="0.3">
      <c r="G9521" s="174">
        <v>9515</v>
      </c>
      <c r="H9521" s="174">
        <f t="shared" ca="1" si="152"/>
        <v>-2.1190167059034887E-2</v>
      </c>
    </row>
    <row r="9522" spans="7:8" x14ac:dyDescent="0.3">
      <c r="G9522" s="174">
        <v>9516</v>
      </c>
      <c r="H9522" s="174">
        <f t="shared" ca="1" si="152"/>
        <v>-1.4593988247311715E-2</v>
      </c>
    </row>
    <row r="9523" spans="7:8" x14ac:dyDescent="0.3">
      <c r="G9523" s="174">
        <v>9517</v>
      </c>
      <c r="H9523" s="174">
        <f t="shared" ca="1" si="152"/>
        <v>-2.565572530250201E-2</v>
      </c>
    </row>
    <row r="9524" spans="7:8" x14ac:dyDescent="0.3">
      <c r="G9524" s="174">
        <v>9518</v>
      </c>
      <c r="H9524" s="174">
        <f t="shared" ca="1" si="152"/>
        <v>2.8318957955514285E-2</v>
      </c>
    </row>
    <row r="9525" spans="7:8" x14ac:dyDescent="0.3">
      <c r="G9525" s="174">
        <v>9519</v>
      </c>
      <c r="H9525" s="174">
        <f t="shared" ca="1" si="152"/>
        <v>-2.8272607383383257E-2</v>
      </c>
    </row>
    <row r="9526" spans="7:8" x14ac:dyDescent="0.3">
      <c r="G9526" s="174">
        <v>9520</v>
      </c>
      <c r="H9526" s="174">
        <f t="shared" ca="1" si="152"/>
        <v>-2.8114304017319475E-2</v>
      </c>
    </row>
    <row r="9527" spans="7:8" x14ac:dyDescent="0.3">
      <c r="G9527" s="174">
        <v>9521</v>
      </c>
      <c r="H9527" s="174">
        <f t="shared" ca="1" si="152"/>
        <v>8.5708139210495544E-3</v>
      </c>
    </row>
    <row r="9528" spans="7:8" x14ac:dyDescent="0.3">
      <c r="G9528" s="174">
        <v>9522</v>
      </c>
      <c r="H9528" s="174">
        <f t="shared" ca="1" si="152"/>
        <v>8.3638444598716291E-3</v>
      </c>
    </row>
    <row r="9529" spans="7:8" x14ac:dyDescent="0.3">
      <c r="G9529" s="174">
        <v>9523</v>
      </c>
      <c r="H9529" s="174">
        <f t="shared" ca="1" si="152"/>
        <v>-3.8908476199330341E-2</v>
      </c>
    </row>
    <row r="9530" spans="7:8" x14ac:dyDescent="0.3">
      <c r="G9530" s="174">
        <v>9524</v>
      </c>
      <c r="H9530" s="174">
        <f t="shared" ca="1" si="152"/>
        <v>-1.1191428342161814E-2</v>
      </c>
    </row>
    <row r="9531" spans="7:8" x14ac:dyDescent="0.3">
      <c r="G9531" s="174">
        <v>9525</v>
      </c>
      <c r="H9531" s="174">
        <f t="shared" ca="1" si="152"/>
        <v>4.2623328489990203E-2</v>
      </c>
    </row>
    <row r="9532" spans="7:8" x14ac:dyDescent="0.3">
      <c r="G9532" s="174">
        <v>9526</v>
      </c>
      <c r="H9532" s="174">
        <f t="shared" ca="1" si="152"/>
        <v>5.3116507475604886E-3</v>
      </c>
    </row>
    <row r="9533" spans="7:8" x14ac:dyDescent="0.3">
      <c r="G9533" s="174">
        <v>9527</v>
      </c>
      <c r="H9533" s="174">
        <f t="shared" ca="1" si="152"/>
        <v>2.5321425870722881E-2</v>
      </c>
    </row>
    <row r="9534" spans="7:8" x14ac:dyDescent="0.3">
      <c r="G9534" s="174">
        <v>9528</v>
      </c>
      <c r="H9534" s="174">
        <f t="shared" ca="1" si="152"/>
        <v>1.5699110401150882E-2</v>
      </c>
    </row>
    <row r="9535" spans="7:8" x14ac:dyDescent="0.3">
      <c r="G9535" s="174">
        <v>9529</v>
      </c>
      <c r="H9535" s="174">
        <f t="shared" ca="1" si="152"/>
        <v>8.3914776814857386E-2</v>
      </c>
    </row>
    <row r="9536" spans="7:8" x14ac:dyDescent="0.3">
      <c r="G9536" s="174">
        <v>9530</v>
      </c>
      <c r="H9536" s="174">
        <f t="shared" ca="1" si="152"/>
        <v>-5.1319688059693735E-3</v>
      </c>
    </row>
    <row r="9537" spans="7:8" x14ac:dyDescent="0.3">
      <c r="G9537" s="174">
        <v>9531</v>
      </c>
      <c r="H9537" s="174">
        <f t="shared" ca="1" si="152"/>
        <v>2.5183565392191101E-2</v>
      </c>
    </row>
    <row r="9538" spans="7:8" x14ac:dyDescent="0.3">
      <c r="G9538" s="174">
        <v>9532</v>
      </c>
      <c r="H9538" s="174">
        <f t="shared" ca="1" si="152"/>
        <v>-1.9503005788743678E-2</v>
      </c>
    </row>
    <row r="9539" spans="7:8" x14ac:dyDescent="0.3">
      <c r="G9539" s="174">
        <v>9533</v>
      </c>
      <c r="H9539" s="174">
        <f t="shared" ca="1" si="152"/>
        <v>-6.456170975637365E-3</v>
      </c>
    </row>
    <row r="9540" spans="7:8" x14ac:dyDescent="0.3">
      <c r="G9540" s="174">
        <v>9534</v>
      </c>
      <c r="H9540" s="174">
        <f t="shared" ca="1" si="152"/>
        <v>4.5313318419795794E-3</v>
      </c>
    </row>
    <row r="9541" spans="7:8" x14ac:dyDescent="0.3">
      <c r="G9541" s="174">
        <v>9535</v>
      </c>
      <c r="H9541" s="174">
        <f t="shared" ca="1" si="152"/>
        <v>1.8905967674675679E-2</v>
      </c>
    </row>
    <row r="9542" spans="7:8" x14ac:dyDescent="0.3">
      <c r="G9542" s="174">
        <v>9536</v>
      </c>
      <c r="H9542" s="174">
        <f t="shared" ca="1" si="152"/>
        <v>1.6136090704415365E-2</v>
      </c>
    </row>
    <row r="9543" spans="7:8" x14ac:dyDescent="0.3">
      <c r="G9543" s="174">
        <v>9537</v>
      </c>
      <c r="H9543" s="174">
        <f t="shared" ca="1" si="152"/>
        <v>-3.4564284673906209E-2</v>
      </c>
    </row>
    <row r="9544" spans="7:8" x14ac:dyDescent="0.3">
      <c r="G9544" s="174">
        <v>9538</v>
      </c>
      <c r="H9544" s="174">
        <f t="shared" ref="H9544:H9607" ca="1" si="153">_xlfn.NORM.INV(RAND(),N$9,N$10)</f>
        <v>9.3081109794398715E-4</v>
      </c>
    </row>
    <row r="9545" spans="7:8" x14ac:dyDescent="0.3">
      <c r="G9545" s="174">
        <v>9539</v>
      </c>
      <c r="H9545" s="174">
        <f t="shared" ca="1" si="153"/>
        <v>-3.5975723911798804E-2</v>
      </c>
    </row>
    <row r="9546" spans="7:8" x14ac:dyDescent="0.3">
      <c r="G9546" s="174">
        <v>9540</v>
      </c>
      <c r="H9546" s="174">
        <f t="shared" ca="1" si="153"/>
        <v>4.7209872068958915E-2</v>
      </c>
    </row>
    <row r="9547" spans="7:8" x14ac:dyDescent="0.3">
      <c r="G9547" s="174">
        <v>9541</v>
      </c>
      <c r="H9547" s="174">
        <f t="shared" ca="1" si="153"/>
        <v>2.2459624699843087E-2</v>
      </c>
    </row>
    <row r="9548" spans="7:8" x14ac:dyDescent="0.3">
      <c r="G9548" s="174">
        <v>9542</v>
      </c>
      <c r="H9548" s="174">
        <f t="shared" ca="1" si="153"/>
        <v>-6.5687969376233965E-3</v>
      </c>
    </row>
    <row r="9549" spans="7:8" x14ac:dyDescent="0.3">
      <c r="G9549" s="174">
        <v>9543</v>
      </c>
      <c r="H9549" s="174">
        <f t="shared" ca="1" si="153"/>
        <v>-1.2602000267895933E-2</v>
      </c>
    </row>
    <row r="9550" spans="7:8" x14ac:dyDescent="0.3">
      <c r="G9550" s="174">
        <v>9544</v>
      </c>
      <c r="H9550" s="174">
        <f t="shared" ca="1" si="153"/>
        <v>-2.7601120519953323E-2</v>
      </c>
    </row>
    <row r="9551" spans="7:8" x14ac:dyDescent="0.3">
      <c r="G9551" s="174">
        <v>9545</v>
      </c>
      <c r="H9551" s="174">
        <f t="shared" ca="1" si="153"/>
        <v>-2.7805386433491477E-2</v>
      </c>
    </row>
    <row r="9552" spans="7:8" x14ac:dyDescent="0.3">
      <c r="G9552" s="174">
        <v>9546</v>
      </c>
      <c r="H9552" s="174">
        <f t="shared" ca="1" si="153"/>
        <v>3.5749999222818706E-2</v>
      </c>
    </row>
    <row r="9553" spans="7:8" x14ac:dyDescent="0.3">
      <c r="G9553" s="174">
        <v>9547</v>
      </c>
      <c r="H9553" s="174">
        <f t="shared" ca="1" si="153"/>
        <v>7.4501444133831104E-3</v>
      </c>
    </row>
    <row r="9554" spans="7:8" x14ac:dyDescent="0.3">
      <c r="G9554" s="174">
        <v>9548</v>
      </c>
      <c r="H9554" s="174">
        <f t="shared" ca="1" si="153"/>
        <v>2.2127598532693322E-2</v>
      </c>
    </row>
    <row r="9555" spans="7:8" x14ac:dyDescent="0.3">
      <c r="G9555" s="174">
        <v>9549</v>
      </c>
      <c r="H9555" s="174">
        <f t="shared" ca="1" si="153"/>
        <v>4.5558975455671981E-2</v>
      </c>
    </row>
    <row r="9556" spans="7:8" x14ac:dyDescent="0.3">
      <c r="G9556" s="174">
        <v>9550</v>
      </c>
      <c r="H9556" s="174">
        <f t="shared" ca="1" si="153"/>
        <v>-2.30394799048739E-2</v>
      </c>
    </row>
    <row r="9557" spans="7:8" x14ac:dyDescent="0.3">
      <c r="G9557" s="174">
        <v>9551</v>
      </c>
      <c r="H9557" s="174">
        <f t="shared" ca="1" si="153"/>
        <v>-4.1987530773515483E-2</v>
      </c>
    </row>
    <row r="9558" spans="7:8" x14ac:dyDescent="0.3">
      <c r="G9558" s="174">
        <v>9552</v>
      </c>
      <c r="H9558" s="174">
        <f t="shared" ca="1" si="153"/>
        <v>-1.1866562703810608E-2</v>
      </c>
    </row>
    <row r="9559" spans="7:8" x14ac:dyDescent="0.3">
      <c r="G9559" s="174">
        <v>9553</v>
      </c>
      <c r="H9559" s="174">
        <f t="shared" ca="1" si="153"/>
        <v>1.2145230447056905E-2</v>
      </c>
    </row>
    <row r="9560" spans="7:8" x14ac:dyDescent="0.3">
      <c r="G9560" s="174">
        <v>9554</v>
      </c>
      <c r="H9560" s="174">
        <f t="shared" ca="1" si="153"/>
        <v>1.4691506085151839E-2</v>
      </c>
    </row>
    <row r="9561" spans="7:8" x14ac:dyDescent="0.3">
      <c r="G9561" s="174">
        <v>9555</v>
      </c>
      <c r="H9561" s="174">
        <f t="shared" ca="1" si="153"/>
        <v>-1.4181038269165882E-2</v>
      </c>
    </row>
    <row r="9562" spans="7:8" x14ac:dyDescent="0.3">
      <c r="G9562" s="174">
        <v>9556</v>
      </c>
      <c r="H9562" s="174">
        <f t="shared" ca="1" si="153"/>
        <v>3.121894932942398E-2</v>
      </c>
    </row>
    <row r="9563" spans="7:8" x14ac:dyDescent="0.3">
      <c r="G9563" s="174">
        <v>9557</v>
      </c>
      <c r="H9563" s="174">
        <f t="shared" ca="1" si="153"/>
        <v>-4.7609710394193164E-2</v>
      </c>
    </row>
    <row r="9564" spans="7:8" x14ac:dyDescent="0.3">
      <c r="G9564" s="174">
        <v>9558</v>
      </c>
      <c r="H9564" s="174">
        <f t="shared" ca="1" si="153"/>
        <v>-6.5487257786109587E-3</v>
      </c>
    </row>
    <row r="9565" spans="7:8" x14ac:dyDescent="0.3">
      <c r="G9565" s="174">
        <v>9559</v>
      </c>
      <c r="H9565" s="174">
        <f t="shared" ca="1" si="153"/>
        <v>4.4055411180918911E-3</v>
      </c>
    </row>
    <row r="9566" spans="7:8" x14ac:dyDescent="0.3">
      <c r="G9566" s="174">
        <v>9560</v>
      </c>
      <c r="H9566" s="174">
        <f t="shared" ca="1" si="153"/>
        <v>2.3980063854583279E-2</v>
      </c>
    </row>
    <row r="9567" spans="7:8" x14ac:dyDescent="0.3">
      <c r="G9567" s="174">
        <v>9561</v>
      </c>
      <c r="H9567" s="174">
        <f t="shared" ca="1" si="153"/>
        <v>3.0647212982253591E-2</v>
      </c>
    </row>
    <row r="9568" spans="7:8" x14ac:dyDescent="0.3">
      <c r="G9568" s="174">
        <v>9562</v>
      </c>
      <c r="H9568" s="174">
        <f t="shared" ca="1" si="153"/>
        <v>2.2228637914851637E-3</v>
      </c>
    </row>
    <row r="9569" spans="7:8" x14ac:dyDescent="0.3">
      <c r="G9569" s="174">
        <v>9563</v>
      </c>
      <c r="H9569" s="174">
        <f t="shared" ca="1" si="153"/>
        <v>1.3893617975787642E-2</v>
      </c>
    </row>
    <row r="9570" spans="7:8" x14ac:dyDescent="0.3">
      <c r="G9570" s="174">
        <v>9564</v>
      </c>
      <c r="H9570" s="174">
        <f t="shared" ca="1" si="153"/>
        <v>-2.8397484815903325E-2</v>
      </c>
    </row>
    <row r="9571" spans="7:8" x14ac:dyDescent="0.3">
      <c r="G9571" s="174">
        <v>9565</v>
      </c>
      <c r="H9571" s="174">
        <f t="shared" ca="1" si="153"/>
        <v>-3.3408452645502844E-2</v>
      </c>
    </row>
    <row r="9572" spans="7:8" x14ac:dyDescent="0.3">
      <c r="G9572" s="174">
        <v>9566</v>
      </c>
      <c r="H9572" s="174">
        <f t="shared" ca="1" si="153"/>
        <v>5.0046715168935885E-2</v>
      </c>
    </row>
    <row r="9573" spans="7:8" x14ac:dyDescent="0.3">
      <c r="G9573" s="174">
        <v>9567</v>
      </c>
      <c r="H9573" s="174">
        <f t="shared" ca="1" si="153"/>
        <v>-2.5338621378483615E-2</v>
      </c>
    </row>
    <row r="9574" spans="7:8" x14ac:dyDescent="0.3">
      <c r="G9574" s="174">
        <v>9568</v>
      </c>
      <c r="H9574" s="174">
        <f t="shared" ca="1" si="153"/>
        <v>-1.3314526151180847E-2</v>
      </c>
    </row>
    <row r="9575" spans="7:8" x14ac:dyDescent="0.3">
      <c r="G9575" s="174">
        <v>9569</v>
      </c>
      <c r="H9575" s="174">
        <f t="shared" ca="1" si="153"/>
        <v>-4.1930398756782464E-2</v>
      </c>
    </row>
    <row r="9576" spans="7:8" x14ac:dyDescent="0.3">
      <c r="G9576" s="174">
        <v>9570</v>
      </c>
      <c r="H9576" s="174">
        <f t="shared" ca="1" si="153"/>
        <v>-1.5465193255991831E-2</v>
      </c>
    </row>
    <row r="9577" spans="7:8" x14ac:dyDescent="0.3">
      <c r="G9577" s="174">
        <v>9571</v>
      </c>
      <c r="H9577" s="174">
        <f t="shared" ca="1" si="153"/>
        <v>-5.6798712036953787E-3</v>
      </c>
    </row>
    <row r="9578" spans="7:8" x14ac:dyDescent="0.3">
      <c r="G9578" s="174">
        <v>9572</v>
      </c>
      <c r="H9578" s="174">
        <f t="shared" ca="1" si="153"/>
        <v>-8.5083395092050065E-3</v>
      </c>
    </row>
    <row r="9579" spans="7:8" x14ac:dyDescent="0.3">
      <c r="G9579" s="174">
        <v>9573</v>
      </c>
      <c r="H9579" s="174">
        <f t="shared" ca="1" si="153"/>
        <v>-7.2511874046040699E-3</v>
      </c>
    </row>
    <row r="9580" spans="7:8" x14ac:dyDescent="0.3">
      <c r="G9580" s="174">
        <v>9574</v>
      </c>
      <c r="H9580" s="174">
        <f t="shared" ca="1" si="153"/>
        <v>1.2798054695138729E-2</v>
      </c>
    </row>
    <row r="9581" spans="7:8" x14ac:dyDescent="0.3">
      <c r="G9581" s="174">
        <v>9575</v>
      </c>
      <c r="H9581" s="174">
        <f t="shared" ca="1" si="153"/>
        <v>-4.1687956374307222E-3</v>
      </c>
    </row>
    <row r="9582" spans="7:8" x14ac:dyDescent="0.3">
      <c r="G9582" s="174">
        <v>9576</v>
      </c>
      <c r="H9582" s="174">
        <f t="shared" ca="1" si="153"/>
        <v>-9.62260663938822E-3</v>
      </c>
    </row>
    <row r="9583" spans="7:8" x14ac:dyDescent="0.3">
      <c r="G9583" s="174">
        <v>9577</v>
      </c>
      <c r="H9583" s="174">
        <f t="shared" ca="1" si="153"/>
        <v>2.0163975118019831E-2</v>
      </c>
    </row>
    <row r="9584" spans="7:8" x14ac:dyDescent="0.3">
      <c r="G9584" s="174">
        <v>9578</v>
      </c>
      <c r="H9584" s="174">
        <f t="shared" ca="1" si="153"/>
        <v>8.837957285364878E-3</v>
      </c>
    </row>
    <row r="9585" spans="7:8" x14ac:dyDescent="0.3">
      <c r="G9585" s="174">
        <v>9579</v>
      </c>
      <c r="H9585" s="174">
        <f t="shared" ca="1" si="153"/>
        <v>-2.6961255587240641E-2</v>
      </c>
    </row>
    <row r="9586" spans="7:8" x14ac:dyDescent="0.3">
      <c r="G9586" s="174">
        <v>9580</v>
      </c>
      <c r="H9586" s="174">
        <f t="shared" ca="1" si="153"/>
        <v>-6.2875523913378112E-2</v>
      </c>
    </row>
    <row r="9587" spans="7:8" x14ac:dyDescent="0.3">
      <c r="G9587" s="174">
        <v>9581</v>
      </c>
      <c r="H9587" s="174">
        <f t="shared" ca="1" si="153"/>
        <v>-2.0309804674388456E-2</v>
      </c>
    </row>
    <row r="9588" spans="7:8" x14ac:dyDescent="0.3">
      <c r="G9588" s="174">
        <v>9582</v>
      </c>
      <c r="H9588" s="174">
        <f t="shared" ca="1" si="153"/>
        <v>1.3100598998832196E-2</v>
      </c>
    </row>
    <row r="9589" spans="7:8" x14ac:dyDescent="0.3">
      <c r="G9589" s="174">
        <v>9583</v>
      </c>
      <c r="H9589" s="174">
        <f t="shared" ca="1" si="153"/>
        <v>-3.0357642725550925E-3</v>
      </c>
    </row>
    <row r="9590" spans="7:8" x14ac:dyDescent="0.3">
      <c r="G9590" s="174">
        <v>9584</v>
      </c>
      <c r="H9590" s="174">
        <f t="shared" ca="1" si="153"/>
        <v>-2.6331781707349435E-2</v>
      </c>
    </row>
    <row r="9591" spans="7:8" x14ac:dyDescent="0.3">
      <c r="G9591" s="174">
        <v>9585</v>
      </c>
      <c r="H9591" s="174">
        <f t="shared" ca="1" si="153"/>
        <v>3.4927933311628496E-4</v>
      </c>
    </row>
    <row r="9592" spans="7:8" x14ac:dyDescent="0.3">
      <c r="G9592" s="174">
        <v>9586</v>
      </c>
      <c r="H9592" s="174">
        <f t="shared" ca="1" si="153"/>
        <v>4.830160724734924E-3</v>
      </c>
    </row>
    <row r="9593" spans="7:8" x14ac:dyDescent="0.3">
      <c r="G9593" s="174">
        <v>9587</v>
      </c>
      <c r="H9593" s="174">
        <f t="shared" ca="1" si="153"/>
        <v>1.338100320949521E-2</v>
      </c>
    </row>
    <row r="9594" spans="7:8" x14ac:dyDescent="0.3">
      <c r="G9594" s="174">
        <v>9588</v>
      </c>
      <c r="H9594" s="174">
        <f t="shared" ca="1" si="153"/>
        <v>-2.3702987151135283E-2</v>
      </c>
    </row>
    <row r="9595" spans="7:8" x14ac:dyDescent="0.3">
      <c r="G9595" s="174">
        <v>9589</v>
      </c>
      <c r="H9595" s="174">
        <f t="shared" ca="1" si="153"/>
        <v>-8.293796589853155E-3</v>
      </c>
    </row>
    <row r="9596" spans="7:8" x14ac:dyDescent="0.3">
      <c r="G9596" s="174">
        <v>9590</v>
      </c>
      <c r="H9596" s="174">
        <f t="shared" ca="1" si="153"/>
        <v>4.0416931051504339E-2</v>
      </c>
    </row>
    <row r="9597" spans="7:8" x14ac:dyDescent="0.3">
      <c r="G9597" s="174">
        <v>9591</v>
      </c>
      <c r="H9597" s="174">
        <f t="shared" ca="1" si="153"/>
        <v>5.9230981144063964E-2</v>
      </c>
    </row>
    <row r="9598" spans="7:8" x14ac:dyDescent="0.3">
      <c r="G9598" s="174">
        <v>9592</v>
      </c>
      <c r="H9598" s="174">
        <f t="shared" ca="1" si="153"/>
        <v>-9.153960623632702E-3</v>
      </c>
    </row>
    <row r="9599" spans="7:8" x14ac:dyDescent="0.3">
      <c r="G9599" s="174">
        <v>9593</v>
      </c>
      <c r="H9599" s="174">
        <f t="shared" ca="1" si="153"/>
        <v>-3.5993173952886405E-2</v>
      </c>
    </row>
    <row r="9600" spans="7:8" x14ac:dyDescent="0.3">
      <c r="G9600" s="174">
        <v>9594</v>
      </c>
      <c r="H9600" s="174">
        <f t="shared" ca="1" si="153"/>
        <v>5.1734864226550492E-2</v>
      </c>
    </row>
    <row r="9601" spans="7:8" x14ac:dyDescent="0.3">
      <c r="G9601" s="174">
        <v>9595</v>
      </c>
      <c r="H9601" s="174">
        <f t="shared" ca="1" si="153"/>
        <v>-1.5232704484034916E-2</v>
      </c>
    </row>
    <row r="9602" spans="7:8" x14ac:dyDescent="0.3">
      <c r="G9602" s="174">
        <v>9596</v>
      </c>
      <c r="H9602" s="174">
        <f t="shared" ca="1" si="153"/>
        <v>5.826490585549177E-3</v>
      </c>
    </row>
    <row r="9603" spans="7:8" x14ac:dyDescent="0.3">
      <c r="G9603" s="174">
        <v>9597</v>
      </c>
      <c r="H9603" s="174">
        <f t="shared" ca="1" si="153"/>
        <v>-1.1632380715457937E-2</v>
      </c>
    </row>
    <row r="9604" spans="7:8" x14ac:dyDescent="0.3">
      <c r="G9604" s="174">
        <v>9598</v>
      </c>
      <c r="H9604" s="174">
        <f t="shared" ca="1" si="153"/>
        <v>-3.5177973958410144E-2</v>
      </c>
    </row>
    <row r="9605" spans="7:8" x14ac:dyDescent="0.3">
      <c r="G9605" s="174">
        <v>9599</v>
      </c>
      <c r="H9605" s="174">
        <f t="shared" ca="1" si="153"/>
        <v>-8.2448673741290241E-3</v>
      </c>
    </row>
    <row r="9606" spans="7:8" x14ac:dyDescent="0.3">
      <c r="G9606" s="174">
        <v>9600</v>
      </c>
      <c r="H9606" s="174">
        <f t="shared" ca="1" si="153"/>
        <v>1.9434957302980314E-2</v>
      </c>
    </row>
    <row r="9607" spans="7:8" x14ac:dyDescent="0.3">
      <c r="G9607" s="174">
        <v>9601</v>
      </c>
      <c r="H9607" s="174">
        <f t="shared" ca="1" si="153"/>
        <v>3.5252070185092375E-2</v>
      </c>
    </row>
    <row r="9608" spans="7:8" x14ac:dyDescent="0.3">
      <c r="G9608" s="174">
        <v>9602</v>
      </c>
      <c r="H9608" s="174">
        <f t="shared" ref="H9608:H9671" ca="1" si="154">_xlfn.NORM.INV(RAND(),N$9,N$10)</f>
        <v>-4.7389476736483409E-2</v>
      </c>
    </row>
    <row r="9609" spans="7:8" x14ac:dyDescent="0.3">
      <c r="G9609" s="174">
        <v>9603</v>
      </c>
      <c r="H9609" s="174">
        <f t="shared" ca="1" si="154"/>
        <v>3.5361612293597341E-2</v>
      </c>
    </row>
    <row r="9610" spans="7:8" x14ac:dyDescent="0.3">
      <c r="G9610" s="174">
        <v>9604</v>
      </c>
      <c r="H9610" s="174">
        <f t="shared" ca="1" si="154"/>
        <v>1.2429448457340985E-2</v>
      </c>
    </row>
    <row r="9611" spans="7:8" x14ac:dyDescent="0.3">
      <c r="G9611" s="174">
        <v>9605</v>
      </c>
      <c r="H9611" s="174">
        <f t="shared" ca="1" si="154"/>
        <v>-7.6519171893541776E-3</v>
      </c>
    </row>
    <row r="9612" spans="7:8" x14ac:dyDescent="0.3">
      <c r="G9612" s="174">
        <v>9606</v>
      </c>
      <c r="H9612" s="174">
        <f t="shared" ca="1" si="154"/>
        <v>-2.0570445142073675E-2</v>
      </c>
    </row>
    <row r="9613" spans="7:8" x14ac:dyDescent="0.3">
      <c r="G9613" s="174">
        <v>9607</v>
      </c>
      <c r="H9613" s="174">
        <f t="shared" ca="1" si="154"/>
        <v>-1.353988516347643E-2</v>
      </c>
    </row>
    <row r="9614" spans="7:8" x14ac:dyDescent="0.3">
      <c r="G9614" s="174">
        <v>9608</v>
      </c>
      <c r="H9614" s="174">
        <f t="shared" ca="1" si="154"/>
        <v>1.1721231059489001E-2</v>
      </c>
    </row>
    <row r="9615" spans="7:8" x14ac:dyDescent="0.3">
      <c r="G9615" s="174">
        <v>9609</v>
      </c>
      <c r="H9615" s="174">
        <f t="shared" ca="1" si="154"/>
        <v>3.0761827195210718E-2</v>
      </c>
    </row>
    <row r="9616" spans="7:8" x14ac:dyDescent="0.3">
      <c r="G9616" s="174">
        <v>9610</v>
      </c>
      <c r="H9616" s="174">
        <f t="shared" ca="1" si="154"/>
        <v>3.822428118172902E-2</v>
      </c>
    </row>
    <row r="9617" spans="7:8" x14ac:dyDescent="0.3">
      <c r="G9617" s="174">
        <v>9611</v>
      </c>
      <c r="H9617" s="174">
        <f t="shared" ca="1" si="154"/>
        <v>-1.402550257837485E-2</v>
      </c>
    </row>
    <row r="9618" spans="7:8" x14ac:dyDescent="0.3">
      <c r="G9618" s="174">
        <v>9612</v>
      </c>
      <c r="H9618" s="174">
        <f t="shared" ca="1" si="154"/>
        <v>1.6237992861219262E-2</v>
      </c>
    </row>
    <row r="9619" spans="7:8" x14ac:dyDescent="0.3">
      <c r="G9619" s="174">
        <v>9613</v>
      </c>
      <c r="H9619" s="174">
        <f t="shared" ca="1" si="154"/>
        <v>5.2453267456868062E-2</v>
      </c>
    </row>
    <row r="9620" spans="7:8" x14ac:dyDescent="0.3">
      <c r="G9620" s="174">
        <v>9614</v>
      </c>
      <c r="H9620" s="174">
        <f t="shared" ca="1" si="154"/>
        <v>7.866935016195396E-3</v>
      </c>
    </row>
    <row r="9621" spans="7:8" x14ac:dyDescent="0.3">
      <c r="G9621" s="174">
        <v>9615</v>
      </c>
      <c r="H9621" s="174">
        <f t="shared" ca="1" si="154"/>
        <v>7.6184556772087193E-3</v>
      </c>
    </row>
    <row r="9622" spans="7:8" x14ac:dyDescent="0.3">
      <c r="G9622" s="174">
        <v>9616</v>
      </c>
      <c r="H9622" s="174">
        <f t="shared" ca="1" si="154"/>
        <v>-3.387636796313015E-2</v>
      </c>
    </row>
    <row r="9623" spans="7:8" x14ac:dyDescent="0.3">
      <c r="G9623" s="174">
        <v>9617</v>
      </c>
      <c r="H9623" s="174">
        <f t="shared" ca="1" si="154"/>
        <v>2.9463371055937205E-2</v>
      </c>
    </row>
    <row r="9624" spans="7:8" x14ac:dyDescent="0.3">
      <c r="G9624" s="174">
        <v>9618</v>
      </c>
      <c r="H9624" s="174">
        <f t="shared" ca="1" si="154"/>
        <v>2.1289513524584396E-2</v>
      </c>
    </row>
    <row r="9625" spans="7:8" x14ac:dyDescent="0.3">
      <c r="G9625" s="174">
        <v>9619</v>
      </c>
      <c r="H9625" s="174">
        <f t="shared" ca="1" si="154"/>
        <v>-4.9800042850833351E-3</v>
      </c>
    </row>
    <row r="9626" spans="7:8" x14ac:dyDescent="0.3">
      <c r="G9626" s="174">
        <v>9620</v>
      </c>
      <c r="H9626" s="174">
        <f t="shared" ca="1" si="154"/>
        <v>-1.8674717681984535E-3</v>
      </c>
    </row>
    <row r="9627" spans="7:8" x14ac:dyDescent="0.3">
      <c r="G9627" s="174">
        <v>9621</v>
      </c>
      <c r="H9627" s="174">
        <f t="shared" ca="1" si="154"/>
        <v>1.9330888398016097E-2</v>
      </c>
    </row>
    <row r="9628" spans="7:8" x14ac:dyDescent="0.3">
      <c r="G9628" s="174">
        <v>9622</v>
      </c>
      <c r="H9628" s="174">
        <f t="shared" ca="1" si="154"/>
        <v>5.3575454099594425E-2</v>
      </c>
    </row>
    <row r="9629" spans="7:8" x14ac:dyDescent="0.3">
      <c r="G9629" s="174">
        <v>9623</v>
      </c>
      <c r="H9629" s="174">
        <f t="shared" ca="1" si="154"/>
        <v>4.0570131620250797E-2</v>
      </c>
    </row>
    <row r="9630" spans="7:8" x14ac:dyDescent="0.3">
      <c r="G9630" s="174">
        <v>9624</v>
      </c>
      <c r="H9630" s="174">
        <f t="shared" ca="1" si="154"/>
        <v>3.8991778097787698E-3</v>
      </c>
    </row>
    <row r="9631" spans="7:8" x14ac:dyDescent="0.3">
      <c r="G9631" s="174">
        <v>9625</v>
      </c>
      <c r="H9631" s="174">
        <f t="shared" ca="1" si="154"/>
        <v>6.5700128120027707E-2</v>
      </c>
    </row>
    <row r="9632" spans="7:8" x14ac:dyDescent="0.3">
      <c r="G9632" s="174">
        <v>9626</v>
      </c>
      <c r="H9632" s="174">
        <f t="shared" ca="1" si="154"/>
        <v>5.041162744727116E-3</v>
      </c>
    </row>
    <row r="9633" spans="7:8" x14ac:dyDescent="0.3">
      <c r="G9633" s="174">
        <v>9627</v>
      </c>
      <c r="H9633" s="174">
        <f t="shared" ca="1" si="154"/>
        <v>-5.6027818647547384E-2</v>
      </c>
    </row>
    <row r="9634" spans="7:8" x14ac:dyDescent="0.3">
      <c r="G9634" s="174">
        <v>9628</v>
      </c>
      <c r="H9634" s="174">
        <f t="shared" ca="1" si="154"/>
        <v>2.5569242812178743E-2</v>
      </c>
    </row>
    <row r="9635" spans="7:8" x14ac:dyDescent="0.3">
      <c r="G9635" s="174">
        <v>9629</v>
      </c>
      <c r="H9635" s="174">
        <f t="shared" ca="1" si="154"/>
        <v>7.1606611947312798E-2</v>
      </c>
    </row>
    <row r="9636" spans="7:8" x14ac:dyDescent="0.3">
      <c r="G9636" s="174">
        <v>9630</v>
      </c>
      <c r="H9636" s="174">
        <f t="shared" ca="1" si="154"/>
        <v>-1.2046597489897412E-2</v>
      </c>
    </row>
    <row r="9637" spans="7:8" x14ac:dyDescent="0.3">
      <c r="G9637" s="174">
        <v>9631</v>
      </c>
      <c r="H9637" s="174">
        <f t="shared" ca="1" si="154"/>
        <v>1.0513795201021761E-2</v>
      </c>
    </row>
    <row r="9638" spans="7:8" x14ac:dyDescent="0.3">
      <c r="G9638" s="174">
        <v>9632</v>
      </c>
      <c r="H9638" s="174">
        <f t="shared" ca="1" si="154"/>
        <v>-2.7908078535845753E-2</v>
      </c>
    </row>
    <row r="9639" spans="7:8" x14ac:dyDescent="0.3">
      <c r="G9639" s="174">
        <v>9633</v>
      </c>
      <c r="H9639" s="174">
        <f t="shared" ca="1" si="154"/>
        <v>2.2028254875407376E-2</v>
      </c>
    </row>
    <row r="9640" spans="7:8" x14ac:dyDescent="0.3">
      <c r="G9640" s="174">
        <v>9634</v>
      </c>
      <c r="H9640" s="174">
        <f t="shared" ca="1" si="154"/>
        <v>9.5039601978777949E-2</v>
      </c>
    </row>
    <row r="9641" spans="7:8" x14ac:dyDescent="0.3">
      <c r="G9641" s="174">
        <v>9635</v>
      </c>
      <c r="H9641" s="174">
        <f t="shared" ca="1" si="154"/>
        <v>1.843248261058163E-2</v>
      </c>
    </row>
    <row r="9642" spans="7:8" x14ac:dyDescent="0.3">
      <c r="G9642" s="174">
        <v>9636</v>
      </c>
      <c r="H9642" s="174">
        <f t="shared" ca="1" si="154"/>
        <v>8.7260812409229805E-4</v>
      </c>
    </row>
    <row r="9643" spans="7:8" x14ac:dyDescent="0.3">
      <c r="G9643" s="174">
        <v>9637</v>
      </c>
      <c r="H9643" s="174">
        <f t="shared" ca="1" si="154"/>
        <v>-8.1155158553499942E-3</v>
      </c>
    </row>
    <row r="9644" spans="7:8" x14ac:dyDescent="0.3">
      <c r="G9644" s="174">
        <v>9638</v>
      </c>
      <c r="H9644" s="174">
        <f t="shared" ca="1" si="154"/>
        <v>3.5251295874205953E-3</v>
      </c>
    </row>
    <row r="9645" spans="7:8" x14ac:dyDescent="0.3">
      <c r="G9645" s="174">
        <v>9639</v>
      </c>
      <c r="H9645" s="174">
        <f t="shared" ca="1" si="154"/>
        <v>-2.5701706042053785E-3</v>
      </c>
    </row>
    <row r="9646" spans="7:8" x14ac:dyDescent="0.3">
      <c r="G9646" s="174">
        <v>9640</v>
      </c>
      <c r="H9646" s="174">
        <f t="shared" ca="1" si="154"/>
        <v>1.509652359212014E-2</v>
      </c>
    </row>
    <row r="9647" spans="7:8" x14ac:dyDescent="0.3">
      <c r="G9647" s="174">
        <v>9641</v>
      </c>
      <c r="H9647" s="174">
        <f t="shared" ca="1" si="154"/>
        <v>1.6355638748965198E-3</v>
      </c>
    </row>
    <row r="9648" spans="7:8" x14ac:dyDescent="0.3">
      <c r="G9648" s="174">
        <v>9642</v>
      </c>
      <c r="H9648" s="174">
        <f t="shared" ca="1" si="154"/>
        <v>2.8052266969735704E-2</v>
      </c>
    </row>
    <row r="9649" spans="7:8" x14ac:dyDescent="0.3">
      <c r="G9649" s="174">
        <v>9643</v>
      </c>
      <c r="H9649" s="174">
        <f t="shared" ca="1" si="154"/>
        <v>3.7088964411253235E-2</v>
      </c>
    </row>
    <row r="9650" spans="7:8" x14ac:dyDescent="0.3">
      <c r="G9650" s="174">
        <v>9644</v>
      </c>
      <c r="H9650" s="174">
        <f t="shared" ca="1" si="154"/>
        <v>-1.0501873671179408E-3</v>
      </c>
    </row>
    <row r="9651" spans="7:8" x14ac:dyDescent="0.3">
      <c r="G9651" s="174">
        <v>9645</v>
      </c>
      <c r="H9651" s="174">
        <f t="shared" ca="1" si="154"/>
        <v>6.5676126524071583E-3</v>
      </c>
    </row>
    <row r="9652" spans="7:8" x14ac:dyDescent="0.3">
      <c r="G9652" s="174">
        <v>9646</v>
      </c>
      <c r="H9652" s="174">
        <f t="shared" ca="1" si="154"/>
        <v>-2.0472914067885824E-2</v>
      </c>
    </row>
    <row r="9653" spans="7:8" x14ac:dyDescent="0.3">
      <c r="G9653" s="174">
        <v>9647</v>
      </c>
      <c r="H9653" s="174">
        <f t="shared" ca="1" si="154"/>
        <v>-2.245104654816819E-2</v>
      </c>
    </row>
    <row r="9654" spans="7:8" x14ac:dyDescent="0.3">
      <c r="G9654" s="174">
        <v>9648</v>
      </c>
      <c r="H9654" s="174">
        <f t="shared" ca="1" si="154"/>
        <v>-5.4625898432775016E-2</v>
      </c>
    </row>
    <row r="9655" spans="7:8" x14ac:dyDescent="0.3">
      <c r="G9655" s="174">
        <v>9649</v>
      </c>
      <c r="H9655" s="174">
        <f t="shared" ca="1" si="154"/>
        <v>-4.1828423276566912E-2</v>
      </c>
    </row>
    <row r="9656" spans="7:8" x14ac:dyDescent="0.3">
      <c r="G9656" s="174">
        <v>9650</v>
      </c>
      <c r="H9656" s="174">
        <f t="shared" ca="1" si="154"/>
        <v>-6.3329701577951175E-2</v>
      </c>
    </row>
    <row r="9657" spans="7:8" x14ac:dyDescent="0.3">
      <c r="G9657" s="174">
        <v>9651</v>
      </c>
      <c r="H9657" s="174">
        <f t="shared" ca="1" si="154"/>
        <v>1.1348608035281489E-2</v>
      </c>
    </row>
    <row r="9658" spans="7:8" x14ac:dyDescent="0.3">
      <c r="G9658" s="174">
        <v>9652</v>
      </c>
      <c r="H9658" s="174">
        <f t="shared" ca="1" si="154"/>
        <v>-4.6139474149355625E-2</v>
      </c>
    </row>
    <row r="9659" spans="7:8" x14ac:dyDescent="0.3">
      <c r="G9659" s="174">
        <v>9653</v>
      </c>
      <c r="H9659" s="174">
        <f t="shared" ca="1" si="154"/>
        <v>1.3228980666675749E-2</v>
      </c>
    </row>
    <row r="9660" spans="7:8" x14ac:dyDescent="0.3">
      <c r="G9660" s="174">
        <v>9654</v>
      </c>
      <c r="H9660" s="174">
        <f t="shared" ca="1" si="154"/>
        <v>-9.9691092980488082E-3</v>
      </c>
    </row>
    <row r="9661" spans="7:8" x14ac:dyDescent="0.3">
      <c r="G9661" s="174">
        <v>9655</v>
      </c>
      <c r="H9661" s="174">
        <f t="shared" ca="1" si="154"/>
        <v>-4.1702926573177451E-2</v>
      </c>
    </row>
    <row r="9662" spans="7:8" x14ac:dyDescent="0.3">
      <c r="G9662" s="174">
        <v>9656</v>
      </c>
      <c r="H9662" s="174">
        <f t="shared" ca="1" si="154"/>
        <v>3.5772702564387436E-2</v>
      </c>
    </row>
    <row r="9663" spans="7:8" x14ac:dyDescent="0.3">
      <c r="G9663" s="174">
        <v>9657</v>
      </c>
      <c r="H9663" s="174">
        <f t="shared" ca="1" si="154"/>
        <v>4.0502319657702741E-2</v>
      </c>
    </row>
    <row r="9664" spans="7:8" x14ac:dyDescent="0.3">
      <c r="G9664" s="174">
        <v>9658</v>
      </c>
      <c r="H9664" s="174">
        <f t="shared" ca="1" si="154"/>
        <v>2.1374875743166391E-2</v>
      </c>
    </row>
    <row r="9665" spans="7:8" x14ac:dyDescent="0.3">
      <c r="G9665" s="174">
        <v>9659</v>
      </c>
      <c r="H9665" s="174">
        <f t="shared" ca="1" si="154"/>
        <v>-3.3950400854349361E-2</v>
      </c>
    </row>
    <row r="9666" spans="7:8" x14ac:dyDescent="0.3">
      <c r="G9666" s="174">
        <v>9660</v>
      </c>
      <c r="H9666" s="174">
        <f t="shared" ca="1" si="154"/>
        <v>1.7355210166789437E-4</v>
      </c>
    </row>
    <row r="9667" spans="7:8" x14ac:dyDescent="0.3">
      <c r="G9667" s="174">
        <v>9661</v>
      </c>
      <c r="H9667" s="174">
        <f t="shared" ca="1" si="154"/>
        <v>-2.5692579662990253E-2</v>
      </c>
    </row>
    <row r="9668" spans="7:8" x14ac:dyDescent="0.3">
      <c r="G9668" s="174">
        <v>9662</v>
      </c>
      <c r="H9668" s="174">
        <f t="shared" ca="1" si="154"/>
        <v>-1.7361019290714538E-3</v>
      </c>
    </row>
    <row r="9669" spans="7:8" x14ac:dyDescent="0.3">
      <c r="G9669" s="174">
        <v>9663</v>
      </c>
      <c r="H9669" s="174">
        <f t="shared" ca="1" si="154"/>
        <v>-4.4492216099359244E-3</v>
      </c>
    </row>
    <row r="9670" spans="7:8" x14ac:dyDescent="0.3">
      <c r="G9670" s="174">
        <v>9664</v>
      </c>
      <c r="H9670" s="174">
        <f t="shared" ca="1" si="154"/>
        <v>5.0225230636063552E-2</v>
      </c>
    </row>
    <row r="9671" spans="7:8" x14ac:dyDescent="0.3">
      <c r="G9671" s="174">
        <v>9665</v>
      </c>
      <c r="H9671" s="174">
        <f t="shared" ca="1" si="154"/>
        <v>3.3709938065912465E-2</v>
      </c>
    </row>
    <row r="9672" spans="7:8" x14ac:dyDescent="0.3">
      <c r="G9672" s="174">
        <v>9666</v>
      </c>
      <c r="H9672" s="174">
        <f t="shared" ref="H9672:H9735" ca="1" si="155">_xlfn.NORM.INV(RAND(),N$9,N$10)</f>
        <v>2.1700868007481174E-3</v>
      </c>
    </row>
    <row r="9673" spans="7:8" x14ac:dyDescent="0.3">
      <c r="G9673" s="174">
        <v>9667</v>
      </c>
      <c r="H9673" s="174">
        <f t="shared" ca="1" si="155"/>
        <v>1.6439551121036056E-2</v>
      </c>
    </row>
    <row r="9674" spans="7:8" x14ac:dyDescent="0.3">
      <c r="G9674" s="174">
        <v>9668</v>
      </c>
      <c r="H9674" s="174">
        <f t="shared" ca="1" si="155"/>
        <v>-7.4833303841784896E-2</v>
      </c>
    </row>
    <row r="9675" spans="7:8" x14ac:dyDescent="0.3">
      <c r="G9675" s="174">
        <v>9669</v>
      </c>
      <c r="H9675" s="174">
        <f t="shared" ca="1" si="155"/>
        <v>9.3301161250582076E-2</v>
      </c>
    </row>
    <row r="9676" spans="7:8" x14ac:dyDescent="0.3">
      <c r="G9676" s="174">
        <v>9670</v>
      </c>
      <c r="H9676" s="174">
        <f t="shared" ca="1" si="155"/>
        <v>6.64864020804595E-2</v>
      </c>
    </row>
    <row r="9677" spans="7:8" x14ac:dyDescent="0.3">
      <c r="G9677" s="174">
        <v>9671</v>
      </c>
      <c r="H9677" s="174">
        <f t="shared" ca="1" si="155"/>
        <v>-2.488229651694069E-2</v>
      </c>
    </row>
    <row r="9678" spans="7:8" x14ac:dyDescent="0.3">
      <c r="G9678" s="174">
        <v>9672</v>
      </c>
      <c r="H9678" s="174">
        <f t="shared" ca="1" si="155"/>
        <v>4.9853431240411715E-2</v>
      </c>
    </row>
    <row r="9679" spans="7:8" x14ac:dyDescent="0.3">
      <c r="G9679" s="174">
        <v>9673</v>
      </c>
      <c r="H9679" s="174">
        <f t="shared" ca="1" si="155"/>
        <v>2.7281817136972742E-2</v>
      </c>
    </row>
    <row r="9680" spans="7:8" x14ac:dyDescent="0.3">
      <c r="G9680" s="174">
        <v>9674</v>
      </c>
      <c r="H9680" s="174">
        <f t="shared" ca="1" si="155"/>
        <v>-1.6707170974525818E-2</v>
      </c>
    </row>
    <row r="9681" spans="7:8" x14ac:dyDescent="0.3">
      <c r="G9681" s="174">
        <v>9675</v>
      </c>
      <c r="H9681" s="174">
        <f t="shared" ca="1" si="155"/>
        <v>-2.5990406080631908E-2</v>
      </c>
    </row>
    <row r="9682" spans="7:8" x14ac:dyDescent="0.3">
      <c r="G9682" s="174">
        <v>9676</v>
      </c>
      <c r="H9682" s="174">
        <f t="shared" ca="1" si="155"/>
        <v>-1.7655704492429456E-2</v>
      </c>
    </row>
    <row r="9683" spans="7:8" x14ac:dyDescent="0.3">
      <c r="G9683" s="174">
        <v>9677</v>
      </c>
      <c r="H9683" s="174">
        <f t="shared" ca="1" si="155"/>
        <v>-4.4001453647388531E-3</v>
      </c>
    </row>
    <row r="9684" spans="7:8" x14ac:dyDescent="0.3">
      <c r="G9684" s="174">
        <v>9678</v>
      </c>
      <c r="H9684" s="174">
        <f t="shared" ca="1" si="155"/>
        <v>1.7595135855379213E-2</v>
      </c>
    </row>
    <row r="9685" spans="7:8" x14ac:dyDescent="0.3">
      <c r="G9685" s="174">
        <v>9679</v>
      </c>
      <c r="H9685" s="174">
        <f t="shared" ca="1" si="155"/>
        <v>1.1969689762489782E-2</v>
      </c>
    </row>
    <row r="9686" spans="7:8" x14ac:dyDescent="0.3">
      <c r="G9686" s="174">
        <v>9680</v>
      </c>
      <c r="H9686" s="174">
        <f t="shared" ca="1" si="155"/>
        <v>-1.1714373547551879E-2</v>
      </c>
    </row>
    <row r="9687" spans="7:8" x14ac:dyDescent="0.3">
      <c r="G9687" s="174">
        <v>9681</v>
      </c>
      <c r="H9687" s="174">
        <f t="shared" ca="1" si="155"/>
        <v>-9.4409595922673919E-3</v>
      </c>
    </row>
    <row r="9688" spans="7:8" x14ac:dyDescent="0.3">
      <c r="G9688" s="174">
        <v>9682</v>
      </c>
      <c r="H9688" s="174">
        <f t="shared" ca="1" si="155"/>
        <v>2.2660201707175882E-3</v>
      </c>
    </row>
    <row r="9689" spans="7:8" x14ac:dyDescent="0.3">
      <c r="G9689" s="174">
        <v>9683</v>
      </c>
      <c r="H9689" s="174">
        <f t="shared" ca="1" si="155"/>
        <v>-4.5785755645791501E-2</v>
      </c>
    </row>
    <row r="9690" spans="7:8" x14ac:dyDescent="0.3">
      <c r="G9690" s="174">
        <v>9684</v>
      </c>
      <c r="H9690" s="174">
        <f t="shared" ca="1" si="155"/>
        <v>-2.1149243194030116E-2</v>
      </c>
    </row>
    <row r="9691" spans="7:8" x14ac:dyDescent="0.3">
      <c r="G9691" s="174">
        <v>9685</v>
      </c>
      <c r="H9691" s="174">
        <f t="shared" ca="1" si="155"/>
        <v>-6.5851145990755986E-3</v>
      </c>
    </row>
    <row r="9692" spans="7:8" x14ac:dyDescent="0.3">
      <c r="G9692" s="174">
        <v>9686</v>
      </c>
      <c r="H9692" s="174">
        <f t="shared" ca="1" si="155"/>
        <v>-4.7263809551841278E-2</v>
      </c>
    </row>
    <row r="9693" spans="7:8" x14ac:dyDescent="0.3">
      <c r="G9693" s="174">
        <v>9687</v>
      </c>
      <c r="H9693" s="174">
        <f t="shared" ca="1" si="155"/>
        <v>-6.0583069460329028E-2</v>
      </c>
    </row>
    <row r="9694" spans="7:8" x14ac:dyDescent="0.3">
      <c r="G9694" s="174">
        <v>9688</v>
      </c>
      <c r="H9694" s="174">
        <f t="shared" ca="1" si="155"/>
        <v>3.0572809103187576E-2</v>
      </c>
    </row>
    <row r="9695" spans="7:8" x14ac:dyDescent="0.3">
      <c r="G9695" s="174">
        <v>9689</v>
      </c>
      <c r="H9695" s="174">
        <f t="shared" ca="1" si="155"/>
        <v>9.0969532087135808E-3</v>
      </c>
    </row>
    <row r="9696" spans="7:8" x14ac:dyDescent="0.3">
      <c r="G9696" s="174">
        <v>9690</v>
      </c>
      <c r="H9696" s="174">
        <f t="shared" ca="1" si="155"/>
        <v>7.548400759619784E-3</v>
      </c>
    </row>
    <row r="9697" spans="7:8" x14ac:dyDescent="0.3">
      <c r="G9697" s="174">
        <v>9691</v>
      </c>
      <c r="H9697" s="174">
        <f t="shared" ca="1" si="155"/>
        <v>1.5581274530015406E-2</v>
      </c>
    </row>
    <row r="9698" spans="7:8" x14ac:dyDescent="0.3">
      <c r="G9698" s="174">
        <v>9692</v>
      </c>
      <c r="H9698" s="174">
        <f t="shared" ca="1" si="155"/>
        <v>1.710303471129996E-2</v>
      </c>
    </row>
    <row r="9699" spans="7:8" x14ac:dyDescent="0.3">
      <c r="G9699" s="174">
        <v>9693</v>
      </c>
      <c r="H9699" s="174">
        <f t="shared" ca="1" si="155"/>
        <v>-9.0000284657333236E-3</v>
      </c>
    </row>
    <row r="9700" spans="7:8" x14ac:dyDescent="0.3">
      <c r="G9700" s="174">
        <v>9694</v>
      </c>
      <c r="H9700" s="174">
        <f t="shared" ca="1" si="155"/>
        <v>-1.3247409526531898E-2</v>
      </c>
    </row>
    <row r="9701" spans="7:8" x14ac:dyDescent="0.3">
      <c r="G9701" s="174">
        <v>9695</v>
      </c>
      <c r="H9701" s="174">
        <f t="shared" ca="1" si="155"/>
        <v>3.5852179472148681E-3</v>
      </c>
    </row>
    <row r="9702" spans="7:8" x14ac:dyDescent="0.3">
      <c r="G9702" s="174">
        <v>9696</v>
      </c>
      <c r="H9702" s="174">
        <f t="shared" ca="1" si="155"/>
        <v>-4.466621891824727E-2</v>
      </c>
    </row>
    <row r="9703" spans="7:8" x14ac:dyDescent="0.3">
      <c r="G9703" s="174">
        <v>9697</v>
      </c>
      <c r="H9703" s="174">
        <f t="shared" ca="1" si="155"/>
        <v>-6.8772965881795406E-2</v>
      </c>
    </row>
    <row r="9704" spans="7:8" x14ac:dyDescent="0.3">
      <c r="G9704" s="174">
        <v>9698</v>
      </c>
      <c r="H9704" s="174">
        <f t="shared" ca="1" si="155"/>
        <v>-7.8464244814324471E-3</v>
      </c>
    </row>
    <row r="9705" spans="7:8" x14ac:dyDescent="0.3">
      <c r="G9705" s="174">
        <v>9699</v>
      </c>
      <c r="H9705" s="174">
        <f t="shared" ca="1" si="155"/>
        <v>-1.3640359117696382E-2</v>
      </c>
    </row>
    <row r="9706" spans="7:8" x14ac:dyDescent="0.3">
      <c r="G9706" s="174">
        <v>9700</v>
      </c>
      <c r="H9706" s="174">
        <f t="shared" ca="1" si="155"/>
        <v>-1.4105724792862895E-2</v>
      </c>
    </row>
    <row r="9707" spans="7:8" x14ac:dyDescent="0.3">
      <c r="G9707" s="174">
        <v>9701</v>
      </c>
      <c r="H9707" s="174">
        <f t="shared" ca="1" si="155"/>
        <v>-4.3460135528482796E-2</v>
      </c>
    </row>
    <row r="9708" spans="7:8" x14ac:dyDescent="0.3">
      <c r="G9708" s="174">
        <v>9702</v>
      </c>
      <c r="H9708" s="174">
        <f t="shared" ca="1" si="155"/>
        <v>2.2416249706260601E-2</v>
      </c>
    </row>
    <row r="9709" spans="7:8" x14ac:dyDescent="0.3">
      <c r="G9709" s="174">
        <v>9703</v>
      </c>
      <c r="H9709" s="174">
        <f t="shared" ca="1" si="155"/>
        <v>-1.6784652979469527E-2</v>
      </c>
    </row>
    <row r="9710" spans="7:8" x14ac:dyDescent="0.3">
      <c r="G9710" s="174">
        <v>9704</v>
      </c>
      <c r="H9710" s="174">
        <f t="shared" ca="1" si="155"/>
        <v>1.0208077658354195E-3</v>
      </c>
    </row>
    <row r="9711" spans="7:8" x14ac:dyDescent="0.3">
      <c r="G9711" s="174">
        <v>9705</v>
      </c>
      <c r="H9711" s="174">
        <f t="shared" ca="1" si="155"/>
        <v>2.0423251669333805E-3</v>
      </c>
    </row>
    <row r="9712" spans="7:8" x14ac:dyDescent="0.3">
      <c r="G9712" s="174">
        <v>9706</v>
      </c>
      <c r="H9712" s="174">
        <f t="shared" ca="1" si="155"/>
        <v>4.6074778408530012E-2</v>
      </c>
    </row>
    <row r="9713" spans="7:8" x14ac:dyDescent="0.3">
      <c r="G9713" s="174">
        <v>9707</v>
      </c>
      <c r="H9713" s="174">
        <f t="shared" ca="1" si="155"/>
        <v>-1.1344036192869923E-2</v>
      </c>
    </row>
    <row r="9714" spans="7:8" x14ac:dyDescent="0.3">
      <c r="G9714" s="174">
        <v>9708</v>
      </c>
      <c r="H9714" s="174">
        <f t="shared" ca="1" si="155"/>
        <v>3.7331081509649881E-3</v>
      </c>
    </row>
    <row r="9715" spans="7:8" x14ac:dyDescent="0.3">
      <c r="G9715" s="174">
        <v>9709</v>
      </c>
      <c r="H9715" s="174">
        <f t="shared" ca="1" si="155"/>
        <v>4.0907267798415178E-2</v>
      </c>
    </row>
    <row r="9716" spans="7:8" x14ac:dyDescent="0.3">
      <c r="G9716" s="174">
        <v>9710</v>
      </c>
      <c r="H9716" s="174">
        <f t="shared" ca="1" si="155"/>
        <v>7.9209762080794874E-2</v>
      </c>
    </row>
    <row r="9717" spans="7:8" x14ac:dyDescent="0.3">
      <c r="G9717" s="174">
        <v>9711</v>
      </c>
      <c r="H9717" s="174">
        <f t="shared" ca="1" si="155"/>
        <v>5.7291693138187237E-3</v>
      </c>
    </row>
    <row r="9718" spans="7:8" x14ac:dyDescent="0.3">
      <c r="G9718" s="174">
        <v>9712</v>
      </c>
      <c r="H9718" s="174">
        <f t="shared" ca="1" si="155"/>
        <v>-1.362983807681656E-2</v>
      </c>
    </row>
    <row r="9719" spans="7:8" x14ac:dyDescent="0.3">
      <c r="G9719" s="174">
        <v>9713</v>
      </c>
      <c r="H9719" s="174">
        <f t="shared" ca="1" si="155"/>
        <v>3.7457615102644462E-2</v>
      </c>
    </row>
    <row r="9720" spans="7:8" x14ac:dyDescent="0.3">
      <c r="G9720" s="174">
        <v>9714</v>
      </c>
      <c r="H9720" s="174">
        <f t="shared" ca="1" si="155"/>
        <v>-1.0347942094289096E-2</v>
      </c>
    </row>
    <row r="9721" spans="7:8" x14ac:dyDescent="0.3">
      <c r="G9721" s="174">
        <v>9715</v>
      </c>
      <c r="H9721" s="174">
        <f t="shared" ca="1" si="155"/>
        <v>-8.3590213976407028E-3</v>
      </c>
    </row>
    <row r="9722" spans="7:8" x14ac:dyDescent="0.3">
      <c r="G9722" s="174">
        <v>9716</v>
      </c>
      <c r="H9722" s="174">
        <f t="shared" ca="1" si="155"/>
        <v>2.1205813891073639E-2</v>
      </c>
    </row>
    <row r="9723" spans="7:8" x14ac:dyDescent="0.3">
      <c r="G9723" s="174">
        <v>9717</v>
      </c>
      <c r="H9723" s="174">
        <f t="shared" ca="1" si="155"/>
        <v>-1.8112014422058738E-2</v>
      </c>
    </row>
    <row r="9724" spans="7:8" x14ac:dyDescent="0.3">
      <c r="G9724" s="174">
        <v>9718</v>
      </c>
      <c r="H9724" s="174">
        <f t="shared" ca="1" si="155"/>
        <v>-2.3111522449787451E-3</v>
      </c>
    </row>
    <row r="9725" spans="7:8" x14ac:dyDescent="0.3">
      <c r="G9725" s="174">
        <v>9719</v>
      </c>
      <c r="H9725" s="174">
        <f t="shared" ca="1" si="155"/>
        <v>1.965618961615416E-2</v>
      </c>
    </row>
    <row r="9726" spans="7:8" x14ac:dyDescent="0.3">
      <c r="G9726" s="174">
        <v>9720</v>
      </c>
      <c r="H9726" s="174">
        <f t="shared" ca="1" si="155"/>
        <v>5.1961455053807309E-2</v>
      </c>
    </row>
    <row r="9727" spans="7:8" x14ac:dyDescent="0.3">
      <c r="G9727" s="174">
        <v>9721</v>
      </c>
      <c r="H9727" s="174">
        <f t="shared" ca="1" si="155"/>
        <v>8.8883683419788747E-3</v>
      </c>
    </row>
    <row r="9728" spans="7:8" x14ac:dyDescent="0.3">
      <c r="G9728" s="174">
        <v>9722</v>
      </c>
      <c r="H9728" s="174">
        <f t="shared" ca="1" si="155"/>
        <v>2.2482415795749555E-2</v>
      </c>
    </row>
    <row r="9729" spans="7:8" x14ac:dyDescent="0.3">
      <c r="G9729" s="174">
        <v>9723</v>
      </c>
      <c r="H9729" s="174">
        <f t="shared" ca="1" si="155"/>
        <v>-2.8080304203526012E-2</v>
      </c>
    </row>
    <row r="9730" spans="7:8" x14ac:dyDescent="0.3">
      <c r="G9730" s="174">
        <v>9724</v>
      </c>
      <c r="H9730" s="174">
        <f t="shared" ca="1" si="155"/>
        <v>-2.0516102521673362E-2</v>
      </c>
    </row>
    <row r="9731" spans="7:8" x14ac:dyDescent="0.3">
      <c r="G9731" s="174">
        <v>9725</v>
      </c>
      <c r="H9731" s="174">
        <f t="shared" ca="1" si="155"/>
        <v>9.5080558439005029E-3</v>
      </c>
    </row>
    <row r="9732" spans="7:8" x14ac:dyDescent="0.3">
      <c r="G9732" s="174">
        <v>9726</v>
      </c>
      <c r="H9732" s="174">
        <f t="shared" ca="1" si="155"/>
        <v>-1.8628175100870299E-2</v>
      </c>
    </row>
    <row r="9733" spans="7:8" x14ac:dyDescent="0.3">
      <c r="G9733" s="174">
        <v>9727</v>
      </c>
      <c r="H9733" s="174">
        <f t="shared" ca="1" si="155"/>
        <v>-3.3250490533412905E-2</v>
      </c>
    </row>
    <row r="9734" spans="7:8" x14ac:dyDescent="0.3">
      <c r="G9734" s="174">
        <v>9728</v>
      </c>
      <c r="H9734" s="174">
        <f t="shared" ca="1" si="155"/>
        <v>2.543292258787648E-2</v>
      </c>
    </row>
    <row r="9735" spans="7:8" x14ac:dyDescent="0.3">
      <c r="G9735" s="174">
        <v>9729</v>
      </c>
      <c r="H9735" s="174">
        <f t="shared" ca="1" si="155"/>
        <v>-4.2282753097377584E-2</v>
      </c>
    </row>
    <row r="9736" spans="7:8" x14ac:dyDescent="0.3">
      <c r="G9736" s="174">
        <v>9730</v>
      </c>
      <c r="H9736" s="174">
        <f t="shared" ref="H9736:H9799" ca="1" si="156">_xlfn.NORM.INV(RAND(),N$9,N$10)</f>
        <v>3.2734733623436617E-2</v>
      </c>
    </row>
    <row r="9737" spans="7:8" x14ac:dyDescent="0.3">
      <c r="G9737" s="174">
        <v>9731</v>
      </c>
      <c r="H9737" s="174">
        <f t="shared" ca="1" si="156"/>
        <v>3.6830515567305558E-2</v>
      </c>
    </row>
    <row r="9738" spans="7:8" x14ac:dyDescent="0.3">
      <c r="G9738" s="174">
        <v>9732</v>
      </c>
      <c r="H9738" s="174">
        <f t="shared" ca="1" si="156"/>
        <v>7.7125667280090928E-3</v>
      </c>
    </row>
    <row r="9739" spans="7:8" x14ac:dyDescent="0.3">
      <c r="G9739" s="174">
        <v>9733</v>
      </c>
      <c r="H9739" s="174">
        <f t="shared" ca="1" si="156"/>
        <v>-2.3400363738760655E-4</v>
      </c>
    </row>
    <row r="9740" spans="7:8" x14ac:dyDescent="0.3">
      <c r="G9740" s="174">
        <v>9734</v>
      </c>
      <c r="H9740" s="174">
        <f t="shared" ca="1" si="156"/>
        <v>-6.0037182677718254E-3</v>
      </c>
    </row>
    <row r="9741" spans="7:8" x14ac:dyDescent="0.3">
      <c r="G9741" s="174">
        <v>9735</v>
      </c>
      <c r="H9741" s="174">
        <f t="shared" ca="1" si="156"/>
        <v>1.9987224657373289E-2</v>
      </c>
    </row>
    <row r="9742" spans="7:8" x14ac:dyDescent="0.3">
      <c r="G9742" s="174">
        <v>9736</v>
      </c>
      <c r="H9742" s="174">
        <f t="shared" ca="1" si="156"/>
        <v>4.7545187458280645E-2</v>
      </c>
    </row>
    <row r="9743" spans="7:8" x14ac:dyDescent="0.3">
      <c r="G9743" s="174">
        <v>9737</v>
      </c>
      <c r="H9743" s="174">
        <f t="shared" ca="1" si="156"/>
        <v>-2.3239643999687719E-2</v>
      </c>
    </row>
    <row r="9744" spans="7:8" x14ac:dyDescent="0.3">
      <c r="G9744" s="174">
        <v>9738</v>
      </c>
      <c r="H9744" s="174">
        <f t="shared" ca="1" si="156"/>
        <v>6.7674559842478086E-3</v>
      </c>
    </row>
    <row r="9745" spans="7:8" x14ac:dyDescent="0.3">
      <c r="G9745" s="174">
        <v>9739</v>
      </c>
      <c r="H9745" s="174">
        <f t="shared" ca="1" si="156"/>
        <v>-9.0753863115202642E-4</v>
      </c>
    </row>
    <row r="9746" spans="7:8" x14ac:dyDescent="0.3">
      <c r="G9746" s="174">
        <v>9740</v>
      </c>
      <c r="H9746" s="174">
        <f t="shared" ca="1" si="156"/>
        <v>-5.945679506838223E-3</v>
      </c>
    </row>
    <row r="9747" spans="7:8" x14ac:dyDescent="0.3">
      <c r="G9747" s="174">
        <v>9741</v>
      </c>
      <c r="H9747" s="174">
        <f t="shared" ca="1" si="156"/>
        <v>-4.4826911103780426E-2</v>
      </c>
    </row>
    <row r="9748" spans="7:8" x14ac:dyDescent="0.3">
      <c r="G9748" s="174">
        <v>9742</v>
      </c>
      <c r="H9748" s="174">
        <f t="shared" ca="1" si="156"/>
        <v>-7.7196056324816947E-3</v>
      </c>
    </row>
    <row r="9749" spans="7:8" x14ac:dyDescent="0.3">
      <c r="G9749" s="174">
        <v>9743</v>
      </c>
      <c r="H9749" s="174">
        <f t="shared" ca="1" si="156"/>
        <v>1.4736928513786392E-2</v>
      </c>
    </row>
    <row r="9750" spans="7:8" x14ac:dyDescent="0.3">
      <c r="G9750" s="174">
        <v>9744</v>
      </c>
      <c r="H9750" s="174">
        <f t="shared" ca="1" si="156"/>
        <v>-1.2527731591399227E-2</v>
      </c>
    </row>
    <row r="9751" spans="7:8" x14ac:dyDescent="0.3">
      <c r="G9751" s="174">
        <v>9745</v>
      </c>
      <c r="H9751" s="174">
        <f t="shared" ca="1" si="156"/>
        <v>3.1870209824030937E-2</v>
      </c>
    </row>
    <row r="9752" spans="7:8" x14ac:dyDescent="0.3">
      <c r="G9752" s="174">
        <v>9746</v>
      </c>
      <c r="H9752" s="174">
        <f t="shared" ca="1" si="156"/>
        <v>-4.4156848996225878E-2</v>
      </c>
    </row>
    <row r="9753" spans="7:8" x14ac:dyDescent="0.3">
      <c r="G9753" s="174">
        <v>9747</v>
      </c>
      <c r="H9753" s="174">
        <f t="shared" ca="1" si="156"/>
        <v>1.6149389420313815E-2</v>
      </c>
    </row>
    <row r="9754" spans="7:8" x14ac:dyDescent="0.3">
      <c r="G9754" s="174">
        <v>9748</v>
      </c>
      <c r="H9754" s="174">
        <f t="shared" ca="1" si="156"/>
        <v>-1.1766918218939494E-2</v>
      </c>
    </row>
    <row r="9755" spans="7:8" x14ac:dyDescent="0.3">
      <c r="G9755" s="174">
        <v>9749</v>
      </c>
      <c r="H9755" s="174">
        <f t="shared" ca="1" si="156"/>
        <v>-3.0433011171466955E-3</v>
      </c>
    </row>
    <row r="9756" spans="7:8" x14ac:dyDescent="0.3">
      <c r="G9756" s="174">
        <v>9750</v>
      </c>
      <c r="H9756" s="174">
        <f t="shared" ca="1" si="156"/>
        <v>3.1222440017834533E-2</v>
      </c>
    </row>
    <row r="9757" spans="7:8" x14ac:dyDescent="0.3">
      <c r="G9757" s="174">
        <v>9751</v>
      </c>
      <c r="H9757" s="174">
        <f t="shared" ca="1" si="156"/>
        <v>1.7026753844619665E-3</v>
      </c>
    </row>
    <row r="9758" spans="7:8" x14ac:dyDescent="0.3">
      <c r="G9758" s="174">
        <v>9752</v>
      </c>
      <c r="H9758" s="174">
        <f t="shared" ca="1" si="156"/>
        <v>2.0952015532327301E-2</v>
      </c>
    </row>
    <row r="9759" spans="7:8" x14ac:dyDescent="0.3">
      <c r="G9759" s="174">
        <v>9753</v>
      </c>
      <c r="H9759" s="174">
        <f t="shared" ca="1" si="156"/>
        <v>8.5850256228334008E-3</v>
      </c>
    </row>
    <row r="9760" spans="7:8" x14ac:dyDescent="0.3">
      <c r="G9760" s="174">
        <v>9754</v>
      </c>
      <c r="H9760" s="174">
        <f t="shared" ca="1" si="156"/>
        <v>2.2957120004628562E-2</v>
      </c>
    </row>
    <row r="9761" spans="7:8" x14ac:dyDescent="0.3">
      <c r="G9761" s="174">
        <v>9755</v>
      </c>
      <c r="H9761" s="174">
        <f t="shared" ca="1" si="156"/>
        <v>4.5329024513718313E-2</v>
      </c>
    </row>
    <row r="9762" spans="7:8" x14ac:dyDescent="0.3">
      <c r="G9762" s="174">
        <v>9756</v>
      </c>
      <c r="H9762" s="174">
        <f t="shared" ca="1" si="156"/>
        <v>1.0862422542412585E-3</v>
      </c>
    </row>
    <row r="9763" spans="7:8" x14ac:dyDescent="0.3">
      <c r="G9763" s="174">
        <v>9757</v>
      </c>
      <c r="H9763" s="174">
        <f t="shared" ca="1" si="156"/>
        <v>-8.0709236257448039E-3</v>
      </c>
    </row>
    <row r="9764" spans="7:8" x14ac:dyDescent="0.3">
      <c r="G9764" s="174">
        <v>9758</v>
      </c>
      <c r="H9764" s="174">
        <f t="shared" ca="1" si="156"/>
        <v>4.4958944706428326E-2</v>
      </c>
    </row>
    <row r="9765" spans="7:8" x14ac:dyDescent="0.3">
      <c r="G9765" s="174">
        <v>9759</v>
      </c>
      <c r="H9765" s="174">
        <f t="shared" ca="1" si="156"/>
        <v>-1.386843511742205E-2</v>
      </c>
    </row>
    <row r="9766" spans="7:8" x14ac:dyDescent="0.3">
      <c r="G9766" s="174">
        <v>9760</v>
      </c>
      <c r="H9766" s="174">
        <f t="shared" ca="1" si="156"/>
        <v>2.8674837780687312E-2</v>
      </c>
    </row>
    <row r="9767" spans="7:8" x14ac:dyDescent="0.3">
      <c r="G9767" s="174">
        <v>9761</v>
      </c>
      <c r="H9767" s="174">
        <f t="shared" ca="1" si="156"/>
        <v>-2.1498669827956562E-2</v>
      </c>
    </row>
    <row r="9768" spans="7:8" x14ac:dyDescent="0.3">
      <c r="G9768" s="174">
        <v>9762</v>
      </c>
      <c r="H9768" s="174">
        <f t="shared" ca="1" si="156"/>
        <v>-2.1826311331959603E-2</v>
      </c>
    </row>
    <row r="9769" spans="7:8" x14ac:dyDescent="0.3">
      <c r="G9769" s="174">
        <v>9763</v>
      </c>
      <c r="H9769" s="174">
        <f t="shared" ca="1" si="156"/>
        <v>-1.8611850214590858E-2</v>
      </c>
    </row>
    <row r="9770" spans="7:8" x14ac:dyDescent="0.3">
      <c r="G9770" s="174">
        <v>9764</v>
      </c>
      <c r="H9770" s="174">
        <f t="shared" ca="1" si="156"/>
        <v>3.0833236683551917E-3</v>
      </c>
    </row>
    <row r="9771" spans="7:8" x14ac:dyDescent="0.3">
      <c r="G9771" s="174">
        <v>9765</v>
      </c>
      <c r="H9771" s="174">
        <f t="shared" ca="1" si="156"/>
        <v>-2.4691904154064092E-2</v>
      </c>
    </row>
    <row r="9772" spans="7:8" x14ac:dyDescent="0.3">
      <c r="G9772" s="174">
        <v>9766</v>
      </c>
      <c r="H9772" s="174">
        <f t="shared" ca="1" si="156"/>
        <v>-1.137128315434471E-2</v>
      </c>
    </row>
    <row r="9773" spans="7:8" x14ac:dyDescent="0.3">
      <c r="G9773" s="174">
        <v>9767</v>
      </c>
      <c r="H9773" s="174">
        <f t="shared" ca="1" si="156"/>
        <v>-2.058268028966731E-2</v>
      </c>
    </row>
    <row r="9774" spans="7:8" x14ac:dyDescent="0.3">
      <c r="G9774" s="174">
        <v>9768</v>
      </c>
      <c r="H9774" s="174">
        <f t="shared" ca="1" si="156"/>
        <v>3.8474878364834847E-2</v>
      </c>
    </row>
    <row r="9775" spans="7:8" x14ac:dyDescent="0.3">
      <c r="G9775" s="174">
        <v>9769</v>
      </c>
      <c r="H9775" s="174">
        <f t="shared" ca="1" si="156"/>
        <v>-5.2293159106231099E-2</v>
      </c>
    </row>
    <row r="9776" spans="7:8" x14ac:dyDescent="0.3">
      <c r="G9776" s="174">
        <v>9770</v>
      </c>
      <c r="H9776" s="174">
        <f t="shared" ca="1" si="156"/>
        <v>-2.9365019216981345E-2</v>
      </c>
    </row>
    <row r="9777" spans="7:8" x14ac:dyDescent="0.3">
      <c r="G9777" s="174">
        <v>9771</v>
      </c>
      <c r="H9777" s="174">
        <f t="shared" ca="1" si="156"/>
        <v>2.3538004800905416E-2</v>
      </c>
    </row>
    <row r="9778" spans="7:8" x14ac:dyDescent="0.3">
      <c r="G9778" s="174">
        <v>9772</v>
      </c>
      <c r="H9778" s="174">
        <f t="shared" ca="1" si="156"/>
        <v>4.8966166405802515E-2</v>
      </c>
    </row>
    <row r="9779" spans="7:8" x14ac:dyDescent="0.3">
      <c r="G9779" s="174">
        <v>9773</v>
      </c>
      <c r="H9779" s="174">
        <f t="shared" ca="1" si="156"/>
        <v>2.8459422028028529E-2</v>
      </c>
    </row>
    <row r="9780" spans="7:8" x14ac:dyDescent="0.3">
      <c r="G9780" s="174">
        <v>9774</v>
      </c>
      <c r="H9780" s="174">
        <f t="shared" ca="1" si="156"/>
        <v>3.3406183246934618E-2</v>
      </c>
    </row>
    <row r="9781" spans="7:8" x14ac:dyDescent="0.3">
      <c r="G9781" s="174">
        <v>9775</v>
      </c>
      <c r="H9781" s="174">
        <f t="shared" ca="1" si="156"/>
        <v>-2.7722839829268472E-2</v>
      </c>
    </row>
    <row r="9782" spans="7:8" x14ac:dyDescent="0.3">
      <c r="G9782" s="174">
        <v>9776</v>
      </c>
      <c r="H9782" s="174">
        <f t="shared" ca="1" si="156"/>
        <v>9.0819684219768451E-3</v>
      </c>
    </row>
    <row r="9783" spans="7:8" x14ac:dyDescent="0.3">
      <c r="G9783" s="174">
        <v>9777</v>
      </c>
      <c r="H9783" s="174">
        <f t="shared" ca="1" si="156"/>
        <v>-7.3314142662679507E-4</v>
      </c>
    </row>
    <row r="9784" spans="7:8" x14ac:dyDescent="0.3">
      <c r="G9784" s="174">
        <v>9778</v>
      </c>
      <c r="H9784" s="174">
        <f t="shared" ca="1" si="156"/>
        <v>9.6017087507915908E-3</v>
      </c>
    </row>
    <row r="9785" spans="7:8" x14ac:dyDescent="0.3">
      <c r="G9785" s="174">
        <v>9779</v>
      </c>
      <c r="H9785" s="174">
        <f t="shared" ca="1" si="156"/>
        <v>-4.7396490337702386E-2</v>
      </c>
    </row>
    <row r="9786" spans="7:8" x14ac:dyDescent="0.3">
      <c r="G9786" s="174">
        <v>9780</v>
      </c>
      <c r="H9786" s="174">
        <f t="shared" ca="1" si="156"/>
        <v>-2.2921662552806452E-2</v>
      </c>
    </row>
    <row r="9787" spans="7:8" x14ac:dyDescent="0.3">
      <c r="G9787" s="174">
        <v>9781</v>
      </c>
      <c r="H9787" s="174">
        <f t="shared" ca="1" si="156"/>
        <v>-3.160842145154575E-2</v>
      </c>
    </row>
    <row r="9788" spans="7:8" x14ac:dyDescent="0.3">
      <c r="G9788" s="174">
        <v>9782</v>
      </c>
      <c r="H9788" s="174">
        <f t="shared" ca="1" si="156"/>
        <v>3.1979555491258568E-2</v>
      </c>
    </row>
    <row r="9789" spans="7:8" x14ac:dyDescent="0.3">
      <c r="G9789" s="174">
        <v>9783</v>
      </c>
      <c r="H9789" s="174">
        <f t="shared" ca="1" si="156"/>
        <v>-5.8405774945835355E-2</v>
      </c>
    </row>
    <row r="9790" spans="7:8" x14ac:dyDescent="0.3">
      <c r="G9790" s="174">
        <v>9784</v>
      </c>
      <c r="H9790" s="174">
        <f t="shared" ca="1" si="156"/>
        <v>-5.7745496330264212E-2</v>
      </c>
    </row>
    <row r="9791" spans="7:8" x14ac:dyDescent="0.3">
      <c r="G9791" s="174">
        <v>9785</v>
      </c>
      <c r="H9791" s="174">
        <f t="shared" ca="1" si="156"/>
        <v>1.0436771635830018E-2</v>
      </c>
    </row>
    <row r="9792" spans="7:8" x14ac:dyDescent="0.3">
      <c r="G9792" s="174">
        <v>9786</v>
      </c>
      <c r="H9792" s="174">
        <f t="shared" ca="1" si="156"/>
        <v>1.2640009474785224E-2</v>
      </c>
    </row>
    <row r="9793" spans="7:8" x14ac:dyDescent="0.3">
      <c r="G9793" s="174">
        <v>9787</v>
      </c>
      <c r="H9793" s="174">
        <f t="shared" ca="1" si="156"/>
        <v>2.204209841732916E-2</v>
      </c>
    </row>
    <row r="9794" spans="7:8" x14ac:dyDescent="0.3">
      <c r="G9794" s="174">
        <v>9788</v>
      </c>
      <c r="H9794" s="174">
        <f t="shared" ca="1" si="156"/>
        <v>3.1778640457815102E-2</v>
      </c>
    </row>
    <row r="9795" spans="7:8" x14ac:dyDescent="0.3">
      <c r="G9795" s="174">
        <v>9789</v>
      </c>
      <c r="H9795" s="174">
        <f t="shared" ca="1" si="156"/>
        <v>-1.2258717746263144E-3</v>
      </c>
    </row>
    <row r="9796" spans="7:8" x14ac:dyDescent="0.3">
      <c r="G9796" s="174">
        <v>9790</v>
      </c>
      <c r="H9796" s="174">
        <f t="shared" ca="1" si="156"/>
        <v>-1.1380220725593387E-2</v>
      </c>
    </row>
    <row r="9797" spans="7:8" x14ac:dyDescent="0.3">
      <c r="G9797" s="174">
        <v>9791</v>
      </c>
      <c r="H9797" s="174">
        <f t="shared" ca="1" si="156"/>
        <v>-5.1639234162230783E-2</v>
      </c>
    </row>
    <row r="9798" spans="7:8" x14ac:dyDescent="0.3">
      <c r="G9798" s="174">
        <v>9792</v>
      </c>
      <c r="H9798" s="174">
        <f t="shared" ca="1" si="156"/>
        <v>2.665793325221525E-2</v>
      </c>
    </row>
    <row r="9799" spans="7:8" x14ac:dyDescent="0.3">
      <c r="G9799" s="174">
        <v>9793</v>
      </c>
      <c r="H9799" s="174">
        <f t="shared" ca="1" si="156"/>
        <v>-4.2280797192777018E-2</v>
      </c>
    </row>
    <row r="9800" spans="7:8" x14ac:dyDescent="0.3">
      <c r="G9800" s="174">
        <v>9794</v>
      </c>
      <c r="H9800" s="174">
        <f t="shared" ref="H9800:H9863" ca="1" si="157">_xlfn.NORM.INV(RAND(),N$9,N$10)</f>
        <v>-4.3737161927766294E-3</v>
      </c>
    </row>
    <row r="9801" spans="7:8" x14ac:dyDescent="0.3">
      <c r="G9801" s="174">
        <v>9795</v>
      </c>
      <c r="H9801" s="174">
        <f t="shared" ca="1" si="157"/>
        <v>-6.2993545778874269E-2</v>
      </c>
    </row>
    <row r="9802" spans="7:8" x14ac:dyDescent="0.3">
      <c r="G9802" s="174">
        <v>9796</v>
      </c>
      <c r="H9802" s="174">
        <f t="shared" ca="1" si="157"/>
        <v>-4.8666553122719922E-3</v>
      </c>
    </row>
    <row r="9803" spans="7:8" x14ac:dyDescent="0.3">
      <c r="G9803" s="174">
        <v>9797</v>
      </c>
      <c r="H9803" s="174">
        <f t="shared" ca="1" si="157"/>
        <v>-2.4961967455952645E-2</v>
      </c>
    </row>
    <row r="9804" spans="7:8" x14ac:dyDescent="0.3">
      <c r="G9804" s="174">
        <v>9798</v>
      </c>
      <c r="H9804" s="174">
        <f t="shared" ca="1" si="157"/>
        <v>3.7376551399773811E-3</v>
      </c>
    </row>
    <row r="9805" spans="7:8" x14ac:dyDescent="0.3">
      <c r="G9805" s="174">
        <v>9799</v>
      </c>
      <c r="H9805" s="174">
        <f t="shared" ca="1" si="157"/>
        <v>5.4211726943118668E-2</v>
      </c>
    </row>
    <row r="9806" spans="7:8" x14ac:dyDescent="0.3">
      <c r="G9806" s="174">
        <v>9800</v>
      </c>
      <c r="H9806" s="174">
        <f t="shared" ca="1" si="157"/>
        <v>-1.7917769112092467E-2</v>
      </c>
    </row>
    <row r="9807" spans="7:8" x14ac:dyDescent="0.3">
      <c r="G9807" s="174">
        <v>9801</v>
      </c>
      <c r="H9807" s="174">
        <f t="shared" ca="1" si="157"/>
        <v>-2.6371854898132922E-2</v>
      </c>
    </row>
    <row r="9808" spans="7:8" x14ac:dyDescent="0.3">
      <c r="G9808" s="174">
        <v>9802</v>
      </c>
      <c r="H9808" s="174">
        <f t="shared" ca="1" si="157"/>
        <v>6.7725387412401897E-3</v>
      </c>
    </row>
    <row r="9809" spans="7:8" x14ac:dyDescent="0.3">
      <c r="G9809" s="174">
        <v>9803</v>
      </c>
      <c r="H9809" s="174">
        <f t="shared" ca="1" si="157"/>
        <v>2.3769773584993124E-2</v>
      </c>
    </row>
    <row r="9810" spans="7:8" x14ac:dyDescent="0.3">
      <c r="G9810" s="174">
        <v>9804</v>
      </c>
      <c r="H9810" s="174">
        <f t="shared" ca="1" si="157"/>
        <v>1.5521880388332448E-2</v>
      </c>
    </row>
    <row r="9811" spans="7:8" x14ac:dyDescent="0.3">
      <c r="G9811" s="174">
        <v>9805</v>
      </c>
      <c r="H9811" s="174">
        <f t="shared" ca="1" si="157"/>
        <v>3.4576613409674467E-2</v>
      </c>
    </row>
    <row r="9812" spans="7:8" x14ac:dyDescent="0.3">
      <c r="G9812" s="174">
        <v>9806</v>
      </c>
      <c r="H9812" s="174">
        <f t="shared" ca="1" si="157"/>
        <v>-5.250231296845901E-2</v>
      </c>
    </row>
    <row r="9813" spans="7:8" x14ac:dyDescent="0.3">
      <c r="G9813" s="174">
        <v>9807</v>
      </c>
      <c r="H9813" s="174">
        <f t="shared" ca="1" si="157"/>
        <v>1.6450756008641529E-2</v>
      </c>
    </row>
    <row r="9814" spans="7:8" x14ac:dyDescent="0.3">
      <c r="G9814" s="174">
        <v>9808</v>
      </c>
      <c r="H9814" s="174">
        <f t="shared" ca="1" si="157"/>
        <v>-3.1800123774366825E-3</v>
      </c>
    </row>
    <row r="9815" spans="7:8" x14ac:dyDescent="0.3">
      <c r="G9815" s="174">
        <v>9809</v>
      </c>
      <c r="H9815" s="174">
        <f t="shared" ca="1" si="157"/>
        <v>1.1606636303667955E-2</v>
      </c>
    </row>
    <row r="9816" spans="7:8" x14ac:dyDescent="0.3">
      <c r="G9816" s="174">
        <v>9810</v>
      </c>
      <c r="H9816" s="174">
        <f t="shared" ca="1" si="157"/>
        <v>1.4282752375583537E-2</v>
      </c>
    </row>
    <row r="9817" spans="7:8" x14ac:dyDescent="0.3">
      <c r="G9817" s="174">
        <v>9811</v>
      </c>
      <c r="H9817" s="174">
        <f t="shared" ca="1" si="157"/>
        <v>3.268083982962499E-2</v>
      </c>
    </row>
    <row r="9818" spans="7:8" x14ac:dyDescent="0.3">
      <c r="G9818" s="174">
        <v>9812</v>
      </c>
      <c r="H9818" s="174">
        <f t="shared" ca="1" si="157"/>
        <v>2.6712301589363473E-3</v>
      </c>
    </row>
    <row r="9819" spans="7:8" x14ac:dyDescent="0.3">
      <c r="G9819" s="174">
        <v>9813</v>
      </c>
      <c r="H9819" s="174">
        <f t="shared" ca="1" si="157"/>
        <v>-3.3402075659273923E-2</v>
      </c>
    </row>
    <row r="9820" spans="7:8" x14ac:dyDescent="0.3">
      <c r="G9820" s="174">
        <v>9814</v>
      </c>
      <c r="H9820" s="174">
        <f t="shared" ca="1" si="157"/>
        <v>4.7786559823608639E-2</v>
      </c>
    </row>
    <row r="9821" spans="7:8" x14ac:dyDescent="0.3">
      <c r="G9821" s="174">
        <v>9815</v>
      </c>
      <c r="H9821" s="174">
        <f t="shared" ca="1" si="157"/>
        <v>1.4675051085486526E-2</v>
      </c>
    </row>
    <row r="9822" spans="7:8" x14ac:dyDescent="0.3">
      <c r="G9822" s="174">
        <v>9816</v>
      </c>
      <c r="H9822" s="174">
        <f t="shared" ca="1" si="157"/>
        <v>-4.0933446819070199E-2</v>
      </c>
    </row>
    <row r="9823" spans="7:8" x14ac:dyDescent="0.3">
      <c r="G9823" s="174">
        <v>9817</v>
      </c>
      <c r="H9823" s="174">
        <f t="shared" ca="1" si="157"/>
        <v>4.2392936829828091E-3</v>
      </c>
    </row>
    <row r="9824" spans="7:8" x14ac:dyDescent="0.3">
      <c r="G9824" s="174">
        <v>9818</v>
      </c>
      <c r="H9824" s="174">
        <f t="shared" ca="1" si="157"/>
        <v>-4.614028051253681E-3</v>
      </c>
    </row>
    <row r="9825" spans="7:8" x14ac:dyDescent="0.3">
      <c r="G9825" s="174">
        <v>9819</v>
      </c>
      <c r="H9825" s="174">
        <f t="shared" ca="1" si="157"/>
        <v>3.4929039002950073E-2</v>
      </c>
    </row>
    <row r="9826" spans="7:8" x14ac:dyDescent="0.3">
      <c r="G9826" s="174">
        <v>9820</v>
      </c>
      <c r="H9826" s="174">
        <f t="shared" ca="1" si="157"/>
        <v>-1.3187047324128225E-2</v>
      </c>
    </row>
    <row r="9827" spans="7:8" x14ac:dyDescent="0.3">
      <c r="G9827" s="174">
        <v>9821</v>
      </c>
      <c r="H9827" s="174">
        <f t="shared" ca="1" si="157"/>
        <v>-3.7942952519178258E-2</v>
      </c>
    </row>
    <row r="9828" spans="7:8" x14ac:dyDescent="0.3">
      <c r="G9828" s="174">
        <v>9822</v>
      </c>
      <c r="H9828" s="174">
        <f t="shared" ca="1" si="157"/>
        <v>-1.6546307255873728E-2</v>
      </c>
    </row>
    <row r="9829" spans="7:8" x14ac:dyDescent="0.3">
      <c r="G9829" s="174">
        <v>9823</v>
      </c>
      <c r="H9829" s="174">
        <f t="shared" ca="1" si="157"/>
        <v>1.9778643473854694E-2</v>
      </c>
    </row>
    <row r="9830" spans="7:8" x14ac:dyDescent="0.3">
      <c r="G9830" s="174">
        <v>9824</v>
      </c>
      <c r="H9830" s="174">
        <f t="shared" ca="1" si="157"/>
        <v>1.875431988716976E-2</v>
      </c>
    </row>
    <row r="9831" spans="7:8" x14ac:dyDescent="0.3">
      <c r="G9831" s="174">
        <v>9825</v>
      </c>
      <c r="H9831" s="174">
        <f t="shared" ca="1" si="157"/>
        <v>-2.9102094793289325E-2</v>
      </c>
    </row>
    <row r="9832" spans="7:8" x14ac:dyDescent="0.3">
      <c r="G9832" s="174">
        <v>9826</v>
      </c>
      <c r="H9832" s="174">
        <f t="shared" ca="1" si="157"/>
        <v>-3.9451668935243959E-3</v>
      </c>
    </row>
    <row r="9833" spans="7:8" x14ac:dyDescent="0.3">
      <c r="G9833" s="174">
        <v>9827</v>
      </c>
      <c r="H9833" s="174">
        <f t="shared" ca="1" si="157"/>
        <v>-1.879286917055964E-2</v>
      </c>
    </row>
    <row r="9834" spans="7:8" x14ac:dyDescent="0.3">
      <c r="G9834" s="174">
        <v>9828</v>
      </c>
      <c r="H9834" s="174">
        <f t="shared" ca="1" si="157"/>
        <v>5.4729499825053776E-2</v>
      </c>
    </row>
    <row r="9835" spans="7:8" x14ac:dyDescent="0.3">
      <c r="G9835" s="174">
        <v>9829</v>
      </c>
      <c r="H9835" s="174">
        <f t="shared" ca="1" si="157"/>
        <v>-5.3085997001299989E-3</v>
      </c>
    </row>
    <row r="9836" spans="7:8" x14ac:dyDescent="0.3">
      <c r="G9836" s="174">
        <v>9830</v>
      </c>
      <c r="H9836" s="174">
        <f t="shared" ca="1" si="157"/>
        <v>2.9956640479598989E-2</v>
      </c>
    </row>
    <row r="9837" spans="7:8" x14ac:dyDescent="0.3">
      <c r="G9837" s="174">
        <v>9831</v>
      </c>
      <c r="H9837" s="174">
        <f t="shared" ca="1" si="157"/>
        <v>-1.2440696324112527E-3</v>
      </c>
    </row>
    <row r="9838" spans="7:8" x14ac:dyDescent="0.3">
      <c r="G9838" s="174">
        <v>9832</v>
      </c>
      <c r="H9838" s="174">
        <f t="shared" ca="1" si="157"/>
        <v>3.1126595267288573E-2</v>
      </c>
    </row>
    <row r="9839" spans="7:8" x14ac:dyDescent="0.3">
      <c r="G9839" s="174">
        <v>9833</v>
      </c>
      <c r="H9839" s="174">
        <f t="shared" ca="1" si="157"/>
        <v>8.1295221897902878E-3</v>
      </c>
    </row>
    <row r="9840" spans="7:8" x14ac:dyDescent="0.3">
      <c r="G9840" s="174">
        <v>9834</v>
      </c>
      <c r="H9840" s="174">
        <f t="shared" ca="1" si="157"/>
        <v>2.7010565758501175E-2</v>
      </c>
    </row>
    <row r="9841" spans="7:8" x14ac:dyDescent="0.3">
      <c r="G9841" s="174">
        <v>9835</v>
      </c>
      <c r="H9841" s="174">
        <f t="shared" ca="1" si="157"/>
        <v>6.5110406661258433E-2</v>
      </c>
    </row>
    <row r="9842" spans="7:8" x14ac:dyDescent="0.3">
      <c r="G9842" s="174">
        <v>9836</v>
      </c>
      <c r="H9842" s="174">
        <f t="shared" ca="1" si="157"/>
        <v>-1.6240695378886187E-3</v>
      </c>
    </row>
    <row r="9843" spans="7:8" x14ac:dyDescent="0.3">
      <c r="G9843" s="174">
        <v>9837</v>
      </c>
      <c r="H9843" s="174">
        <f t="shared" ca="1" si="157"/>
        <v>7.88165450121831E-3</v>
      </c>
    </row>
    <row r="9844" spans="7:8" x14ac:dyDescent="0.3">
      <c r="G9844" s="174">
        <v>9838</v>
      </c>
      <c r="H9844" s="174">
        <f t="shared" ca="1" si="157"/>
        <v>-4.1095214431187702E-2</v>
      </c>
    </row>
    <row r="9845" spans="7:8" x14ac:dyDescent="0.3">
      <c r="G9845" s="174">
        <v>9839</v>
      </c>
      <c r="H9845" s="174">
        <f t="shared" ca="1" si="157"/>
        <v>-1.6843734363367991E-2</v>
      </c>
    </row>
    <row r="9846" spans="7:8" x14ac:dyDescent="0.3">
      <c r="G9846" s="174">
        <v>9840</v>
      </c>
      <c r="H9846" s="174">
        <f t="shared" ca="1" si="157"/>
        <v>3.456007121515093E-2</v>
      </c>
    </row>
    <row r="9847" spans="7:8" x14ac:dyDescent="0.3">
      <c r="G9847" s="174">
        <v>9841</v>
      </c>
      <c r="H9847" s="174">
        <f t="shared" ca="1" si="157"/>
        <v>2.7894373308623651E-2</v>
      </c>
    </row>
    <row r="9848" spans="7:8" x14ac:dyDescent="0.3">
      <c r="G9848" s="174">
        <v>9842</v>
      </c>
      <c r="H9848" s="174">
        <f t="shared" ca="1" si="157"/>
        <v>5.5205580941810897E-2</v>
      </c>
    </row>
    <row r="9849" spans="7:8" x14ac:dyDescent="0.3">
      <c r="G9849" s="174">
        <v>9843</v>
      </c>
      <c r="H9849" s="174">
        <f t="shared" ca="1" si="157"/>
        <v>-2.3124921895060629E-2</v>
      </c>
    </row>
    <row r="9850" spans="7:8" x14ac:dyDescent="0.3">
      <c r="G9850" s="174">
        <v>9844</v>
      </c>
      <c r="H9850" s="174">
        <f t="shared" ca="1" si="157"/>
        <v>1.2380841425086919E-2</v>
      </c>
    </row>
    <row r="9851" spans="7:8" x14ac:dyDescent="0.3">
      <c r="G9851" s="174">
        <v>9845</v>
      </c>
      <c r="H9851" s="174">
        <f t="shared" ca="1" si="157"/>
        <v>-8.1345593464311403E-3</v>
      </c>
    </row>
    <row r="9852" spans="7:8" x14ac:dyDescent="0.3">
      <c r="G9852" s="174">
        <v>9846</v>
      </c>
      <c r="H9852" s="174">
        <f t="shared" ca="1" si="157"/>
        <v>-4.592528480449419E-2</v>
      </c>
    </row>
    <row r="9853" spans="7:8" x14ac:dyDescent="0.3">
      <c r="G9853" s="174">
        <v>9847</v>
      </c>
      <c r="H9853" s="174">
        <f t="shared" ca="1" si="157"/>
        <v>2.6348181657678523E-4</v>
      </c>
    </row>
    <row r="9854" spans="7:8" x14ac:dyDescent="0.3">
      <c r="G9854" s="174">
        <v>9848</v>
      </c>
      <c r="H9854" s="174">
        <f t="shared" ca="1" si="157"/>
        <v>-2.9141809186346741E-2</v>
      </c>
    </row>
    <row r="9855" spans="7:8" x14ac:dyDescent="0.3">
      <c r="G9855" s="174">
        <v>9849</v>
      </c>
      <c r="H9855" s="174">
        <f t="shared" ca="1" si="157"/>
        <v>-2.1713630232390119E-2</v>
      </c>
    </row>
    <row r="9856" spans="7:8" x14ac:dyDescent="0.3">
      <c r="G9856" s="174">
        <v>9850</v>
      </c>
      <c r="H9856" s="174">
        <f t="shared" ca="1" si="157"/>
        <v>4.1501216569647531E-3</v>
      </c>
    </row>
    <row r="9857" spans="7:8" x14ac:dyDescent="0.3">
      <c r="G9857" s="174">
        <v>9851</v>
      </c>
      <c r="H9857" s="174">
        <f t="shared" ca="1" si="157"/>
        <v>-3.6863547294980994E-2</v>
      </c>
    </row>
    <row r="9858" spans="7:8" x14ac:dyDescent="0.3">
      <c r="G9858" s="174">
        <v>9852</v>
      </c>
      <c r="H9858" s="174">
        <f t="shared" ca="1" si="157"/>
        <v>1.0962336919306847E-2</v>
      </c>
    </row>
    <row r="9859" spans="7:8" x14ac:dyDescent="0.3">
      <c r="G9859" s="174">
        <v>9853</v>
      </c>
      <c r="H9859" s="174">
        <f t="shared" ca="1" si="157"/>
        <v>-1.8949355905088238E-2</v>
      </c>
    </row>
    <row r="9860" spans="7:8" x14ac:dyDescent="0.3">
      <c r="G9860" s="174">
        <v>9854</v>
      </c>
      <c r="H9860" s="174">
        <f t="shared" ca="1" si="157"/>
        <v>1.8233814626818657E-2</v>
      </c>
    </row>
    <row r="9861" spans="7:8" x14ac:dyDescent="0.3">
      <c r="G9861" s="174">
        <v>9855</v>
      </c>
      <c r="H9861" s="174">
        <f t="shared" ca="1" si="157"/>
        <v>-6.7880582898385009E-3</v>
      </c>
    </row>
    <row r="9862" spans="7:8" x14ac:dyDescent="0.3">
      <c r="G9862" s="174">
        <v>9856</v>
      </c>
      <c r="H9862" s="174">
        <f t="shared" ca="1" si="157"/>
        <v>-3.1531226092273335E-3</v>
      </c>
    </row>
    <row r="9863" spans="7:8" x14ac:dyDescent="0.3">
      <c r="G9863" s="174">
        <v>9857</v>
      </c>
      <c r="H9863" s="174">
        <f t="shared" ca="1" si="157"/>
        <v>2.1011176408408803E-2</v>
      </c>
    </row>
    <row r="9864" spans="7:8" x14ac:dyDescent="0.3">
      <c r="G9864" s="174">
        <v>9858</v>
      </c>
      <c r="H9864" s="174">
        <f t="shared" ref="H9864:H9927" ca="1" si="158">_xlfn.NORM.INV(RAND(),N$9,N$10)</f>
        <v>2.0038591320855705E-2</v>
      </c>
    </row>
    <row r="9865" spans="7:8" x14ac:dyDescent="0.3">
      <c r="G9865" s="174">
        <v>9859</v>
      </c>
      <c r="H9865" s="174">
        <f t="shared" ca="1" si="158"/>
        <v>2.5610952771782151E-2</v>
      </c>
    </row>
    <row r="9866" spans="7:8" x14ac:dyDescent="0.3">
      <c r="G9866" s="174">
        <v>9860</v>
      </c>
      <c r="H9866" s="174">
        <f t="shared" ca="1" si="158"/>
        <v>4.0679822280509044E-2</v>
      </c>
    </row>
    <row r="9867" spans="7:8" x14ac:dyDescent="0.3">
      <c r="G9867" s="174">
        <v>9861</v>
      </c>
      <c r="H9867" s="174">
        <f t="shared" ca="1" si="158"/>
        <v>-4.7949892865133632E-2</v>
      </c>
    </row>
    <row r="9868" spans="7:8" x14ac:dyDescent="0.3">
      <c r="G9868" s="174">
        <v>9862</v>
      </c>
      <c r="H9868" s="174">
        <f t="shared" ca="1" si="158"/>
        <v>2.6662022156836926E-2</v>
      </c>
    </row>
    <row r="9869" spans="7:8" x14ac:dyDescent="0.3">
      <c r="G9869" s="174">
        <v>9863</v>
      </c>
      <c r="H9869" s="174">
        <f t="shared" ca="1" si="158"/>
        <v>-4.7286297064705142E-2</v>
      </c>
    </row>
    <row r="9870" spans="7:8" x14ac:dyDescent="0.3">
      <c r="G9870" s="174">
        <v>9864</v>
      </c>
      <c r="H9870" s="174">
        <f t="shared" ca="1" si="158"/>
        <v>-4.7625233471370619E-2</v>
      </c>
    </row>
    <row r="9871" spans="7:8" x14ac:dyDescent="0.3">
      <c r="G9871" s="174">
        <v>9865</v>
      </c>
      <c r="H9871" s="174">
        <f t="shared" ca="1" si="158"/>
        <v>3.1148190173540858E-2</v>
      </c>
    </row>
    <row r="9872" spans="7:8" x14ac:dyDescent="0.3">
      <c r="G9872" s="174">
        <v>9866</v>
      </c>
      <c r="H9872" s="174">
        <f t="shared" ca="1" si="158"/>
        <v>-3.2564253715271253E-2</v>
      </c>
    </row>
    <row r="9873" spans="7:8" x14ac:dyDescent="0.3">
      <c r="G9873" s="174">
        <v>9867</v>
      </c>
      <c r="H9873" s="174">
        <f t="shared" ca="1" si="158"/>
        <v>-3.110831594947515E-3</v>
      </c>
    </row>
    <row r="9874" spans="7:8" x14ac:dyDescent="0.3">
      <c r="G9874" s="174">
        <v>9868</v>
      </c>
      <c r="H9874" s="174">
        <f t="shared" ca="1" si="158"/>
        <v>4.0355978996852601E-2</v>
      </c>
    </row>
    <row r="9875" spans="7:8" x14ac:dyDescent="0.3">
      <c r="G9875" s="174">
        <v>9869</v>
      </c>
      <c r="H9875" s="174">
        <f t="shared" ca="1" si="158"/>
        <v>-2.1208430777607042E-2</v>
      </c>
    </row>
    <row r="9876" spans="7:8" x14ac:dyDescent="0.3">
      <c r="G9876" s="174">
        <v>9870</v>
      </c>
      <c r="H9876" s="174">
        <f t="shared" ca="1" si="158"/>
        <v>8.2539296919755083E-3</v>
      </c>
    </row>
    <row r="9877" spans="7:8" x14ac:dyDescent="0.3">
      <c r="G9877" s="174">
        <v>9871</v>
      </c>
      <c r="H9877" s="174">
        <f t="shared" ca="1" si="158"/>
        <v>-4.9616459101842349E-2</v>
      </c>
    </row>
    <row r="9878" spans="7:8" x14ac:dyDescent="0.3">
      <c r="G9878" s="174">
        <v>9872</v>
      </c>
      <c r="H9878" s="174">
        <f t="shared" ca="1" si="158"/>
        <v>-5.671867422341925E-3</v>
      </c>
    </row>
    <row r="9879" spans="7:8" x14ac:dyDescent="0.3">
      <c r="G9879" s="174">
        <v>9873</v>
      </c>
      <c r="H9879" s="174">
        <f t="shared" ca="1" si="158"/>
        <v>-1.0655306806425581E-2</v>
      </c>
    </row>
    <row r="9880" spans="7:8" x14ac:dyDescent="0.3">
      <c r="G9880" s="174">
        <v>9874</v>
      </c>
      <c r="H9880" s="174">
        <f t="shared" ca="1" si="158"/>
        <v>2.0661246755401402E-2</v>
      </c>
    </row>
    <row r="9881" spans="7:8" x14ac:dyDescent="0.3">
      <c r="G9881" s="174">
        <v>9875</v>
      </c>
      <c r="H9881" s="174">
        <f t="shared" ca="1" si="158"/>
        <v>-3.2785199135771929E-2</v>
      </c>
    </row>
    <row r="9882" spans="7:8" x14ac:dyDescent="0.3">
      <c r="G9882" s="174">
        <v>9876</v>
      </c>
      <c r="H9882" s="174">
        <f t="shared" ca="1" si="158"/>
        <v>-1.9812909634335237E-2</v>
      </c>
    </row>
    <row r="9883" spans="7:8" x14ac:dyDescent="0.3">
      <c r="G9883" s="174">
        <v>9877</v>
      </c>
      <c r="H9883" s="174">
        <f t="shared" ca="1" si="158"/>
        <v>2.2754326454125888E-2</v>
      </c>
    </row>
    <row r="9884" spans="7:8" x14ac:dyDescent="0.3">
      <c r="G9884" s="174">
        <v>9878</v>
      </c>
      <c r="H9884" s="174">
        <f t="shared" ca="1" si="158"/>
        <v>1.6548731017661744E-2</v>
      </c>
    </row>
    <row r="9885" spans="7:8" x14ac:dyDescent="0.3">
      <c r="G9885" s="174">
        <v>9879</v>
      </c>
      <c r="H9885" s="174">
        <f t="shared" ca="1" si="158"/>
        <v>-3.249937161296889E-2</v>
      </c>
    </row>
    <row r="9886" spans="7:8" x14ac:dyDescent="0.3">
      <c r="G9886" s="174">
        <v>9880</v>
      </c>
      <c r="H9886" s="174">
        <f t="shared" ca="1" si="158"/>
        <v>1.5548323315257406E-2</v>
      </c>
    </row>
    <row r="9887" spans="7:8" x14ac:dyDescent="0.3">
      <c r="G9887" s="174">
        <v>9881</v>
      </c>
      <c r="H9887" s="174">
        <f t="shared" ca="1" si="158"/>
        <v>-8.4945838073954699E-2</v>
      </c>
    </row>
    <row r="9888" spans="7:8" x14ac:dyDescent="0.3">
      <c r="G9888" s="174">
        <v>9882</v>
      </c>
      <c r="H9888" s="174">
        <f t="shared" ca="1" si="158"/>
        <v>-2.3557174848459907E-2</v>
      </c>
    </row>
    <row r="9889" spans="7:8" x14ac:dyDescent="0.3">
      <c r="G9889" s="174">
        <v>9883</v>
      </c>
      <c r="H9889" s="174">
        <f t="shared" ca="1" si="158"/>
        <v>1.2845293895270843E-2</v>
      </c>
    </row>
    <row r="9890" spans="7:8" x14ac:dyDescent="0.3">
      <c r="G9890" s="174">
        <v>9884</v>
      </c>
      <c r="H9890" s="174">
        <f t="shared" ca="1" si="158"/>
        <v>-4.416599183480973E-2</v>
      </c>
    </row>
    <row r="9891" spans="7:8" x14ac:dyDescent="0.3">
      <c r="G9891" s="174">
        <v>9885</v>
      </c>
      <c r="H9891" s="174">
        <f t="shared" ca="1" si="158"/>
        <v>1.2521548082982708E-2</v>
      </c>
    </row>
    <row r="9892" spans="7:8" x14ac:dyDescent="0.3">
      <c r="G9892" s="174">
        <v>9886</v>
      </c>
      <c r="H9892" s="174">
        <f t="shared" ca="1" si="158"/>
        <v>2.2512585789119015E-2</v>
      </c>
    </row>
    <row r="9893" spans="7:8" x14ac:dyDescent="0.3">
      <c r="G9893" s="174">
        <v>9887</v>
      </c>
      <c r="H9893" s="174">
        <f t="shared" ca="1" si="158"/>
        <v>-1.546615799056188E-2</v>
      </c>
    </row>
    <row r="9894" spans="7:8" x14ac:dyDescent="0.3">
      <c r="G9894" s="174">
        <v>9888</v>
      </c>
      <c r="H9894" s="174">
        <f t="shared" ca="1" si="158"/>
        <v>-3.4791839160255876E-2</v>
      </c>
    </row>
    <row r="9895" spans="7:8" x14ac:dyDescent="0.3">
      <c r="G9895" s="174">
        <v>9889</v>
      </c>
      <c r="H9895" s="174">
        <f t="shared" ca="1" si="158"/>
        <v>1.2670613010835578E-2</v>
      </c>
    </row>
    <row r="9896" spans="7:8" x14ac:dyDescent="0.3">
      <c r="G9896" s="174">
        <v>9890</v>
      </c>
      <c r="H9896" s="174">
        <f t="shared" ca="1" si="158"/>
        <v>-2.8836448392937798E-2</v>
      </c>
    </row>
    <row r="9897" spans="7:8" x14ac:dyDescent="0.3">
      <c r="G9897" s="174">
        <v>9891</v>
      </c>
      <c r="H9897" s="174">
        <f t="shared" ca="1" si="158"/>
        <v>-3.0491299058808711E-2</v>
      </c>
    </row>
    <row r="9898" spans="7:8" x14ac:dyDescent="0.3">
      <c r="G9898" s="174">
        <v>9892</v>
      </c>
      <c r="H9898" s="174">
        <f t="shared" ca="1" si="158"/>
        <v>4.8001425627664157E-2</v>
      </c>
    </row>
    <row r="9899" spans="7:8" x14ac:dyDescent="0.3">
      <c r="G9899" s="174">
        <v>9893</v>
      </c>
      <c r="H9899" s="174">
        <f t="shared" ca="1" si="158"/>
        <v>-2.9901928083251889E-2</v>
      </c>
    </row>
    <row r="9900" spans="7:8" x14ac:dyDescent="0.3">
      <c r="G9900" s="174">
        <v>9894</v>
      </c>
      <c r="H9900" s="174">
        <f t="shared" ca="1" si="158"/>
        <v>-4.8054504283429049E-2</v>
      </c>
    </row>
    <row r="9901" spans="7:8" x14ac:dyDescent="0.3">
      <c r="G9901" s="174">
        <v>9895</v>
      </c>
      <c r="H9901" s="174">
        <f t="shared" ca="1" si="158"/>
        <v>1.3056516640602448E-2</v>
      </c>
    </row>
    <row r="9902" spans="7:8" x14ac:dyDescent="0.3">
      <c r="G9902" s="174">
        <v>9896</v>
      </c>
      <c r="H9902" s="174">
        <f t="shared" ca="1" si="158"/>
        <v>-1.5939791973276496E-3</v>
      </c>
    </row>
    <row r="9903" spans="7:8" x14ac:dyDescent="0.3">
      <c r="G9903" s="174">
        <v>9897</v>
      </c>
      <c r="H9903" s="174">
        <f t="shared" ca="1" si="158"/>
        <v>2.3014739331557947E-2</v>
      </c>
    </row>
    <row r="9904" spans="7:8" x14ac:dyDescent="0.3">
      <c r="G9904" s="174">
        <v>9898</v>
      </c>
      <c r="H9904" s="174">
        <f t="shared" ca="1" si="158"/>
        <v>-2.5548188313825625E-2</v>
      </c>
    </row>
    <row r="9905" spans="7:8" x14ac:dyDescent="0.3">
      <c r="G9905" s="174">
        <v>9899</v>
      </c>
      <c r="H9905" s="174">
        <f t="shared" ca="1" si="158"/>
        <v>-1.3423246986667508E-2</v>
      </c>
    </row>
    <row r="9906" spans="7:8" x14ac:dyDescent="0.3">
      <c r="G9906" s="174">
        <v>9900</v>
      </c>
      <c r="H9906" s="174">
        <f t="shared" ca="1" si="158"/>
        <v>-4.4719880393176582E-3</v>
      </c>
    </row>
    <row r="9907" spans="7:8" x14ac:dyDescent="0.3">
      <c r="G9907" s="174">
        <v>9901</v>
      </c>
      <c r="H9907" s="174">
        <f t="shared" ca="1" si="158"/>
        <v>4.0353334870965034E-2</v>
      </c>
    </row>
    <row r="9908" spans="7:8" x14ac:dyDescent="0.3">
      <c r="G9908" s="174">
        <v>9902</v>
      </c>
      <c r="H9908" s="174">
        <f t="shared" ca="1" si="158"/>
        <v>-3.0286151083013381E-3</v>
      </c>
    </row>
    <row r="9909" spans="7:8" x14ac:dyDescent="0.3">
      <c r="G9909" s="174">
        <v>9903</v>
      </c>
      <c r="H9909" s="174">
        <f t="shared" ca="1" si="158"/>
        <v>-4.166348617232133E-2</v>
      </c>
    </row>
    <row r="9910" spans="7:8" x14ac:dyDescent="0.3">
      <c r="G9910" s="174">
        <v>9904</v>
      </c>
      <c r="H9910" s="174">
        <f t="shared" ca="1" si="158"/>
        <v>3.137278303727778E-3</v>
      </c>
    </row>
    <row r="9911" spans="7:8" x14ac:dyDescent="0.3">
      <c r="G9911" s="174">
        <v>9905</v>
      </c>
      <c r="H9911" s="174">
        <f t="shared" ca="1" si="158"/>
        <v>-2.5201540003248313E-2</v>
      </c>
    </row>
    <row r="9912" spans="7:8" x14ac:dyDescent="0.3">
      <c r="G9912" s="174">
        <v>9906</v>
      </c>
      <c r="H9912" s="174">
        <f t="shared" ca="1" si="158"/>
        <v>-2.6098553044978677E-2</v>
      </c>
    </row>
    <row r="9913" spans="7:8" x14ac:dyDescent="0.3">
      <c r="G9913" s="174">
        <v>9907</v>
      </c>
      <c r="H9913" s="174">
        <f t="shared" ca="1" si="158"/>
        <v>-1.3186260149722335E-2</v>
      </c>
    </row>
    <row r="9914" spans="7:8" x14ac:dyDescent="0.3">
      <c r="G9914" s="174">
        <v>9908</v>
      </c>
      <c r="H9914" s="174">
        <f t="shared" ca="1" si="158"/>
        <v>1.4955698000999853E-2</v>
      </c>
    </row>
    <row r="9915" spans="7:8" x14ac:dyDescent="0.3">
      <c r="G9915" s="174">
        <v>9909</v>
      </c>
      <c r="H9915" s="174">
        <f t="shared" ca="1" si="158"/>
        <v>3.567893990932279E-2</v>
      </c>
    </row>
    <row r="9916" spans="7:8" x14ac:dyDescent="0.3">
      <c r="G9916" s="174">
        <v>9910</v>
      </c>
      <c r="H9916" s="174">
        <f t="shared" ca="1" si="158"/>
        <v>2.4962782297466242E-2</v>
      </c>
    </row>
    <row r="9917" spans="7:8" x14ac:dyDescent="0.3">
      <c r="G9917" s="174">
        <v>9911</v>
      </c>
      <c r="H9917" s="174">
        <f t="shared" ca="1" si="158"/>
        <v>-4.3784201001452784E-2</v>
      </c>
    </row>
    <row r="9918" spans="7:8" x14ac:dyDescent="0.3">
      <c r="G9918" s="174">
        <v>9912</v>
      </c>
      <c r="H9918" s="174">
        <f t="shared" ca="1" si="158"/>
        <v>1.0509121691984244E-2</v>
      </c>
    </row>
    <row r="9919" spans="7:8" x14ac:dyDescent="0.3">
      <c r="G9919" s="174">
        <v>9913</v>
      </c>
      <c r="H9919" s="174">
        <f t="shared" ca="1" si="158"/>
        <v>3.0616350870118558E-2</v>
      </c>
    </row>
    <row r="9920" spans="7:8" x14ac:dyDescent="0.3">
      <c r="G9920" s="174">
        <v>9914</v>
      </c>
      <c r="H9920" s="174">
        <f t="shared" ca="1" si="158"/>
        <v>-4.1647083714642097E-2</v>
      </c>
    </row>
    <row r="9921" spans="7:8" x14ac:dyDescent="0.3">
      <c r="G9921" s="174">
        <v>9915</v>
      </c>
      <c r="H9921" s="174">
        <f t="shared" ca="1" si="158"/>
        <v>-1.4284214861459768E-2</v>
      </c>
    </row>
    <row r="9922" spans="7:8" x14ac:dyDescent="0.3">
      <c r="G9922" s="174">
        <v>9916</v>
      </c>
      <c r="H9922" s="174">
        <f t="shared" ca="1" si="158"/>
        <v>3.0930159006920671E-2</v>
      </c>
    </row>
    <row r="9923" spans="7:8" x14ac:dyDescent="0.3">
      <c r="G9923" s="174">
        <v>9917</v>
      </c>
      <c r="H9923" s="174">
        <f t="shared" ca="1" si="158"/>
        <v>-2.1465095646055796E-2</v>
      </c>
    </row>
    <row r="9924" spans="7:8" x14ac:dyDescent="0.3">
      <c r="G9924" s="174">
        <v>9918</v>
      </c>
      <c r="H9924" s="174">
        <f t="shared" ca="1" si="158"/>
        <v>1.2589374720162206E-2</v>
      </c>
    </row>
    <row r="9925" spans="7:8" x14ac:dyDescent="0.3">
      <c r="G9925" s="174">
        <v>9919</v>
      </c>
      <c r="H9925" s="174">
        <f t="shared" ca="1" si="158"/>
        <v>4.6913168689771993E-3</v>
      </c>
    </row>
    <row r="9926" spans="7:8" x14ac:dyDescent="0.3">
      <c r="G9926" s="174">
        <v>9920</v>
      </c>
      <c r="H9926" s="174">
        <f t="shared" ca="1" si="158"/>
        <v>-2.1937880967442307E-2</v>
      </c>
    </row>
    <row r="9927" spans="7:8" x14ac:dyDescent="0.3">
      <c r="G9927" s="174">
        <v>9921</v>
      </c>
      <c r="H9927" s="174">
        <f t="shared" ca="1" si="158"/>
        <v>-1.1408949357703441E-2</v>
      </c>
    </row>
    <row r="9928" spans="7:8" x14ac:dyDescent="0.3">
      <c r="G9928" s="174">
        <v>9922</v>
      </c>
      <c r="H9928" s="174">
        <f t="shared" ref="H9928:H9991" ca="1" si="159">_xlfn.NORM.INV(RAND(),N$9,N$10)</f>
        <v>4.8366265466741627E-3</v>
      </c>
    </row>
    <row r="9929" spans="7:8" x14ac:dyDescent="0.3">
      <c r="G9929" s="174">
        <v>9923</v>
      </c>
      <c r="H9929" s="174">
        <f t="shared" ca="1" si="159"/>
        <v>1.2810520496589616E-2</v>
      </c>
    </row>
    <row r="9930" spans="7:8" x14ac:dyDescent="0.3">
      <c r="G9930" s="174">
        <v>9924</v>
      </c>
      <c r="H9930" s="174">
        <f t="shared" ca="1" si="159"/>
        <v>-1.4840433864371748E-2</v>
      </c>
    </row>
    <row r="9931" spans="7:8" x14ac:dyDescent="0.3">
      <c r="G9931" s="174">
        <v>9925</v>
      </c>
      <c r="H9931" s="174">
        <f t="shared" ca="1" si="159"/>
        <v>3.6898603207878904E-2</v>
      </c>
    </row>
    <row r="9932" spans="7:8" x14ac:dyDescent="0.3">
      <c r="G9932" s="174">
        <v>9926</v>
      </c>
      <c r="H9932" s="174">
        <f t="shared" ca="1" si="159"/>
        <v>1.3425609487721053E-2</v>
      </c>
    </row>
    <row r="9933" spans="7:8" x14ac:dyDescent="0.3">
      <c r="G9933" s="174">
        <v>9927</v>
      </c>
      <c r="H9933" s="174">
        <f t="shared" ca="1" si="159"/>
        <v>-2.9481247054673611E-2</v>
      </c>
    </row>
    <row r="9934" spans="7:8" x14ac:dyDescent="0.3">
      <c r="G9934" s="174">
        <v>9928</v>
      </c>
      <c r="H9934" s="174">
        <f t="shared" ca="1" si="159"/>
        <v>1.9476538170401188E-2</v>
      </c>
    </row>
    <row r="9935" spans="7:8" x14ac:dyDescent="0.3">
      <c r="G9935" s="174">
        <v>9929</v>
      </c>
      <c r="H9935" s="174">
        <f t="shared" ca="1" si="159"/>
        <v>3.9932561464059192E-2</v>
      </c>
    </row>
    <row r="9936" spans="7:8" x14ac:dyDescent="0.3">
      <c r="G9936" s="174">
        <v>9930</v>
      </c>
      <c r="H9936" s="174">
        <f t="shared" ca="1" si="159"/>
        <v>-2.2185515764416176E-2</v>
      </c>
    </row>
    <row r="9937" spans="7:8" x14ac:dyDescent="0.3">
      <c r="G9937" s="174">
        <v>9931</v>
      </c>
      <c r="H9937" s="174">
        <f t="shared" ca="1" si="159"/>
        <v>2.0255515249853268E-2</v>
      </c>
    </row>
    <row r="9938" spans="7:8" x14ac:dyDescent="0.3">
      <c r="G9938" s="174">
        <v>9932</v>
      </c>
      <c r="H9938" s="174">
        <f t="shared" ca="1" si="159"/>
        <v>6.7793185893743326E-3</v>
      </c>
    </row>
    <row r="9939" spans="7:8" x14ac:dyDescent="0.3">
      <c r="G9939" s="174">
        <v>9933</v>
      </c>
      <c r="H9939" s="174">
        <f t="shared" ca="1" si="159"/>
        <v>-4.3195650638132986E-2</v>
      </c>
    </row>
    <row r="9940" spans="7:8" x14ac:dyDescent="0.3">
      <c r="G9940" s="174">
        <v>9934</v>
      </c>
      <c r="H9940" s="174">
        <f t="shared" ca="1" si="159"/>
        <v>-1.2544376000925055E-2</v>
      </c>
    </row>
    <row r="9941" spans="7:8" x14ac:dyDescent="0.3">
      <c r="G9941" s="174">
        <v>9935</v>
      </c>
      <c r="H9941" s="174">
        <f t="shared" ca="1" si="159"/>
        <v>2.1950033093315148E-2</v>
      </c>
    </row>
    <row r="9942" spans="7:8" x14ac:dyDescent="0.3">
      <c r="G9942" s="174">
        <v>9936</v>
      </c>
      <c r="H9942" s="174">
        <f t="shared" ca="1" si="159"/>
        <v>-6.4299294312106126E-2</v>
      </c>
    </row>
    <row r="9943" spans="7:8" x14ac:dyDescent="0.3">
      <c r="G9943" s="174">
        <v>9937</v>
      </c>
      <c r="H9943" s="174">
        <f t="shared" ca="1" si="159"/>
        <v>-6.1011904962003621E-2</v>
      </c>
    </row>
    <row r="9944" spans="7:8" x14ac:dyDescent="0.3">
      <c r="G9944" s="174">
        <v>9938</v>
      </c>
      <c r="H9944" s="174">
        <f t="shared" ca="1" si="159"/>
        <v>6.8356335557763154E-3</v>
      </c>
    </row>
    <row r="9945" spans="7:8" x14ac:dyDescent="0.3">
      <c r="G9945" s="174">
        <v>9939</v>
      </c>
      <c r="H9945" s="174">
        <f t="shared" ca="1" si="159"/>
        <v>-1.1579211363521379E-2</v>
      </c>
    </row>
    <row r="9946" spans="7:8" x14ac:dyDescent="0.3">
      <c r="G9946" s="174">
        <v>9940</v>
      </c>
      <c r="H9946" s="174">
        <f t="shared" ca="1" si="159"/>
        <v>-4.6538966610612999E-2</v>
      </c>
    </row>
    <row r="9947" spans="7:8" x14ac:dyDescent="0.3">
      <c r="G9947" s="174">
        <v>9941</v>
      </c>
      <c r="H9947" s="174">
        <f t="shared" ca="1" si="159"/>
        <v>4.2295397195247124E-3</v>
      </c>
    </row>
    <row r="9948" spans="7:8" x14ac:dyDescent="0.3">
      <c r="G9948" s="174">
        <v>9942</v>
      </c>
      <c r="H9948" s="174">
        <f t="shared" ca="1" si="159"/>
        <v>2.5864854455486971E-2</v>
      </c>
    </row>
    <row r="9949" spans="7:8" x14ac:dyDescent="0.3">
      <c r="G9949" s="174">
        <v>9943</v>
      </c>
      <c r="H9949" s="174">
        <f t="shared" ca="1" si="159"/>
        <v>-6.8154456344495545E-2</v>
      </c>
    </row>
    <row r="9950" spans="7:8" x14ac:dyDescent="0.3">
      <c r="G9950" s="174">
        <v>9944</v>
      </c>
      <c r="H9950" s="174">
        <f t="shared" ca="1" si="159"/>
        <v>-2.1892830015694836E-2</v>
      </c>
    </row>
    <row r="9951" spans="7:8" x14ac:dyDescent="0.3">
      <c r="G9951" s="174">
        <v>9945</v>
      </c>
      <c r="H9951" s="174">
        <f t="shared" ca="1" si="159"/>
        <v>2.953795691871158E-2</v>
      </c>
    </row>
    <row r="9952" spans="7:8" x14ac:dyDescent="0.3">
      <c r="G9952" s="174">
        <v>9946</v>
      </c>
      <c r="H9952" s="174">
        <f t="shared" ca="1" si="159"/>
        <v>-2.2495183833054433E-2</v>
      </c>
    </row>
    <row r="9953" spans="7:8" x14ac:dyDescent="0.3">
      <c r="G9953" s="174">
        <v>9947</v>
      </c>
      <c r="H9953" s="174">
        <f t="shared" ca="1" si="159"/>
        <v>-6.8249587294518291E-5</v>
      </c>
    </row>
    <row r="9954" spans="7:8" x14ac:dyDescent="0.3">
      <c r="G9954" s="174">
        <v>9948</v>
      </c>
      <c r="H9954" s="174">
        <f t="shared" ca="1" si="159"/>
        <v>2.9276566084012398E-2</v>
      </c>
    </row>
    <row r="9955" spans="7:8" x14ac:dyDescent="0.3">
      <c r="G9955" s="174">
        <v>9949</v>
      </c>
      <c r="H9955" s="174">
        <f t="shared" ca="1" si="159"/>
        <v>7.7700732525326263E-2</v>
      </c>
    </row>
    <row r="9956" spans="7:8" x14ac:dyDescent="0.3">
      <c r="G9956" s="174">
        <v>9950</v>
      </c>
      <c r="H9956" s="174">
        <f t="shared" ca="1" si="159"/>
        <v>8.2225483338155183E-3</v>
      </c>
    </row>
    <row r="9957" spans="7:8" x14ac:dyDescent="0.3">
      <c r="G9957" s="174">
        <v>9951</v>
      </c>
      <c r="H9957" s="174">
        <f t="shared" ca="1" si="159"/>
        <v>-4.1149652958260056E-2</v>
      </c>
    </row>
    <row r="9958" spans="7:8" x14ac:dyDescent="0.3">
      <c r="G9958" s="174">
        <v>9952</v>
      </c>
      <c r="H9958" s="174">
        <f t="shared" ca="1" si="159"/>
        <v>1.91407889381131E-2</v>
      </c>
    </row>
    <row r="9959" spans="7:8" x14ac:dyDescent="0.3">
      <c r="G9959" s="174">
        <v>9953</v>
      </c>
      <c r="H9959" s="174">
        <f t="shared" ca="1" si="159"/>
        <v>-4.982924497158904E-2</v>
      </c>
    </row>
    <row r="9960" spans="7:8" x14ac:dyDescent="0.3">
      <c r="G9960" s="174">
        <v>9954</v>
      </c>
      <c r="H9960" s="174">
        <f t="shared" ca="1" si="159"/>
        <v>-4.3571700845294187E-2</v>
      </c>
    </row>
    <row r="9961" spans="7:8" x14ac:dyDescent="0.3">
      <c r="G9961" s="174">
        <v>9955</v>
      </c>
      <c r="H9961" s="174">
        <f t="shared" ca="1" si="159"/>
        <v>-1.2684722627811141E-2</v>
      </c>
    </row>
    <row r="9962" spans="7:8" x14ac:dyDescent="0.3">
      <c r="G9962" s="174">
        <v>9956</v>
      </c>
      <c r="H9962" s="174">
        <f t="shared" ca="1" si="159"/>
        <v>-1.1756559626591374E-4</v>
      </c>
    </row>
    <row r="9963" spans="7:8" x14ac:dyDescent="0.3">
      <c r="G9963" s="174">
        <v>9957</v>
      </c>
      <c r="H9963" s="174">
        <f t="shared" ca="1" si="159"/>
        <v>-2.9283365854806079E-2</v>
      </c>
    </row>
    <row r="9964" spans="7:8" x14ac:dyDescent="0.3">
      <c r="G9964" s="174">
        <v>9958</v>
      </c>
      <c r="H9964" s="174">
        <f t="shared" ca="1" si="159"/>
        <v>-1.5968557262924035E-2</v>
      </c>
    </row>
    <row r="9965" spans="7:8" x14ac:dyDescent="0.3">
      <c r="G9965" s="174">
        <v>9959</v>
      </c>
      <c r="H9965" s="174">
        <f t="shared" ca="1" si="159"/>
        <v>-2.9160343698022652E-2</v>
      </c>
    </row>
    <row r="9966" spans="7:8" x14ac:dyDescent="0.3">
      <c r="G9966" s="174">
        <v>9960</v>
      </c>
      <c r="H9966" s="174">
        <f t="shared" ca="1" si="159"/>
        <v>-3.8714237654405253E-3</v>
      </c>
    </row>
    <row r="9967" spans="7:8" x14ac:dyDescent="0.3">
      <c r="G9967" s="174">
        <v>9961</v>
      </c>
      <c r="H9967" s="174">
        <f t="shared" ca="1" si="159"/>
        <v>8.6505453001221189E-3</v>
      </c>
    </row>
    <row r="9968" spans="7:8" x14ac:dyDescent="0.3">
      <c r="G9968" s="174">
        <v>9962</v>
      </c>
      <c r="H9968" s="174">
        <f t="shared" ca="1" si="159"/>
        <v>2.5084790689760817E-2</v>
      </c>
    </row>
    <row r="9969" spans="7:8" x14ac:dyDescent="0.3">
      <c r="G9969" s="174">
        <v>9963</v>
      </c>
      <c r="H9969" s="174">
        <f t="shared" ca="1" si="159"/>
        <v>2.9832163785705232E-2</v>
      </c>
    </row>
    <row r="9970" spans="7:8" x14ac:dyDescent="0.3">
      <c r="G9970" s="174">
        <v>9964</v>
      </c>
      <c r="H9970" s="174">
        <f t="shared" ca="1" si="159"/>
        <v>-2.1873563404966764E-2</v>
      </c>
    </row>
    <row r="9971" spans="7:8" x14ac:dyDescent="0.3">
      <c r="G9971" s="174">
        <v>9965</v>
      </c>
      <c r="H9971" s="174">
        <f t="shared" ca="1" si="159"/>
        <v>2.5081820367187362E-2</v>
      </c>
    </row>
    <row r="9972" spans="7:8" x14ac:dyDescent="0.3">
      <c r="G9972" s="174">
        <v>9966</v>
      </c>
      <c r="H9972" s="174">
        <f t="shared" ca="1" si="159"/>
        <v>7.6926936533555637E-3</v>
      </c>
    </row>
    <row r="9973" spans="7:8" x14ac:dyDescent="0.3">
      <c r="G9973" s="174">
        <v>9967</v>
      </c>
      <c r="H9973" s="174">
        <f t="shared" ca="1" si="159"/>
        <v>5.5428950997236919E-3</v>
      </c>
    </row>
    <row r="9974" spans="7:8" x14ac:dyDescent="0.3">
      <c r="G9974" s="174">
        <v>9968</v>
      </c>
      <c r="H9974" s="174">
        <f t="shared" ca="1" si="159"/>
        <v>-1.9633824344715951E-2</v>
      </c>
    </row>
    <row r="9975" spans="7:8" x14ac:dyDescent="0.3">
      <c r="G9975" s="174">
        <v>9969</v>
      </c>
      <c r="H9975" s="174">
        <f t="shared" ca="1" si="159"/>
        <v>3.78346295196582E-2</v>
      </c>
    </row>
    <row r="9976" spans="7:8" x14ac:dyDescent="0.3">
      <c r="G9976" s="174">
        <v>9970</v>
      </c>
      <c r="H9976" s="174">
        <f t="shared" ca="1" si="159"/>
        <v>2.6681555883492025E-2</v>
      </c>
    </row>
    <row r="9977" spans="7:8" x14ac:dyDescent="0.3">
      <c r="G9977" s="174">
        <v>9971</v>
      </c>
      <c r="H9977" s="174">
        <f t="shared" ca="1" si="159"/>
        <v>8.4595902331275757E-3</v>
      </c>
    </row>
    <row r="9978" spans="7:8" x14ac:dyDescent="0.3">
      <c r="G9978" s="174">
        <v>9972</v>
      </c>
      <c r="H9978" s="174">
        <f t="shared" ca="1" si="159"/>
        <v>-3.1394285625539288E-2</v>
      </c>
    </row>
    <row r="9979" spans="7:8" x14ac:dyDescent="0.3">
      <c r="G9979" s="174">
        <v>9973</v>
      </c>
      <c r="H9979" s="174">
        <f t="shared" ca="1" si="159"/>
        <v>1.7495500689366054E-2</v>
      </c>
    </row>
    <row r="9980" spans="7:8" x14ac:dyDescent="0.3">
      <c r="G9980" s="174">
        <v>9974</v>
      </c>
      <c r="H9980" s="174">
        <f t="shared" ca="1" si="159"/>
        <v>1.4769646264915131E-2</v>
      </c>
    </row>
    <row r="9981" spans="7:8" x14ac:dyDescent="0.3">
      <c r="G9981" s="174">
        <v>9975</v>
      </c>
      <c r="H9981" s="174">
        <f t="shared" ca="1" si="159"/>
        <v>-2.8016650851907261E-2</v>
      </c>
    </row>
    <row r="9982" spans="7:8" x14ac:dyDescent="0.3">
      <c r="G9982" s="174">
        <v>9976</v>
      </c>
      <c r="H9982" s="174">
        <f t="shared" ca="1" si="159"/>
        <v>-6.6434816856089998E-2</v>
      </c>
    </row>
    <row r="9983" spans="7:8" x14ac:dyDescent="0.3">
      <c r="G9983" s="174">
        <v>9977</v>
      </c>
      <c r="H9983" s="174">
        <f t="shared" ca="1" si="159"/>
        <v>-2.3939199018536809E-2</v>
      </c>
    </row>
    <row r="9984" spans="7:8" x14ac:dyDescent="0.3">
      <c r="G9984" s="174">
        <v>9978</v>
      </c>
      <c r="H9984" s="174">
        <f t="shared" ca="1" si="159"/>
        <v>1.2858620856374077E-2</v>
      </c>
    </row>
    <row r="9985" spans="7:8" x14ac:dyDescent="0.3">
      <c r="G9985" s="174">
        <v>9979</v>
      </c>
      <c r="H9985" s="174">
        <f t="shared" ca="1" si="159"/>
        <v>6.371453228519044E-3</v>
      </c>
    </row>
    <row r="9986" spans="7:8" x14ac:dyDescent="0.3">
      <c r="G9986" s="174">
        <v>9980</v>
      </c>
      <c r="H9986" s="174">
        <f t="shared" ca="1" si="159"/>
        <v>-2.2056252480680605E-2</v>
      </c>
    </row>
    <row r="9987" spans="7:8" x14ac:dyDescent="0.3">
      <c r="G9987" s="174">
        <v>9981</v>
      </c>
      <c r="H9987" s="174">
        <f t="shared" ca="1" si="159"/>
        <v>1.4357657812455696E-3</v>
      </c>
    </row>
    <row r="9988" spans="7:8" x14ac:dyDescent="0.3">
      <c r="G9988" s="174">
        <v>9982</v>
      </c>
      <c r="H9988" s="174">
        <f t="shared" ca="1" si="159"/>
        <v>6.7434433368271608E-3</v>
      </c>
    </row>
    <row r="9989" spans="7:8" x14ac:dyDescent="0.3">
      <c r="G9989" s="174">
        <v>9983</v>
      </c>
      <c r="H9989" s="174">
        <f t="shared" ca="1" si="159"/>
        <v>-2.4404899835535451E-2</v>
      </c>
    </row>
    <row r="9990" spans="7:8" x14ac:dyDescent="0.3">
      <c r="G9990" s="174">
        <v>9984</v>
      </c>
      <c r="H9990" s="174">
        <f t="shared" ca="1" si="159"/>
        <v>4.3035861888999168E-2</v>
      </c>
    </row>
    <row r="9991" spans="7:8" x14ac:dyDescent="0.3">
      <c r="G9991" s="174">
        <v>9985</v>
      </c>
      <c r="H9991" s="174">
        <f t="shared" ca="1" si="159"/>
        <v>1.7070761199362312E-2</v>
      </c>
    </row>
    <row r="9992" spans="7:8" x14ac:dyDescent="0.3">
      <c r="G9992" s="174">
        <v>9986</v>
      </c>
      <c r="H9992" s="174">
        <f t="shared" ref="H9992:H10006" ca="1" si="160">_xlfn.NORM.INV(RAND(),N$9,N$10)</f>
        <v>-2.559142531702523E-2</v>
      </c>
    </row>
    <row r="9993" spans="7:8" x14ac:dyDescent="0.3">
      <c r="G9993" s="174">
        <v>9987</v>
      </c>
      <c r="H9993" s="174">
        <f t="shared" ca="1" si="160"/>
        <v>-1.5847695814463839E-3</v>
      </c>
    </row>
    <row r="9994" spans="7:8" x14ac:dyDescent="0.3">
      <c r="G9994" s="174">
        <v>9988</v>
      </c>
      <c r="H9994" s="174">
        <f t="shared" ca="1" si="160"/>
        <v>8.8409697544100468E-4</v>
      </c>
    </row>
    <row r="9995" spans="7:8" x14ac:dyDescent="0.3">
      <c r="G9995" s="174">
        <v>9989</v>
      </c>
      <c r="H9995" s="174">
        <f t="shared" ca="1" si="160"/>
        <v>1.4126965898058882E-2</v>
      </c>
    </row>
    <row r="9996" spans="7:8" x14ac:dyDescent="0.3">
      <c r="G9996" s="174">
        <v>9990</v>
      </c>
      <c r="H9996" s="174">
        <f t="shared" ca="1" si="160"/>
        <v>3.179535806867799E-2</v>
      </c>
    </row>
    <row r="9997" spans="7:8" x14ac:dyDescent="0.3">
      <c r="G9997" s="174">
        <v>9991</v>
      </c>
      <c r="H9997" s="174">
        <f t="shared" ca="1" si="160"/>
        <v>-4.4704954340139796E-2</v>
      </c>
    </row>
    <row r="9998" spans="7:8" x14ac:dyDescent="0.3">
      <c r="G9998" s="174">
        <v>9992</v>
      </c>
      <c r="H9998" s="174">
        <f t="shared" ca="1" si="160"/>
        <v>-2.6697455597136034E-3</v>
      </c>
    </row>
    <row r="9999" spans="7:8" x14ac:dyDescent="0.3">
      <c r="G9999" s="174">
        <v>9993</v>
      </c>
      <c r="H9999" s="174">
        <f t="shared" ca="1" si="160"/>
        <v>5.9602153084940945E-3</v>
      </c>
    </row>
    <row r="10000" spans="7:8" x14ac:dyDescent="0.3">
      <c r="G10000" s="174">
        <v>9994</v>
      </c>
      <c r="H10000" s="174">
        <f t="shared" ca="1" si="160"/>
        <v>-3.4428971867287092E-2</v>
      </c>
    </row>
    <row r="10001" spans="7:8" x14ac:dyDescent="0.3">
      <c r="G10001" s="174">
        <v>9995</v>
      </c>
      <c r="H10001" s="174">
        <f t="shared" ca="1" si="160"/>
        <v>4.2312233612633214E-3</v>
      </c>
    </row>
    <row r="10002" spans="7:8" x14ac:dyDescent="0.3">
      <c r="G10002" s="174">
        <v>9996</v>
      </c>
      <c r="H10002" s="174">
        <f t="shared" ca="1" si="160"/>
        <v>1.9651328547460004E-2</v>
      </c>
    </row>
    <row r="10003" spans="7:8" x14ac:dyDescent="0.3">
      <c r="G10003" s="174">
        <v>9997</v>
      </c>
      <c r="H10003" s="174">
        <f t="shared" ca="1" si="160"/>
        <v>4.2419510758938461E-2</v>
      </c>
    </row>
    <row r="10004" spans="7:8" x14ac:dyDescent="0.3">
      <c r="G10004" s="174">
        <v>9998</v>
      </c>
      <c r="H10004" s="174">
        <f t="shared" ca="1" si="160"/>
        <v>1.9927417416938046E-2</v>
      </c>
    </row>
    <row r="10005" spans="7:8" x14ac:dyDescent="0.3">
      <c r="G10005" s="174">
        <v>9999</v>
      </c>
      <c r="H10005" s="174">
        <f t="shared" ca="1" si="160"/>
        <v>5.3782287263830449E-2</v>
      </c>
    </row>
    <row r="10006" spans="7:8" x14ac:dyDescent="0.3">
      <c r="G10006" s="174">
        <v>10000</v>
      </c>
      <c r="H10006" s="174">
        <f t="shared" ca="1" si="160"/>
        <v>-2.7167788691248884E-3</v>
      </c>
    </row>
  </sheetData>
  <printOptions horizontalCentered="1" verticalCentered="1"/>
  <pageMargins left="0.70866141732283472" right="0.70866141732283472" top="0.74803149606299213" bottom="0.74803149606299213" header="0.31496062992125984" footer="0.31496062992125984"/>
  <pageSetup scale="10" orientation="landscape" r:id="rId1"/>
  <rowBreaks count="1" manualBreakCount="1">
    <brk id="40" max="1638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A03E-585F-4F3B-A658-C1CE31B9BBC2}">
  <sheetPr>
    <pageSetUpPr fitToPage="1"/>
  </sheetPr>
  <dimension ref="B1:I95"/>
  <sheetViews>
    <sheetView showGridLines="0" zoomScale="89" zoomScaleNormal="89" zoomScaleSheetLayoutView="140" workbookViewId="0">
      <selection activeCell="Q84" sqref="Q84"/>
    </sheetView>
  </sheetViews>
  <sheetFormatPr defaultRowHeight="14.4" x14ac:dyDescent="0.3"/>
  <cols>
    <col min="1" max="1" width="1.88671875" style="174" customWidth="1"/>
    <col min="2" max="2" width="35.6640625" style="174" customWidth="1"/>
    <col min="3" max="3" width="9.44140625" style="174" bestFit="1" customWidth="1"/>
    <col min="4" max="9" width="10.5546875" style="174" bestFit="1" customWidth="1"/>
    <col min="10" max="16384" width="8.88671875" style="174"/>
  </cols>
  <sheetData>
    <row r="1" spans="2:9" ht="10.5" customHeight="1" x14ac:dyDescent="0.3">
      <c r="B1" s="228"/>
      <c r="C1" s="228"/>
      <c r="D1" s="228"/>
      <c r="E1" s="228"/>
      <c r="F1" s="228"/>
      <c r="G1" s="228"/>
      <c r="H1" s="228"/>
      <c r="I1" s="228"/>
    </row>
    <row r="3" spans="2:9" ht="26.25" customHeight="1" x14ac:dyDescent="0.55000000000000004">
      <c r="B3" s="224" t="str">
        <f>'Data Sheet'!B1</f>
        <v>TATA MOTORS LTD</v>
      </c>
    </row>
    <row r="4" spans="2:9" x14ac:dyDescent="0.3">
      <c r="B4" s="36" t="s">
        <v>420</v>
      </c>
    </row>
    <row r="5" spans="2:9" ht="21.75" customHeight="1" x14ac:dyDescent="0.35">
      <c r="B5" s="219" t="str">
        <f>CONCATENATE("  ","INR "&amp;'Data Sheet'!B8)</f>
        <v xml:space="preserve">  INR 1071.85</v>
      </c>
    </row>
    <row r="6" spans="2:9" x14ac:dyDescent="0.3">
      <c r="B6" s="36" t="s">
        <v>386</v>
      </c>
    </row>
    <row r="7" spans="2:9" ht="15" customHeight="1" thickBot="1" x14ac:dyDescent="0.35">
      <c r="B7" s="134"/>
      <c r="C7" s="134"/>
      <c r="D7" s="134"/>
      <c r="E7" s="134"/>
      <c r="F7" s="134"/>
      <c r="G7" s="134"/>
      <c r="H7" s="134"/>
      <c r="I7" s="134"/>
    </row>
    <row r="8" spans="2:9" ht="29.25" customHeight="1" x14ac:dyDescent="0.45">
      <c r="B8" s="247" t="s">
        <v>401</v>
      </c>
      <c r="C8" s="248"/>
      <c r="D8" s="248"/>
      <c r="E8" s="248"/>
      <c r="F8" s="248"/>
      <c r="G8" s="248"/>
      <c r="H8" s="248"/>
      <c r="I8" s="248"/>
    </row>
    <row r="9" spans="2:9" x14ac:dyDescent="0.3">
      <c r="B9" s="220" t="s">
        <v>419</v>
      </c>
      <c r="C9" s="220"/>
      <c r="D9" s="220"/>
      <c r="E9" s="220"/>
      <c r="F9" s="220"/>
      <c r="G9" s="220"/>
      <c r="H9" s="220"/>
      <c r="I9" s="220"/>
    </row>
    <row r="10" spans="2:9" x14ac:dyDescent="0.3">
      <c r="B10" s="220"/>
      <c r="C10" s="220"/>
      <c r="D10" s="220"/>
      <c r="E10" s="220"/>
      <c r="F10" s="220"/>
      <c r="G10" s="220"/>
      <c r="H10" s="220"/>
      <c r="I10" s="220"/>
    </row>
    <row r="11" spans="2:9" x14ac:dyDescent="0.3">
      <c r="B11" s="220"/>
      <c r="C11" s="220"/>
      <c r="D11" s="220"/>
      <c r="E11" s="220"/>
      <c r="F11" s="220"/>
      <c r="G11" s="220"/>
      <c r="H11" s="220"/>
      <c r="I11" s="220"/>
    </row>
    <row r="12" spans="2:9" ht="44.25" customHeight="1" x14ac:dyDescent="0.3">
      <c r="B12" s="220"/>
      <c r="C12" s="220"/>
      <c r="D12" s="220"/>
      <c r="E12" s="220"/>
      <c r="F12" s="220"/>
      <c r="G12" s="220"/>
      <c r="H12" s="220"/>
      <c r="I12" s="220"/>
    </row>
    <row r="13" spans="2:9" ht="4.5" customHeight="1" x14ac:dyDescent="0.3">
      <c r="B13" s="132"/>
      <c r="C13" s="132"/>
      <c r="D13" s="132"/>
      <c r="E13" s="132"/>
      <c r="F13" s="132"/>
      <c r="G13" s="132"/>
      <c r="H13" s="132"/>
      <c r="I13" s="132"/>
    </row>
    <row r="14" spans="2:9" ht="21.75" customHeight="1" x14ac:dyDescent="0.35">
      <c r="B14" s="225" t="s">
        <v>388</v>
      </c>
      <c r="C14" s="132"/>
      <c r="D14" s="132"/>
      <c r="E14" s="132"/>
      <c r="F14" s="132"/>
      <c r="G14" s="132"/>
      <c r="H14" s="132"/>
      <c r="I14" s="132"/>
    </row>
    <row r="15" spans="2:9" ht="6" customHeight="1" x14ac:dyDescent="0.3">
      <c r="B15" s="132"/>
      <c r="C15" s="132"/>
      <c r="D15" s="132"/>
      <c r="E15" s="132"/>
      <c r="F15" s="132"/>
      <c r="G15" s="132"/>
      <c r="H15" s="132"/>
      <c r="I15" s="132"/>
    </row>
    <row r="16" spans="2:9" x14ac:dyDescent="0.3">
      <c r="B16" s="132"/>
      <c r="C16" s="132"/>
      <c r="D16" s="132"/>
      <c r="E16" s="132"/>
      <c r="F16" s="132"/>
      <c r="G16" s="132"/>
      <c r="H16" s="132"/>
      <c r="I16" s="132"/>
    </row>
    <row r="53" spans="2:9" ht="28.5" customHeight="1" x14ac:dyDescent="0.3"/>
    <row r="54" spans="2:9" ht="11.25" customHeight="1" x14ac:dyDescent="0.3">
      <c r="B54" s="228"/>
      <c r="C54" s="228"/>
      <c r="D54" s="228"/>
      <c r="E54" s="228"/>
      <c r="F54" s="228"/>
      <c r="G54" s="228"/>
      <c r="H54" s="228"/>
      <c r="I54" s="228"/>
    </row>
    <row r="55" spans="2:9" ht="1.5" customHeight="1" x14ac:dyDescent="0.3"/>
    <row r="56" spans="2:9" ht="11.25" customHeight="1" x14ac:dyDescent="0.3">
      <c r="B56" s="228"/>
      <c r="C56" s="228"/>
      <c r="D56" s="228"/>
      <c r="E56" s="228"/>
      <c r="F56" s="228"/>
      <c r="G56" s="228"/>
      <c r="H56" s="228"/>
      <c r="I56" s="228"/>
    </row>
    <row r="60" spans="2:9" ht="15.6" x14ac:dyDescent="0.3">
      <c r="B60" s="249" t="s">
        <v>402</v>
      </c>
      <c r="C60" s="249"/>
      <c r="D60" s="249"/>
      <c r="E60" s="249"/>
      <c r="F60" s="249"/>
      <c r="G60" s="249"/>
      <c r="H60" s="249"/>
      <c r="I60" s="249"/>
    </row>
    <row r="61" spans="2:9" x14ac:dyDescent="0.3">
      <c r="C61" s="214">
        <f>HistoricalFS!F7</f>
        <v>43190</v>
      </c>
      <c r="D61" s="214">
        <f>HistoricalFS!G7</f>
        <v>43555</v>
      </c>
      <c r="E61" s="214">
        <f>HistoricalFS!H7</f>
        <v>43921</v>
      </c>
      <c r="F61" s="214">
        <f>HistoricalFS!I7</f>
        <v>44286</v>
      </c>
      <c r="G61" s="214">
        <f>HistoricalFS!J7</f>
        <v>44651</v>
      </c>
      <c r="H61" s="214">
        <f>HistoricalFS!K7</f>
        <v>45016</v>
      </c>
      <c r="I61" s="214">
        <f>HistoricalFS!L7</f>
        <v>45382</v>
      </c>
    </row>
    <row r="62" spans="2:9" x14ac:dyDescent="0.3">
      <c r="B62" s="174" t="s">
        <v>403</v>
      </c>
      <c r="C62" s="34">
        <f>'Data Sheet'!E65-'Data Sheet'!E60</f>
        <v>2118.2700000000186</v>
      </c>
      <c r="D62" s="34">
        <f>'Data Sheet'!F65-'Data Sheet'!F60</f>
        <v>7465.8699999999953</v>
      </c>
      <c r="E62" s="34">
        <f>'Data Sheet'!G65-'Data Sheet'!G60</f>
        <v>7960.7600000000093</v>
      </c>
      <c r="F62" s="34">
        <f>'Data Sheet'!H65-'Data Sheet'!H60</f>
        <v>13085.470000000001</v>
      </c>
      <c r="G62" s="34">
        <f>'Data Sheet'!I65-'Data Sheet'!I60</f>
        <v>12524.200000000012</v>
      </c>
      <c r="H62" s="34">
        <f>'Data Sheet'!J65-'Data Sheet'!J60</f>
        <v>6701.8099999999977</v>
      </c>
      <c r="I62" s="34">
        <f>'Data Sheet'!K65-'Data Sheet'!K60</f>
        <v>12225.559999999998</v>
      </c>
    </row>
    <row r="63" spans="2:9" x14ac:dyDescent="0.3">
      <c r="B63" s="174" t="s">
        <v>135</v>
      </c>
      <c r="C63" s="34">
        <f>'Data Sheet'!E61</f>
        <v>327191.81</v>
      </c>
      <c r="D63" s="34">
        <f>'Data Sheet'!F61</f>
        <v>305703.49</v>
      </c>
      <c r="E63" s="34">
        <f>'Data Sheet'!G61</f>
        <v>320179.39</v>
      </c>
      <c r="F63" s="34">
        <f>'Data Sheet'!H61</f>
        <v>341569.91</v>
      </c>
      <c r="G63" s="34">
        <f>'Data Sheet'!I61</f>
        <v>329061.49</v>
      </c>
      <c r="H63" s="34">
        <f>'Data Sheet'!J61</f>
        <v>334674.43</v>
      </c>
      <c r="I63" s="34">
        <f>'Data Sheet'!K61</f>
        <v>369520.61</v>
      </c>
    </row>
    <row r="64" spans="2:9" x14ac:dyDescent="0.3">
      <c r="B64" s="250" t="s">
        <v>404</v>
      </c>
      <c r="C64" s="251">
        <f>C62/C63</f>
        <v>6.4740923680211273E-3</v>
      </c>
      <c r="D64" s="251">
        <f t="shared" ref="D64:I64" si="0">D62/D63</f>
        <v>2.4421932507214739E-2</v>
      </c>
      <c r="E64" s="251">
        <f t="shared" si="0"/>
        <v>2.4863436712775324E-2</v>
      </c>
      <c r="F64" s="251">
        <f t="shared" si="0"/>
        <v>3.8309785542877596E-2</v>
      </c>
      <c r="G64" s="251">
        <f t="shared" si="0"/>
        <v>3.8060363733234209E-2</v>
      </c>
      <c r="H64" s="251">
        <f t="shared" si="0"/>
        <v>2.002486416425658E-2</v>
      </c>
      <c r="I64" s="251">
        <f t="shared" si="0"/>
        <v>3.3084920486573126E-2</v>
      </c>
    </row>
    <row r="66" spans="2:9" ht="15.6" x14ac:dyDescent="0.3">
      <c r="B66" s="249" t="s">
        <v>405</v>
      </c>
      <c r="C66" s="249"/>
      <c r="D66" s="249"/>
      <c r="E66" s="249"/>
      <c r="F66" s="249"/>
      <c r="G66" s="249"/>
      <c r="H66" s="249"/>
      <c r="I66" s="249"/>
    </row>
    <row r="67" spans="2:9" x14ac:dyDescent="0.3">
      <c r="C67" s="214">
        <f>C61</f>
        <v>43190</v>
      </c>
      <c r="D67" s="214">
        <f t="shared" ref="D67:I67" si="1">D61</f>
        <v>43555</v>
      </c>
      <c r="E67" s="214">
        <f t="shared" si="1"/>
        <v>43921</v>
      </c>
      <c r="F67" s="214">
        <f t="shared" si="1"/>
        <v>44286</v>
      </c>
      <c r="G67" s="214">
        <f t="shared" si="1"/>
        <v>44651</v>
      </c>
      <c r="H67" s="214">
        <f t="shared" si="1"/>
        <v>45016</v>
      </c>
      <c r="I67" s="214">
        <f t="shared" si="1"/>
        <v>45382</v>
      </c>
    </row>
    <row r="68" spans="2:9" x14ac:dyDescent="0.3">
      <c r="B68" s="174" t="s">
        <v>119</v>
      </c>
      <c r="C68" s="34">
        <f>HistoricalFS!F40*HistoricalFS!F42*HistoricalFS!F48</f>
        <v>880.36999999999171</v>
      </c>
      <c r="D68" s="34">
        <f>HistoricalFS!G40*HistoricalFS!G42*HistoricalFS!G48</f>
        <v>0</v>
      </c>
      <c r="E68" s="34">
        <f>HistoricalFS!H40*HistoricalFS!H42*HistoricalFS!H48</f>
        <v>0</v>
      </c>
      <c r="F68" s="34">
        <f>HistoricalFS!I40*HistoricalFS!I42*HistoricalFS!I48</f>
        <v>0</v>
      </c>
      <c r="G68" s="34">
        <f>HistoricalFS!J40*HistoricalFS!J42*HistoricalFS!J48</f>
        <v>0</v>
      </c>
      <c r="H68" s="34">
        <f>HistoricalFS!K40*HistoricalFS!K42*HistoricalFS!K48</f>
        <v>0</v>
      </c>
      <c r="I68" s="34">
        <f>HistoricalFS!L40*HistoricalFS!L42*HistoricalFS!L48</f>
        <v>21458.440000000042</v>
      </c>
    </row>
    <row r="69" spans="2:9" x14ac:dyDescent="0.3">
      <c r="B69" s="174" t="s">
        <v>135</v>
      </c>
      <c r="C69" s="34">
        <f>C$63</f>
        <v>327191.81</v>
      </c>
      <c r="D69" s="34">
        <f t="shared" ref="D69:I69" si="2">D$63</f>
        <v>305703.49</v>
      </c>
      <c r="E69" s="34">
        <f t="shared" si="2"/>
        <v>320179.39</v>
      </c>
      <c r="F69" s="34">
        <f t="shared" si="2"/>
        <v>341569.91</v>
      </c>
      <c r="G69" s="34">
        <f t="shared" si="2"/>
        <v>329061.49</v>
      </c>
      <c r="H69" s="34">
        <f t="shared" si="2"/>
        <v>334674.43</v>
      </c>
      <c r="I69" s="34">
        <f t="shared" si="2"/>
        <v>369520.61</v>
      </c>
    </row>
    <row r="70" spans="2:9" x14ac:dyDescent="0.3">
      <c r="B70" s="250" t="s">
        <v>406</v>
      </c>
      <c r="C70" s="251">
        <f t="shared" ref="C70:H70" si="3">C68/C69</f>
        <v>2.6906847087645371E-3</v>
      </c>
      <c r="D70" s="251">
        <f t="shared" si="3"/>
        <v>0</v>
      </c>
      <c r="E70" s="251">
        <f t="shared" si="3"/>
        <v>0</v>
      </c>
      <c r="F70" s="251">
        <f t="shared" si="3"/>
        <v>0</v>
      </c>
      <c r="G70" s="251">
        <f t="shared" si="3"/>
        <v>0</v>
      </c>
      <c r="H70" s="251">
        <f t="shared" si="3"/>
        <v>0</v>
      </c>
      <c r="I70" s="251">
        <f>I68/I69</f>
        <v>5.8071023426812494E-2</v>
      </c>
    </row>
    <row r="72" spans="2:9" ht="15.6" x14ac:dyDescent="0.3">
      <c r="B72" s="249" t="s">
        <v>407</v>
      </c>
      <c r="C72" s="249"/>
      <c r="D72" s="249"/>
      <c r="E72" s="249"/>
      <c r="F72" s="249"/>
      <c r="G72" s="249"/>
      <c r="H72" s="249"/>
      <c r="I72" s="249"/>
    </row>
    <row r="73" spans="2:9" x14ac:dyDescent="0.3">
      <c r="B73" s="174" t="s">
        <v>216</v>
      </c>
      <c r="C73" s="34">
        <f>HistoricalFS!F22-HistoricalFS!F28</f>
        <v>9904.0899999999929</v>
      </c>
      <c r="D73" s="34">
        <f>HistoricalFS!G22-HistoricalFS!G28</f>
        <v>1073.7000000000226</v>
      </c>
      <c r="E73" s="34">
        <f>HistoricalFS!H22-HistoricalFS!H28</f>
        <v>-3438.360000000037</v>
      </c>
      <c r="F73" s="34">
        <f>HistoricalFS!I22-HistoricalFS!I28</f>
        <v>8740.7199999999903</v>
      </c>
      <c r="G73" s="34">
        <f>HistoricalFS!J22-HistoricalFS!J28</f>
        <v>-115.59999999998399</v>
      </c>
      <c r="H73" s="34">
        <f>HistoricalFS!K22-HistoricalFS!K28</f>
        <v>6955.4399999999587</v>
      </c>
      <c r="I73" s="34">
        <f>HistoricalFS!L22-HistoricalFS!L28</f>
        <v>32268.210000000039</v>
      </c>
    </row>
    <row r="74" spans="2:9" x14ac:dyDescent="0.3">
      <c r="B74" s="174" t="s">
        <v>135</v>
      </c>
      <c r="C74" s="34">
        <f>C$63</f>
        <v>327191.81</v>
      </c>
      <c r="D74" s="34">
        <f t="shared" ref="D74:I74" si="4">D$63</f>
        <v>305703.49</v>
      </c>
      <c r="E74" s="34">
        <f t="shared" si="4"/>
        <v>320179.39</v>
      </c>
      <c r="F74" s="34">
        <f t="shared" si="4"/>
        <v>341569.91</v>
      </c>
      <c r="G74" s="34">
        <f t="shared" si="4"/>
        <v>329061.49</v>
      </c>
      <c r="H74" s="34">
        <f t="shared" si="4"/>
        <v>334674.43</v>
      </c>
      <c r="I74" s="34">
        <f t="shared" si="4"/>
        <v>369520.61</v>
      </c>
    </row>
    <row r="75" spans="2:9" x14ac:dyDescent="0.3">
      <c r="B75" s="250" t="s">
        <v>408</v>
      </c>
      <c r="C75" s="251">
        <f t="shared" ref="C75:H75" si="5">C73/C74</f>
        <v>3.0269981391037853E-2</v>
      </c>
      <c r="D75" s="251">
        <f t="shared" si="5"/>
        <v>3.5122268312999063E-3</v>
      </c>
      <c r="E75" s="251">
        <f t="shared" si="5"/>
        <v>-1.0738854865080593E-2</v>
      </c>
      <c r="F75" s="251">
        <f t="shared" si="5"/>
        <v>2.5589841915524675E-2</v>
      </c>
      <c r="G75" s="251">
        <f t="shared" si="5"/>
        <v>-3.5130212289497626E-4</v>
      </c>
      <c r="H75" s="251">
        <f t="shared" si="5"/>
        <v>2.0782705150196142E-2</v>
      </c>
      <c r="I75" s="251">
        <f>I73/I74</f>
        <v>8.7324520275066764E-2</v>
      </c>
    </row>
    <row r="77" spans="2:9" ht="15.6" x14ac:dyDescent="0.3">
      <c r="B77" s="249" t="s">
        <v>409</v>
      </c>
      <c r="C77" s="249"/>
      <c r="D77" s="249"/>
      <c r="E77" s="249"/>
      <c r="F77" s="249"/>
      <c r="G77" s="249"/>
      <c r="H77" s="249"/>
      <c r="I77" s="249"/>
    </row>
    <row r="78" spans="2:9" x14ac:dyDescent="0.3">
      <c r="B78" s="174" t="s">
        <v>410</v>
      </c>
      <c r="C78" s="34">
        <f>('Data Sheet'!E70*'Data Sheet'!E90)/10000000</f>
        <v>111001.55200051502</v>
      </c>
      <c r="D78" s="34">
        <f>('Data Sheet'!F70*'Data Sheet'!F90)/10000000</f>
        <v>59177.055028575</v>
      </c>
      <c r="E78" s="34">
        <f>('Data Sheet'!G70*'Data Sheet'!G90)/10000000</f>
        <v>25561.844544424999</v>
      </c>
      <c r="F78" s="34">
        <f>('Data Sheet'!H70*'Data Sheet'!H90)/10000000</f>
        <v>115561.05074898001</v>
      </c>
      <c r="G78" s="34">
        <f>('Data Sheet'!I70*'Data Sheet'!I90)/10000000</f>
        <v>166100.87141762499</v>
      </c>
      <c r="H78" s="34">
        <f>('Data Sheet'!J70*'Data Sheet'!J90)/10000000</f>
        <v>161170.49105968</v>
      </c>
      <c r="I78" s="34">
        <f>('Data Sheet'!K70*'Data Sheet'!K90)/10000000</f>
        <v>380489.79553415999</v>
      </c>
    </row>
    <row r="79" spans="2:9" x14ac:dyDescent="0.3">
      <c r="B79" s="174" t="s">
        <v>411</v>
      </c>
      <c r="C79" s="34">
        <f>'Data Sheet'!E59</f>
        <v>88950.47</v>
      </c>
      <c r="D79" s="34">
        <f>'Data Sheet'!F59</f>
        <v>106175.34</v>
      </c>
      <c r="E79" s="34">
        <f>'Data Sheet'!G59</f>
        <v>124787.64</v>
      </c>
      <c r="F79" s="34">
        <f>'Data Sheet'!H59</f>
        <v>142130.57</v>
      </c>
      <c r="G79" s="34">
        <f>'Data Sheet'!I59</f>
        <v>146449.03</v>
      </c>
      <c r="H79" s="34">
        <f>'Data Sheet'!J59</f>
        <v>134113.44</v>
      </c>
      <c r="I79" s="34">
        <f>'Data Sheet'!K59</f>
        <v>107262.5</v>
      </c>
    </row>
    <row r="80" spans="2:9" x14ac:dyDescent="0.3">
      <c r="B80" s="250" t="s">
        <v>412</v>
      </c>
      <c r="C80" s="251">
        <f t="shared" ref="C80:H80" si="6">C78/C79</f>
        <v>1.2479029284557464</v>
      </c>
      <c r="D80" s="251">
        <f t="shared" si="6"/>
        <v>0.55735215944281413</v>
      </c>
      <c r="E80" s="251">
        <f t="shared" si="6"/>
        <v>0.2048427596228681</v>
      </c>
      <c r="F80" s="251">
        <f t="shared" si="6"/>
        <v>0.81306259975584427</v>
      </c>
      <c r="G80" s="251">
        <f t="shared" si="6"/>
        <v>1.1341889489990136</v>
      </c>
      <c r="H80" s="251">
        <f t="shared" si="6"/>
        <v>1.2017474986823096</v>
      </c>
      <c r="I80" s="251">
        <f>I78/I79</f>
        <v>3.5472769657071201</v>
      </c>
    </row>
    <row r="82" spans="2:9" ht="15.6" x14ac:dyDescent="0.3">
      <c r="B82" s="249" t="s">
        <v>413</v>
      </c>
      <c r="C82" s="249"/>
      <c r="D82" s="249"/>
      <c r="E82" s="249"/>
      <c r="F82" s="249"/>
      <c r="G82" s="249"/>
      <c r="H82" s="249"/>
      <c r="I82" s="249"/>
    </row>
    <row r="83" spans="2:9" x14ac:dyDescent="0.3">
      <c r="C83" s="214">
        <f t="shared" ref="C83:I83" si="7">C67</f>
        <v>43190</v>
      </c>
      <c r="D83" s="214">
        <f t="shared" si="7"/>
        <v>43555</v>
      </c>
      <c r="E83" s="214">
        <f t="shared" si="7"/>
        <v>43921</v>
      </c>
      <c r="F83" s="214">
        <f t="shared" si="7"/>
        <v>44286</v>
      </c>
      <c r="G83" s="214">
        <f t="shared" si="7"/>
        <v>44651</v>
      </c>
      <c r="H83" s="214">
        <f t="shared" si="7"/>
        <v>45016</v>
      </c>
      <c r="I83" s="214">
        <f t="shared" si="7"/>
        <v>45382</v>
      </c>
    </row>
    <row r="84" spans="2:9" x14ac:dyDescent="0.3">
      <c r="B84" s="174" t="s">
        <v>414</v>
      </c>
      <c r="C84" s="34">
        <f>'Data Sheet'!E17</f>
        <v>291550.48</v>
      </c>
      <c r="D84" s="34">
        <f>'Data Sheet'!F17</f>
        <v>301938.40000000002</v>
      </c>
      <c r="E84" s="34">
        <f>'Data Sheet'!G17</f>
        <v>261067.97</v>
      </c>
      <c r="F84" s="34">
        <f>'Data Sheet'!H17</f>
        <v>249794.75</v>
      </c>
      <c r="G84" s="34">
        <f>'Data Sheet'!I17</f>
        <v>278453.62</v>
      </c>
      <c r="H84" s="34">
        <f>'Data Sheet'!J17</f>
        <v>345966.97</v>
      </c>
      <c r="I84" s="34">
        <f>'Data Sheet'!K17</f>
        <v>437927.77</v>
      </c>
    </row>
    <row r="85" spans="2:9" x14ac:dyDescent="0.3">
      <c r="B85" s="174" t="s">
        <v>135</v>
      </c>
      <c r="C85" s="34">
        <f>C74</f>
        <v>327191.81</v>
      </c>
      <c r="D85" s="34">
        <f t="shared" ref="D85:I85" si="8">D74</f>
        <v>305703.49</v>
      </c>
      <c r="E85" s="34">
        <f t="shared" si="8"/>
        <v>320179.39</v>
      </c>
      <c r="F85" s="34">
        <f t="shared" si="8"/>
        <v>341569.91</v>
      </c>
      <c r="G85" s="34">
        <f t="shared" si="8"/>
        <v>329061.49</v>
      </c>
      <c r="H85" s="34">
        <f t="shared" si="8"/>
        <v>334674.43</v>
      </c>
      <c r="I85" s="34">
        <f t="shared" si="8"/>
        <v>369520.61</v>
      </c>
    </row>
    <row r="86" spans="2:9" x14ac:dyDescent="0.3">
      <c r="B86" s="250" t="s">
        <v>415</v>
      </c>
      <c r="C86" s="251">
        <f>C84/C85</f>
        <v>0.89106900322474447</v>
      </c>
      <c r="D86" s="251">
        <f t="shared" ref="D86:I86" si="9">D84/D85</f>
        <v>0.98768385012549265</v>
      </c>
      <c r="E86" s="251">
        <f t="shared" si="9"/>
        <v>0.81538030914482029</v>
      </c>
      <c r="F86" s="251">
        <f t="shared" si="9"/>
        <v>0.73131368626703686</v>
      </c>
      <c r="G86" s="251">
        <f t="shared" si="9"/>
        <v>0.84620543108827473</v>
      </c>
      <c r="H86" s="251">
        <f t="shared" si="9"/>
        <v>1.0337418666851841</v>
      </c>
      <c r="I86" s="251">
        <f t="shared" si="9"/>
        <v>1.1851240719698966</v>
      </c>
    </row>
    <row r="88" spans="2:9" ht="15.6" x14ac:dyDescent="0.3">
      <c r="B88" s="249" t="s">
        <v>416</v>
      </c>
      <c r="C88" s="249"/>
      <c r="D88" s="249"/>
      <c r="E88" s="249"/>
      <c r="F88" s="249"/>
      <c r="G88" s="249"/>
      <c r="H88" s="249"/>
      <c r="I88" s="249"/>
    </row>
    <row r="89" spans="2:9" x14ac:dyDescent="0.3">
      <c r="C89" s="214">
        <f>C83</f>
        <v>43190</v>
      </c>
      <c r="D89" s="214">
        <f t="shared" ref="D89:I89" si="10">D83</f>
        <v>43555</v>
      </c>
      <c r="E89" s="214">
        <f t="shared" si="10"/>
        <v>43921</v>
      </c>
      <c r="F89" s="214">
        <f t="shared" si="10"/>
        <v>44286</v>
      </c>
      <c r="G89" s="214">
        <f t="shared" si="10"/>
        <v>44651</v>
      </c>
      <c r="H89" s="214">
        <f t="shared" si="10"/>
        <v>45016</v>
      </c>
      <c r="I89" s="214">
        <f t="shared" si="10"/>
        <v>45382</v>
      </c>
    </row>
    <row r="90" spans="2:9" x14ac:dyDescent="0.3">
      <c r="B90" s="250" t="s">
        <v>417</v>
      </c>
      <c r="C90" s="252">
        <f>(C64*1.2)+(C70*1.4)+(C75*3.3)+(C80*0.6)*(C86*1)</f>
        <v>0.77860737917250145</v>
      </c>
      <c r="D90" s="252">
        <f t="shared" ref="D90:I90" si="11">(D64*1.2)+(D70*1.4)+(D75*3.3)+(D80*0.6)*(D86*1)</f>
        <v>0.37118930358048902</v>
      </c>
      <c r="E90" s="252">
        <f t="shared" si="11"/>
        <v>9.4612754600987808E-2</v>
      </c>
      <c r="F90" s="252">
        <f t="shared" si="11"/>
        <v>0.48718050516866862</v>
      </c>
      <c r="G90" s="252">
        <f t="shared" si="11"/>
        <v>0.62036724858828818</v>
      </c>
      <c r="H90" s="252">
        <f t="shared" si="11"/>
        <v>0.83799078553601614</v>
      </c>
      <c r="I90" s="252">
        <f t="shared" si="11"/>
        <v>2.9315502474914505</v>
      </c>
    </row>
    <row r="91" spans="2:9" s="216" customFormat="1" x14ac:dyDescent="0.3">
      <c r="B91" s="215" t="s">
        <v>418</v>
      </c>
      <c r="C91" s="253" t="str">
        <f>IF(C90&lt;1.81," Distressed",IF(C90&gt;3,"Strong","Grey Zone"))</f>
        <v xml:space="preserve"> Distressed</v>
      </c>
      <c r="D91" s="253" t="str">
        <f t="shared" ref="D91:I91" si="12">IF(D90&lt;1.81," Distressed",IF(D90&gt;3,"Strong","Grey Zone"))</f>
        <v xml:space="preserve"> Distressed</v>
      </c>
      <c r="E91" s="253" t="str">
        <f t="shared" si="12"/>
        <v xml:space="preserve"> Distressed</v>
      </c>
      <c r="F91" s="253" t="str">
        <f t="shared" si="12"/>
        <v xml:space="preserve"> Distressed</v>
      </c>
      <c r="G91" s="253" t="str">
        <f t="shared" si="12"/>
        <v xml:space="preserve"> Distressed</v>
      </c>
      <c r="H91" s="253" t="str">
        <f t="shared" si="12"/>
        <v xml:space="preserve"> Distressed</v>
      </c>
      <c r="I91" s="253" t="str">
        <f t="shared" si="12"/>
        <v>Grey Zone</v>
      </c>
    </row>
    <row r="95" spans="2:9" ht="11.25" customHeight="1" x14ac:dyDescent="0.3">
      <c r="B95" s="228"/>
      <c r="C95" s="228"/>
      <c r="D95" s="228"/>
      <c r="E95" s="228"/>
      <c r="F95" s="228"/>
      <c r="G95" s="228"/>
      <c r="H95" s="228"/>
      <c r="I95" s="228"/>
    </row>
  </sheetData>
  <mergeCells count="8">
    <mergeCell ref="B82:I82"/>
    <mergeCell ref="B88:I88"/>
    <mergeCell ref="B8:I8"/>
    <mergeCell ref="B9:I12"/>
    <mergeCell ref="B60:I60"/>
    <mergeCell ref="B66:I66"/>
    <mergeCell ref="B72:I72"/>
    <mergeCell ref="B77:I77"/>
  </mergeCells>
  <printOptions horizontalCentered="1" verticalCentered="1"/>
  <pageMargins left="0.70866141732283472" right="0.70866141732283472" top="0.74803149606299213" bottom="0.74803149606299213" header="0.31496062992125984" footer="0.31496062992125984"/>
  <pageSetup scale="47" orientation="portrait" r:id="rId1"/>
  <headerFooter>
    <oddFooter>&amp;RPage &amp;P</oddFooter>
  </headerFooter>
  <rowBreaks count="1" manualBreakCount="1">
    <brk id="54" max="16383"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A0E5D-D909-443D-82F3-E468C25C4722}">
  <sheetPr>
    <pageSetUpPr fitToPage="1"/>
  </sheetPr>
  <dimension ref="B1:I113"/>
  <sheetViews>
    <sheetView showGridLines="0" zoomScale="85" zoomScaleNormal="145" zoomScaleSheetLayoutView="107" workbookViewId="0">
      <selection activeCell="N102" sqref="N102"/>
    </sheetView>
  </sheetViews>
  <sheetFormatPr defaultRowHeight="14.4" x14ac:dyDescent="0.3"/>
  <cols>
    <col min="1" max="1" width="1.88671875" style="174" customWidth="1"/>
    <col min="2" max="2" width="35.6640625" style="174" customWidth="1"/>
    <col min="3" max="9" width="9.77734375" style="174" bestFit="1" customWidth="1"/>
    <col min="10" max="16384" width="8.88671875" style="174"/>
  </cols>
  <sheetData>
    <row r="1" spans="2:9" ht="10.5" customHeight="1" x14ac:dyDescent="0.3">
      <c r="B1" s="228"/>
      <c r="C1" s="228"/>
      <c r="D1" s="228"/>
      <c r="E1" s="228"/>
      <c r="F1" s="228"/>
      <c r="G1" s="228"/>
      <c r="H1" s="228"/>
      <c r="I1" s="228"/>
    </row>
    <row r="3" spans="2:9" ht="26.25" customHeight="1" x14ac:dyDescent="0.55000000000000004">
      <c r="B3" s="218" t="str">
        <f>'Data Sheet'!B1</f>
        <v>TATA MOTORS LTD</v>
      </c>
    </row>
    <row r="4" spans="2:9" x14ac:dyDescent="0.3">
      <c r="B4" s="36" t="s">
        <v>420</v>
      </c>
    </row>
    <row r="5" spans="2:9" ht="21.75" customHeight="1" x14ac:dyDescent="0.35">
      <c r="B5" s="219" t="str">
        <f>CONCATENATE("  ","INR "&amp;'Data Sheet'!B8)</f>
        <v xml:space="preserve">  INR 1071.85</v>
      </c>
    </row>
    <row r="6" spans="2:9" x14ac:dyDescent="0.3">
      <c r="B6" s="36" t="s">
        <v>421</v>
      </c>
    </row>
    <row r="7" spans="2:9" ht="15" customHeight="1" thickBot="1" x14ac:dyDescent="0.35">
      <c r="B7" s="134"/>
      <c r="C7" s="134"/>
      <c r="D7" s="134"/>
      <c r="E7" s="134"/>
      <c r="F7" s="134"/>
      <c r="G7" s="134"/>
      <c r="H7" s="134"/>
      <c r="I7" s="134"/>
    </row>
    <row r="8" spans="2:9" ht="18" x14ac:dyDescent="0.35">
      <c r="B8" s="254" t="s">
        <v>387</v>
      </c>
      <c r="C8" s="255"/>
      <c r="D8" s="255"/>
      <c r="E8" s="255"/>
      <c r="F8" s="255"/>
      <c r="G8" s="255"/>
      <c r="H8" s="255"/>
      <c r="I8" s="255"/>
    </row>
    <row r="9" spans="2:9" x14ac:dyDescent="0.3">
      <c r="B9" s="220" t="s">
        <v>419</v>
      </c>
      <c r="C9" s="220"/>
      <c r="D9" s="220"/>
      <c r="E9" s="220"/>
      <c r="F9" s="220"/>
      <c r="G9" s="220"/>
      <c r="H9" s="220"/>
      <c r="I9" s="220"/>
    </row>
    <row r="10" spans="2:9" x14ac:dyDescent="0.3">
      <c r="B10" s="220"/>
      <c r="C10" s="220"/>
      <c r="D10" s="220"/>
      <c r="E10" s="220"/>
      <c r="F10" s="220"/>
      <c r="G10" s="220"/>
      <c r="H10" s="220"/>
      <c r="I10" s="220"/>
    </row>
    <row r="11" spans="2:9" x14ac:dyDescent="0.3">
      <c r="B11" s="220"/>
      <c r="C11" s="220"/>
      <c r="D11" s="220"/>
      <c r="E11" s="220"/>
      <c r="F11" s="220"/>
      <c r="G11" s="220"/>
      <c r="H11" s="220"/>
      <c r="I11" s="220"/>
    </row>
    <row r="12" spans="2:9" ht="44.25" customHeight="1" x14ac:dyDescent="0.3">
      <c r="B12" s="220"/>
      <c r="C12" s="220"/>
      <c r="D12" s="220"/>
      <c r="E12" s="220"/>
      <c r="F12" s="220"/>
      <c r="G12" s="220"/>
      <c r="H12" s="220"/>
      <c r="I12" s="220"/>
    </row>
    <row r="13" spans="2:9" ht="4.5" customHeight="1" x14ac:dyDescent="0.3">
      <c r="B13" s="132"/>
      <c r="C13" s="132"/>
      <c r="D13" s="132"/>
      <c r="E13" s="132"/>
      <c r="F13" s="132"/>
      <c r="G13" s="132"/>
      <c r="H13" s="132"/>
      <c r="I13" s="132"/>
    </row>
    <row r="14" spans="2:9" ht="21.75" customHeight="1" x14ac:dyDescent="0.35">
      <c r="B14" s="225" t="s">
        <v>388</v>
      </c>
      <c r="C14" s="132"/>
      <c r="D14" s="132"/>
      <c r="E14" s="132"/>
      <c r="F14" s="132"/>
      <c r="G14" s="132"/>
      <c r="H14" s="132"/>
      <c r="I14" s="132"/>
    </row>
    <row r="15" spans="2:9" ht="6" customHeight="1" x14ac:dyDescent="0.3">
      <c r="B15" s="132"/>
      <c r="C15" s="132"/>
      <c r="D15" s="132"/>
      <c r="E15" s="132"/>
      <c r="F15" s="132"/>
      <c r="G15" s="132"/>
      <c r="H15" s="132"/>
      <c r="I15" s="132"/>
    </row>
    <row r="16" spans="2:9" x14ac:dyDescent="0.3">
      <c r="B16" s="132"/>
      <c r="C16" s="132"/>
      <c r="D16" s="132"/>
      <c r="E16" s="132"/>
      <c r="F16" s="132"/>
      <c r="G16" s="132"/>
      <c r="H16" s="132"/>
      <c r="I16" s="132"/>
    </row>
    <row r="53" spans="2:9" ht="28.5" customHeight="1" x14ac:dyDescent="0.3"/>
    <row r="54" spans="2:9" ht="10.8" customHeight="1" x14ac:dyDescent="0.3">
      <c r="B54" s="228"/>
      <c r="C54" s="228"/>
      <c r="D54" s="228"/>
      <c r="E54" s="228"/>
      <c r="F54" s="228"/>
      <c r="G54" s="228"/>
      <c r="H54" s="228"/>
      <c r="I54" s="228"/>
    </row>
    <row r="55" spans="2:9" ht="1.8" customHeight="1" x14ac:dyDescent="0.3"/>
    <row r="56" spans="2:9" ht="11.25" customHeight="1" x14ac:dyDescent="0.3">
      <c r="B56" s="228"/>
      <c r="C56" s="228"/>
      <c r="D56" s="228"/>
      <c r="E56" s="228"/>
      <c r="F56" s="228"/>
      <c r="G56" s="228"/>
      <c r="H56" s="228"/>
      <c r="I56" s="228"/>
    </row>
    <row r="60" spans="2:9" ht="15.6" x14ac:dyDescent="0.3">
      <c r="B60" s="249" t="s">
        <v>389</v>
      </c>
      <c r="C60" s="249"/>
      <c r="D60" s="249"/>
      <c r="E60" s="249"/>
      <c r="F60" s="249"/>
      <c r="G60" s="249"/>
      <c r="H60" s="249"/>
      <c r="I60" s="249"/>
    </row>
    <row r="61" spans="2:9" x14ac:dyDescent="0.3">
      <c r="C61" s="214">
        <f>HistoricalFS!F7</f>
        <v>43190</v>
      </c>
      <c r="D61" s="214">
        <f>HistoricalFS!G7</f>
        <v>43555</v>
      </c>
      <c r="E61" s="214">
        <f>HistoricalFS!H7</f>
        <v>43921</v>
      </c>
      <c r="F61" s="214">
        <f>HistoricalFS!I7</f>
        <v>44286</v>
      </c>
      <c r="G61" s="214">
        <f>HistoricalFS!J7</f>
        <v>44651</v>
      </c>
      <c r="H61" s="214">
        <f>HistoricalFS!K7</f>
        <v>45016</v>
      </c>
      <c r="I61" s="214">
        <f>HistoricalFS!L7</f>
        <v>45382</v>
      </c>
    </row>
    <row r="62" spans="2:9" x14ac:dyDescent="0.3">
      <c r="B62" s="174" t="s">
        <v>112</v>
      </c>
      <c r="C62" s="34">
        <f>'Data Sheet'!E30</f>
        <v>8988.91</v>
      </c>
      <c r="D62" s="34">
        <f>'Data Sheet'!F30</f>
        <v>-28826.23</v>
      </c>
      <c r="E62" s="34">
        <f>'Data Sheet'!G30</f>
        <v>-12070.85</v>
      </c>
      <c r="F62" s="34">
        <f>'Data Sheet'!H30</f>
        <v>-13451.39</v>
      </c>
      <c r="G62" s="34">
        <f>'Data Sheet'!I30</f>
        <v>-11441.47</v>
      </c>
      <c r="H62" s="34">
        <f>'Data Sheet'!J30</f>
        <v>2414.29</v>
      </c>
      <c r="I62" s="34">
        <f>'Data Sheet'!K30</f>
        <v>31399.09</v>
      </c>
    </row>
    <row r="63" spans="2:9" x14ac:dyDescent="0.3">
      <c r="B63" s="174" t="s">
        <v>390</v>
      </c>
      <c r="C63" s="34">
        <f>(('Data Sheet'!E57+'Data Sheet'!E58)+('Data Sheet'!D57+'Data Sheet'!D58))/2</f>
        <v>76744.899999999994</v>
      </c>
      <c r="D63" s="34">
        <f>(('Data Sheet'!F57+'Data Sheet'!F58)+('Data Sheet'!E57+'Data Sheet'!E58))/2</f>
        <v>77803.735000000001</v>
      </c>
      <c r="E63" s="34">
        <f>(('Data Sheet'!G57+'Data Sheet'!G58)+('Data Sheet'!F57+'Data Sheet'!F58))/2</f>
        <v>61195.294999999998</v>
      </c>
      <c r="F63" s="34">
        <f>(('Data Sheet'!H57+'Data Sheet'!H58)+('Data Sheet'!G57+'Data Sheet'!G58))/2</f>
        <v>58728.875</v>
      </c>
      <c r="G63" s="34">
        <f>(('Data Sheet'!I57+'Data Sheet'!I58)+('Data Sheet'!H57+'Data Sheet'!H58))/2</f>
        <v>49903.979999999996</v>
      </c>
      <c r="H63" s="34">
        <f>(('Data Sheet'!J57+'Data Sheet'!J58)+('Data Sheet'!I57+'Data Sheet'!I58))/2</f>
        <v>44941.514999999999</v>
      </c>
      <c r="I63" s="34">
        <f>(('Data Sheet'!K57+'Data Sheet'!K58)+('Data Sheet'!J57+'Data Sheet'!J58))/2</f>
        <v>65119.904999999999</v>
      </c>
    </row>
    <row r="64" spans="2:9" x14ac:dyDescent="0.3">
      <c r="B64" s="250" t="s">
        <v>391</v>
      </c>
      <c r="C64" s="251">
        <f>C62/C63</f>
        <v>0.11712713157486687</v>
      </c>
      <c r="D64" s="251">
        <f t="shared" ref="D64:I64" si="0">D62/D63</f>
        <v>-0.37049930829156208</v>
      </c>
      <c r="E64" s="251">
        <f t="shared" si="0"/>
        <v>-0.19725127560868855</v>
      </c>
      <c r="F64" s="251">
        <f t="shared" si="0"/>
        <v>-0.22904218750997699</v>
      </c>
      <c r="G64" s="251">
        <f t="shared" si="0"/>
        <v>-0.22926968951173834</v>
      </c>
      <c r="H64" s="251">
        <f t="shared" si="0"/>
        <v>5.372070790225919E-2</v>
      </c>
      <c r="I64" s="251">
        <f t="shared" si="0"/>
        <v>0.48217346140170197</v>
      </c>
    </row>
    <row r="66" spans="2:9" ht="15.6" x14ac:dyDescent="0.3">
      <c r="B66" s="249" t="s">
        <v>392</v>
      </c>
      <c r="C66" s="249"/>
      <c r="D66" s="249"/>
      <c r="E66" s="249"/>
      <c r="F66" s="249"/>
      <c r="G66" s="249"/>
      <c r="H66" s="249"/>
      <c r="I66" s="249"/>
    </row>
    <row r="67" spans="2:9" x14ac:dyDescent="0.3">
      <c r="C67" s="214">
        <f>C61</f>
        <v>43190</v>
      </c>
      <c r="D67" s="214">
        <f t="shared" ref="D67:I67" si="1">D61</f>
        <v>43555</v>
      </c>
      <c r="E67" s="214">
        <f t="shared" si="1"/>
        <v>43921</v>
      </c>
      <c r="F67" s="214">
        <f t="shared" si="1"/>
        <v>44286</v>
      </c>
      <c r="G67" s="214">
        <f t="shared" si="1"/>
        <v>44651</v>
      </c>
      <c r="H67" s="214">
        <f t="shared" si="1"/>
        <v>45016</v>
      </c>
      <c r="I67" s="214">
        <f t="shared" si="1"/>
        <v>45382</v>
      </c>
    </row>
    <row r="68" spans="2:9" x14ac:dyDescent="0.3">
      <c r="B68" s="174" t="str">
        <f>B62</f>
        <v>Net Profit</v>
      </c>
      <c r="C68" s="34">
        <f t="shared" ref="C68:I68" si="2">C62</f>
        <v>8988.91</v>
      </c>
      <c r="D68" s="34">
        <f t="shared" si="2"/>
        <v>-28826.23</v>
      </c>
      <c r="E68" s="34">
        <f t="shared" si="2"/>
        <v>-12070.85</v>
      </c>
      <c r="F68" s="34">
        <f t="shared" si="2"/>
        <v>-13451.39</v>
      </c>
      <c r="G68" s="34">
        <f t="shared" si="2"/>
        <v>-11441.47</v>
      </c>
      <c r="H68" s="34">
        <f t="shared" si="2"/>
        <v>2414.29</v>
      </c>
      <c r="I68" s="34">
        <f t="shared" si="2"/>
        <v>31399.09</v>
      </c>
    </row>
    <row r="69" spans="2:9" x14ac:dyDescent="0.3">
      <c r="B69" s="174" t="s">
        <v>278</v>
      </c>
      <c r="C69" s="34">
        <f>'Data Sheet'!E17</f>
        <v>291550.48</v>
      </c>
      <c r="D69" s="34">
        <f>'Data Sheet'!F17</f>
        <v>301938.40000000002</v>
      </c>
      <c r="E69" s="34">
        <f>'Data Sheet'!G17</f>
        <v>261067.97</v>
      </c>
      <c r="F69" s="34">
        <f>'Data Sheet'!H17</f>
        <v>249794.75</v>
      </c>
      <c r="G69" s="34">
        <f>'Data Sheet'!I17</f>
        <v>278453.62</v>
      </c>
      <c r="H69" s="34">
        <f>'Data Sheet'!J17</f>
        <v>345966.97</v>
      </c>
      <c r="I69" s="34">
        <f>'Data Sheet'!K17</f>
        <v>437927.77</v>
      </c>
    </row>
    <row r="70" spans="2:9" x14ac:dyDescent="0.3">
      <c r="B70" s="250" t="s">
        <v>393</v>
      </c>
      <c r="C70" s="251">
        <f t="shared" ref="C70:H70" si="3">C68/C69</f>
        <v>3.0831401821049997E-2</v>
      </c>
      <c r="D70" s="251">
        <f t="shared" si="3"/>
        <v>-9.5470566181711222E-2</v>
      </c>
      <c r="E70" s="251">
        <f t="shared" si="3"/>
        <v>-4.6236426475450051E-2</v>
      </c>
      <c r="F70" s="251">
        <f t="shared" si="3"/>
        <v>-5.3849770661713266E-2</v>
      </c>
      <c r="G70" s="251">
        <f t="shared" si="3"/>
        <v>-4.1089320368684734E-2</v>
      </c>
      <c r="H70" s="251">
        <f t="shared" si="3"/>
        <v>6.9783829363826268E-3</v>
      </c>
      <c r="I70" s="251">
        <f>I68/I69</f>
        <v>7.169924391869463E-2</v>
      </c>
    </row>
    <row r="72" spans="2:9" x14ac:dyDescent="0.3">
      <c r="B72" s="174" t="s">
        <v>278</v>
      </c>
      <c r="C72" s="34">
        <f>C69</f>
        <v>291550.48</v>
      </c>
      <c r="D72" s="34">
        <f t="shared" ref="D72:I72" si="4">D69</f>
        <v>301938.40000000002</v>
      </c>
      <c r="E72" s="34">
        <f t="shared" si="4"/>
        <v>261067.97</v>
      </c>
      <c r="F72" s="34">
        <f t="shared" si="4"/>
        <v>249794.75</v>
      </c>
      <c r="G72" s="34">
        <f t="shared" si="4"/>
        <v>278453.62</v>
      </c>
      <c r="H72" s="34">
        <f t="shared" si="4"/>
        <v>345966.97</v>
      </c>
      <c r="I72" s="34">
        <f t="shared" si="4"/>
        <v>437927.77</v>
      </c>
    </row>
    <row r="73" spans="2:9" x14ac:dyDescent="0.3">
      <c r="B73" s="174" t="s">
        <v>394</v>
      </c>
      <c r="C73" s="34">
        <f>('Data Sheet'!E66+'Data Sheet'!D66)/2</f>
        <v>299886.08499999996</v>
      </c>
      <c r="D73" s="34">
        <f>('Data Sheet'!F66+'Data Sheet'!E66)/2</f>
        <v>316447.65000000002</v>
      </c>
      <c r="E73" s="34">
        <f>('Data Sheet'!G66+'Data Sheet'!F66)/2</f>
        <v>312941.44</v>
      </c>
      <c r="F73" s="34">
        <f>('Data Sheet'!H66+'Data Sheet'!G66)/2</f>
        <v>330874.65000000002</v>
      </c>
      <c r="G73" s="34">
        <f>('Data Sheet'!I66+'Data Sheet'!H66)/2</f>
        <v>335315.69999999995</v>
      </c>
      <c r="H73" s="34">
        <f>('Data Sheet'!J66+'Data Sheet'!I66)/2</f>
        <v>331867.95999999996</v>
      </c>
      <c r="I73" s="34">
        <f>('Data Sheet'!K66+'Data Sheet'!J66)/2</f>
        <v>352097.52</v>
      </c>
    </row>
    <row r="74" spans="2:9" x14ac:dyDescent="0.3">
      <c r="B74" s="250" t="s">
        <v>395</v>
      </c>
      <c r="C74" s="256">
        <f t="shared" ref="C74:H74" si="5">C72/C73</f>
        <v>0.97220409543177044</v>
      </c>
      <c r="D74" s="256">
        <f t="shared" si="5"/>
        <v>0.95414960420783657</v>
      </c>
      <c r="E74" s="256">
        <f t="shared" si="5"/>
        <v>0.83423905124230269</v>
      </c>
      <c r="F74" s="256">
        <f t="shared" si="5"/>
        <v>0.75495281974608808</v>
      </c>
      <c r="G74" s="256">
        <f t="shared" si="5"/>
        <v>0.83042225580251694</v>
      </c>
      <c r="H74" s="256">
        <f t="shared" si="5"/>
        <v>1.0424837938558456</v>
      </c>
      <c r="I74" s="256">
        <f>I72/I73</f>
        <v>1.2437684025721056</v>
      </c>
    </row>
    <row r="76" spans="2:9" x14ac:dyDescent="0.3">
      <c r="B76" s="174" t="str">
        <f>B73</f>
        <v>Average Total Asset</v>
      </c>
      <c r="C76" s="34">
        <f>C73</f>
        <v>299886.08499999996</v>
      </c>
      <c r="D76" s="34">
        <f t="shared" ref="D76:I76" si="6">D73</f>
        <v>316447.65000000002</v>
      </c>
      <c r="E76" s="34">
        <f t="shared" si="6"/>
        <v>312941.44</v>
      </c>
      <c r="F76" s="34">
        <f t="shared" si="6"/>
        <v>330874.65000000002</v>
      </c>
      <c r="G76" s="34">
        <f t="shared" si="6"/>
        <v>335315.69999999995</v>
      </c>
      <c r="H76" s="34">
        <f t="shared" si="6"/>
        <v>331867.95999999996</v>
      </c>
      <c r="I76" s="34">
        <f t="shared" si="6"/>
        <v>352097.52</v>
      </c>
    </row>
    <row r="77" spans="2:9" x14ac:dyDescent="0.3">
      <c r="B77" s="174" t="str">
        <f>B63</f>
        <v>Average Shareholder Equity</v>
      </c>
      <c r="C77" s="34">
        <f>C63</f>
        <v>76744.899999999994</v>
      </c>
      <c r="D77" s="34">
        <f t="shared" ref="D77:I77" si="7">D63</f>
        <v>77803.735000000001</v>
      </c>
      <c r="E77" s="34">
        <f t="shared" si="7"/>
        <v>61195.294999999998</v>
      </c>
      <c r="F77" s="34">
        <f t="shared" si="7"/>
        <v>58728.875</v>
      </c>
      <c r="G77" s="34">
        <f t="shared" si="7"/>
        <v>49903.979999999996</v>
      </c>
      <c r="H77" s="34">
        <f t="shared" si="7"/>
        <v>44941.514999999999</v>
      </c>
      <c r="I77" s="34">
        <f t="shared" si="7"/>
        <v>65119.904999999999</v>
      </c>
    </row>
    <row r="78" spans="2:9" x14ac:dyDescent="0.3">
      <c r="B78" s="250" t="s">
        <v>396</v>
      </c>
      <c r="C78" s="257">
        <f t="shared" ref="C78:H78" si="8">C76/C77</f>
        <v>3.9075702098771381</v>
      </c>
      <c r="D78" s="257">
        <f t="shared" si="8"/>
        <v>4.0672552545195941</v>
      </c>
      <c r="E78" s="257">
        <f t="shared" si="8"/>
        <v>5.1138153676683809</v>
      </c>
      <c r="F78" s="257">
        <f t="shared" si="8"/>
        <v>5.6339347552630628</v>
      </c>
      <c r="G78" s="257">
        <f t="shared" si="8"/>
        <v>6.7192175854510996</v>
      </c>
      <c r="H78" s="257">
        <f t="shared" si="8"/>
        <v>7.3844408672026294</v>
      </c>
      <c r="I78" s="257">
        <f>I76/I77</f>
        <v>5.4069108362489171</v>
      </c>
    </row>
    <row r="80" spans="2:9" x14ac:dyDescent="0.3">
      <c r="B80" s="250" t="s">
        <v>397</v>
      </c>
      <c r="C80" s="251">
        <f t="shared" ref="C80:H80" si="9">C78*C74*C70</f>
        <v>0.11712713157486687</v>
      </c>
      <c r="D80" s="251">
        <f t="shared" si="9"/>
        <v>-0.37049930829156213</v>
      </c>
      <c r="E80" s="251">
        <f t="shared" si="9"/>
        <v>-0.19725127560868855</v>
      </c>
      <c r="F80" s="251">
        <f t="shared" si="9"/>
        <v>-0.22904218750997699</v>
      </c>
      <c r="G80" s="251">
        <f t="shared" si="9"/>
        <v>-0.22926968951173832</v>
      </c>
      <c r="H80" s="251">
        <f t="shared" si="9"/>
        <v>5.372070790225919E-2</v>
      </c>
      <c r="I80" s="251">
        <f>I78*I74*I70</f>
        <v>0.48217346140170209</v>
      </c>
    </row>
    <row r="82" spans="2:9" ht="15.6" x14ac:dyDescent="0.3">
      <c r="B82" s="249" t="s">
        <v>398</v>
      </c>
      <c r="C82" s="249"/>
      <c r="D82" s="249"/>
      <c r="E82" s="249"/>
      <c r="F82" s="249"/>
      <c r="G82" s="249"/>
      <c r="H82" s="249"/>
      <c r="I82" s="249"/>
    </row>
    <row r="83" spans="2:9" x14ac:dyDescent="0.3">
      <c r="C83" s="214">
        <f t="shared" ref="C83:H84" si="10">C67</f>
        <v>43190</v>
      </c>
      <c r="D83" s="214">
        <f t="shared" si="10"/>
        <v>43555</v>
      </c>
      <c r="E83" s="214">
        <f t="shared" si="10"/>
        <v>43921</v>
      </c>
      <c r="F83" s="214">
        <f t="shared" si="10"/>
        <v>44286</v>
      </c>
      <c r="G83" s="214">
        <f t="shared" si="10"/>
        <v>44651</v>
      </c>
      <c r="H83" s="214">
        <f t="shared" si="10"/>
        <v>45016</v>
      </c>
      <c r="I83" s="214">
        <f>I67</f>
        <v>45382</v>
      </c>
    </row>
    <row r="84" spans="2:9" x14ac:dyDescent="0.3">
      <c r="B84" s="174" t="s">
        <v>112</v>
      </c>
      <c r="C84" s="34">
        <f t="shared" si="10"/>
        <v>8988.91</v>
      </c>
      <c r="D84" s="34">
        <f t="shared" si="10"/>
        <v>-28826.23</v>
      </c>
      <c r="E84" s="34">
        <f t="shared" si="10"/>
        <v>-12070.85</v>
      </c>
      <c r="F84" s="34">
        <f t="shared" si="10"/>
        <v>-13451.39</v>
      </c>
      <c r="G84" s="34">
        <f t="shared" si="10"/>
        <v>-11441.47</v>
      </c>
      <c r="H84" s="34">
        <f t="shared" si="10"/>
        <v>2414.29</v>
      </c>
      <c r="I84" s="34">
        <f>I68</f>
        <v>31399.09</v>
      </c>
    </row>
    <row r="85" spans="2:9" x14ac:dyDescent="0.3">
      <c r="B85" s="174" t="str">
        <f>B76</f>
        <v>Average Total Asset</v>
      </c>
      <c r="C85" s="34">
        <f t="shared" ref="C85:H85" si="11">C73</f>
        <v>299886.08499999996</v>
      </c>
      <c r="D85" s="34">
        <f t="shared" si="11"/>
        <v>316447.65000000002</v>
      </c>
      <c r="E85" s="34">
        <f t="shared" si="11"/>
        <v>312941.44</v>
      </c>
      <c r="F85" s="34">
        <f t="shared" si="11"/>
        <v>330874.65000000002</v>
      </c>
      <c r="G85" s="34">
        <f t="shared" si="11"/>
        <v>335315.69999999995</v>
      </c>
      <c r="H85" s="34">
        <f t="shared" si="11"/>
        <v>331867.95999999996</v>
      </c>
      <c r="I85" s="34">
        <f>I73</f>
        <v>352097.52</v>
      </c>
    </row>
    <row r="86" spans="2:9" x14ac:dyDescent="0.3">
      <c r="B86" s="250" t="s">
        <v>398</v>
      </c>
      <c r="C86" s="251">
        <f>C84/C85</f>
        <v>2.9974415118327352E-2</v>
      </c>
      <c r="D86" s="251">
        <f t="shared" ref="D86:I86" si="12">D84/D85</f>
        <v>-9.1093202935777842E-2</v>
      </c>
      <c r="E86" s="251">
        <f t="shared" si="12"/>
        <v>-3.8572232555713938E-2</v>
      </c>
      <c r="F86" s="251">
        <f t="shared" si="12"/>
        <v>-4.0654036203740598E-2</v>
      </c>
      <c r="G86" s="251">
        <f t="shared" si="12"/>
        <v>-3.4121486109955489E-2</v>
      </c>
      <c r="H86" s="251">
        <f t="shared" si="12"/>
        <v>7.2748511184990566E-3</v>
      </c>
      <c r="I86" s="251">
        <f t="shared" si="12"/>
        <v>8.9177254074382567E-2</v>
      </c>
    </row>
    <row r="88" spans="2:9" ht="15.6" x14ac:dyDescent="0.3">
      <c r="B88" s="249" t="s">
        <v>399</v>
      </c>
      <c r="C88" s="249"/>
      <c r="D88" s="249"/>
      <c r="E88" s="249"/>
      <c r="F88" s="249"/>
      <c r="G88" s="249"/>
      <c r="H88" s="249"/>
      <c r="I88" s="249"/>
    </row>
    <row r="89" spans="2:9" x14ac:dyDescent="0.3">
      <c r="C89" s="214">
        <f>C83</f>
        <v>43190</v>
      </c>
      <c r="D89" s="214">
        <f t="shared" ref="D89:I89" si="13">D83</f>
        <v>43555</v>
      </c>
      <c r="E89" s="214">
        <f t="shared" si="13"/>
        <v>43921</v>
      </c>
      <c r="F89" s="214">
        <f t="shared" si="13"/>
        <v>44286</v>
      </c>
      <c r="G89" s="214">
        <f t="shared" si="13"/>
        <v>44651</v>
      </c>
      <c r="H89" s="214">
        <f t="shared" si="13"/>
        <v>45016</v>
      </c>
      <c r="I89" s="214">
        <f t="shared" si="13"/>
        <v>45382</v>
      </c>
    </row>
    <row r="90" spans="2:9" x14ac:dyDescent="0.3">
      <c r="B90" s="174" t="str">
        <f>B84</f>
        <v>Net Profit</v>
      </c>
      <c r="C90" s="34">
        <f t="shared" ref="C90:H90" si="14">C84</f>
        <v>8988.91</v>
      </c>
      <c r="D90" s="34">
        <f t="shared" si="14"/>
        <v>-28826.23</v>
      </c>
      <c r="E90" s="34">
        <f t="shared" si="14"/>
        <v>-12070.85</v>
      </c>
      <c r="F90" s="34">
        <f t="shared" si="14"/>
        <v>-13451.39</v>
      </c>
      <c r="G90" s="34">
        <f t="shared" si="14"/>
        <v>-11441.47</v>
      </c>
      <c r="H90" s="34">
        <f t="shared" si="14"/>
        <v>2414.29</v>
      </c>
      <c r="I90" s="34">
        <f>I84</f>
        <v>31399.09</v>
      </c>
    </row>
    <row r="91" spans="2:9" x14ac:dyDescent="0.3">
      <c r="B91" s="174" t="s">
        <v>278</v>
      </c>
      <c r="C91" s="34">
        <f t="shared" ref="C91:H91" si="15">C72</f>
        <v>291550.48</v>
      </c>
      <c r="D91" s="34">
        <f t="shared" si="15"/>
        <v>301938.40000000002</v>
      </c>
      <c r="E91" s="34">
        <f t="shared" si="15"/>
        <v>261067.97</v>
      </c>
      <c r="F91" s="34">
        <f t="shared" si="15"/>
        <v>249794.75</v>
      </c>
      <c r="G91" s="34">
        <f t="shared" si="15"/>
        <v>278453.62</v>
      </c>
      <c r="H91" s="34">
        <f t="shared" si="15"/>
        <v>345966.97</v>
      </c>
      <c r="I91" s="34">
        <f>I72</f>
        <v>437927.77</v>
      </c>
    </row>
    <row r="92" spans="2:9" x14ac:dyDescent="0.3">
      <c r="B92" s="250" t="s">
        <v>393</v>
      </c>
      <c r="C92" s="251">
        <f t="shared" ref="C92:H92" si="16">C90/C91</f>
        <v>3.0831401821049997E-2</v>
      </c>
      <c r="D92" s="251">
        <f t="shared" si="16"/>
        <v>-9.5470566181711222E-2</v>
      </c>
      <c r="E92" s="251">
        <f t="shared" si="16"/>
        <v>-4.6236426475450051E-2</v>
      </c>
      <c r="F92" s="251">
        <f t="shared" si="16"/>
        <v>-5.3849770661713266E-2</v>
      </c>
      <c r="G92" s="251">
        <f t="shared" si="16"/>
        <v>-4.1089320368684734E-2</v>
      </c>
      <c r="H92" s="251">
        <f t="shared" si="16"/>
        <v>6.9783829363826268E-3</v>
      </c>
      <c r="I92" s="251">
        <f>I90/I91</f>
        <v>7.169924391869463E-2</v>
      </c>
    </row>
    <row r="94" spans="2:9" x14ac:dyDescent="0.3">
      <c r="B94" s="174" t="s">
        <v>278</v>
      </c>
      <c r="C94" s="34">
        <f t="shared" ref="C94:H94" si="17">C91</f>
        <v>291550.48</v>
      </c>
      <c r="D94" s="34">
        <f t="shared" si="17"/>
        <v>301938.40000000002</v>
      </c>
      <c r="E94" s="34">
        <f t="shared" si="17"/>
        <v>261067.97</v>
      </c>
      <c r="F94" s="34">
        <f t="shared" si="17"/>
        <v>249794.75</v>
      </c>
      <c r="G94" s="34">
        <f t="shared" si="17"/>
        <v>278453.62</v>
      </c>
      <c r="H94" s="34">
        <f t="shared" si="17"/>
        <v>345966.97</v>
      </c>
      <c r="I94" s="34">
        <f>I91</f>
        <v>437927.77</v>
      </c>
    </row>
    <row r="95" spans="2:9" x14ac:dyDescent="0.3">
      <c r="B95" s="174" t="s">
        <v>394</v>
      </c>
      <c r="C95" s="34">
        <f t="shared" ref="C95:H95" si="18">C85</f>
        <v>299886.08499999996</v>
      </c>
      <c r="D95" s="34">
        <f t="shared" si="18"/>
        <v>316447.65000000002</v>
      </c>
      <c r="E95" s="34">
        <f t="shared" si="18"/>
        <v>312941.44</v>
      </c>
      <c r="F95" s="34">
        <f t="shared" si="18"/>
        <v>330874.65000000002</v>
      </c>
      <c r="G95" s="34">
        <f t="shared" si="18"/>
        <v>335315.69999999995</v>
      </c>
      <c r="H95" s="34">
        <f t="shared" si="18"/>
        <v>331867.95999999996</v>
      </c>
      <c r="I95" s="34">
        <f>I85</f>
        <v>352097.52</v>
      </c>
    </row>
    <row r="96" spans="2:9" x14ac:dyDescent="0.3">
      <c r="B96" s="250" t="s">
        <v>395</v>
      </c>
      <c r="C96" s="256">
        <f t="shared" ref="C96:H96" si="19">C94/C95</f>
        <v>0.97220409543177044</v>
      </c>
      <c r="D96" s="256">
        <f t="shared" si="19"/>
        <v>0.95414960420783657</v>
      </c>
      <c r="E96" s="256">
        <f t="shared" si="19"/>
        <v>0.83423905124230269</v>
      </c>
      <c r="F96" s="256">
        <f t="shared" si="19"/>
        <v>0.75495281974608808</v>
      </c>
      <c r="G96" s="256">
        <f t="shared" si="19"/>
        <v>0.83042225580251694</v>
      </c>
      <c r="H96" s="256">
        <f t="shared" si="19"/>
        <v>1.0424837938558456</v>
      </c>
      <c r="I96" s="256">
        <f>I94/I95</f>
        <v>1.2437684025721056</v>
      </c>
    </row>
    <row r="98" spans="2:9" x14ac:dyDescent="0.3">
      <c r="B98" s="250" t="s">
        <v>400</v>
      </c>
      <c r="C98" s="251">
        <f>C96*C92</f>
        <v>2.9974415118327352E-2</v>
      </c>
      <c r="D98" s="251">
        <f t="shared" ref="D98:I98" si="20">D96*D92</f>
        <v>-9.1093202935777828E-2</v>
      </c>
      <c r="E98" s="251">
        <f t="shared" si="20"/>
        <v>-3.8572232555713938E-2</v>
      </c>
      <c r="F98" s="251">
        <f t="shared" si="20"/>
        <v>-4.0654036203740598E-2</v>
      </c>
      <c r="G98" s="251">
        <f t="shared" si="20"/>
        <v>-3.4121486109955482E-2</v>
      </c>
      <c r="H98" s="251">
        <f t="shared" si="20"/>
        <v>7.2748511184990566E-3</v>
      </c>
      <c r="I98" s="251">
        <f t="shared" si="20"/>
        <v>8.9177254074382581E-2</v>
      </c>
    </row>
    <row r="113" spans="2:9" ht="11.25" customHeight="1" x14ac:dyDescent="0.3">
      <c r="B113" s="228"/>
      <c r="C113" s="228"/>
      <c r="D113" s="228"/>
      <c r="E113" s="228"/>
      <c r="F113" s="228"/>
      <c r="G113" s="228"/>
      <c r="H113" s="228"/>
      <c r="I113" s="228"/>
    </row>
  </sheetData>
  <mergeCells count="5">
    <mergeCell ref="B9:I12"/>
    <mergeCell ref="B60:I60"/>
    <mergeCell ref="B66:I66"/>
    <mergeCell ref="B82:I82"/>
    <mergeCell ref="B88:I88"/>
  </mergeCells>
  <printOptions horizontalCentered="1" verticalCentered="1"/>
  <pageMargins left="0.70866141732283472" right="0.70866141732283472" top="0.74803149606299213" bottom="0.74803149606299213" header="0.31496062992125984" footer="0.31496062992125984"/>
  <pageSetup scale="40" orientation="portrait" r:id="rId1"/>
  <headerFooter>
    <oddFooter>&amp;RPage &amp;P</oddFooter>
  </headerFooter>
  <rowBreaks count="1" manualBreakCount="1">
    <brk id="54" max="16383"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F5D2E-251C-4D87-A92D-05E59C632417}">
  <sheetPr>
    <pageSetUpPr fitToPage="1"/>
  </sheetPr>
  <dimension ref="A1:N87"/>
  <sheetViews>
    <sheetView showGridLines="0" zoomScale="90" zoomScaleNormal="90" workbookViewId="0">
      <pane ySplit="6" topLeftCell="A7" activePane="bottomLeft" state="frozen"/>
      <selection activeCell="C4" sqref="C4"/>
      <selection pane="bottomLeft" activeCell="I102" sqref="I102"/>
    </sheetView>
  </sheetViews>
  <sheetFormatPr defaultRowHeight="14.4" x14ac:dyDescent="0.3"/>
  <cols>
    <col min="1" max="1" width="1.88671875" customWidth="1"/>
    <col min="2" max="2" width="28.44140625" bestFit="1" customWidth="1"/>
    <col min="3" max="13" width="13" customWidth="1"/>
  </cols>
  <sheetData>
    <row r="1" spans="1:14" s="174" customFormat="1" x14ac:dyDescent="0.3">
      <c r="B1" s="217"/>
      <c r="C1" s="217"/>
      <c r="D1" s="217"/>
      <c r="E1" s="217"/>
      <c r="F1" s="217"/>
      <c r="G1" s="217"/>
      <c r="H1" s="217"/>
      <c r="I1" s="217"/>
      <c r="J1" s="217"/>
      <c r="K1" s="217"/>
      <c r="L1" s="217"/>
      <c r="M1" s="217"/>
      <c r="N1" s="223"/>
    </row>
    <row r="2" spans="1:14" s="174" customFormat="1" x14ac:dyDescent="0.3">
      <c r="B2" s="217"/>
      <c r="C2" s="217"/>
      <c r="D2" s="217"/>
      <c r="E2" s="217"/>
      <c r="F2" s="217"/>
      <c r="G2" s="217"/>
      <c r="H2" s="217"/>
      <c r="I2" s="217"/>
      <c r="J2" s="217"/>
      <c r="K2" s="217"/>
      <c r="L2" s="217"/>
      <c r="M2" s="217"/>
      <c r="N2" s="223"/>
    </row>
    <row r="3" spans="1:14" x14ac:dyDescent="0.3">
      <c r="B3" s="217"/>
      <c r="C3" s="217"/>
      <c r="D3" s="217"/>
      <c r="E3" s="217"/>
      <c r="F3" s="217"/>
      <c r="G3" s="217"/>
      <c r="H3" s="217"/>
      <c r="I3" s="217"/>
      <c r="J3" s="217"/>
      <c r="K3" s="217"/>
      <c r="L3" s="217"/>
      <c r="M3" s="217"/>
      <c r="N3" s="223"/>
    </row>
    <row r="4" spans="1:14" x14ac:dyDescent="0.3">
      <c r="B4" s="217"/>
      <c r="C4" s="217"/>
      <c r="D4" s="217"/>
      <c r="E4" s="217"/>
      <c r="F4" s="217"/>
      <c r="G4" s="217"/>
      <c r="H4" s="217"/>
      <c r="I4" s="217"/>
      <c r="J4" s="217"/>
      <c r="K4" s="217"/>
      <c r="L4" s="217"/>
      <c r="M4" s="217"/>
      <c r="N4" s="223"/>
    </row>
    <row r="5" spans="1:14" s="223" customFormat="1" ht="13.8" customHeight="1" x14ac:dyDescent="0.3"/>
    <row r="6" spans="1:14" x14ac:dyDescent="0.3">
      <c r="A6" s="245" t="str">
        <f>"Historical Financial Statement - "&amp;'Data Sheet'!B1</f>
        <v>Historical Financial Statement - TATA MOTORS LTD</v>
      </c>
      <c r="B6" s="229" t="str">
        <f>"Historical Financial Statement - "&amp;'Data Sheet'!B1</f>
        <v>Historical Financial Statement - TATA MOTORS LTD</v>
      </c>
      <c r="C6" s="229"/>
      <c r="D6" s="229"/>
      <c r="E6" s="229"/>
      <c r="F6" s="229"/>
      <c r="G6" s="229"/>
      <c r="H6" s="229"/>
      <c r="I6" s="229"/>
      <c r="J6" s="229"/>
      <c r="K6" s="229"/>
      <c r="L6" s="229"/>
      <c r="M6" s="229"/>
      <c r="N6" s="245"/>
    </row>
    <row r="7" spans="1:14" x14ac:dyDescent="0.3">
      <c r="B7" s="230" t="s">
        <v>89</v>
      </c>
      <c r="C7" s="232">
        <f>'Data Sheet'!B16</f>
        <v>42094</v>
      </c>
      <c r="D7" s="232">
        <f>'Data Sheet'!C16</f>
        <v>42460</v>
      </c>
      <c r="E7" s="232">
        <f>'Data Sheet'!D16</f>
        <v>42825</v>
      </c>
      <c r="F7" s="232">
        <f>'Data Sheet'!E16</f>
        <v>43190</v>
      </c>
      <c r="G7" s="232">
        <f>'Data Sheet'!F16</f>
        <v>43555</v>
      </c>
      <c r="H7" s="232">
        <f>'Data Sheet'!G16</f>
        <v>43921</v>
      </c>
      <c r="I7" s="232">
        <f>'Data Sheet'!H16</f>
        <v>44286</v>
      </c>
      <c r="J7" s="232">
        <f>'Data Sheet'!I16</f>
        <v>44651</v>
      </c>
      <c r="K7" s="232">
        <f>'Data Sheet'!J16</f>
        <v>45016</v>
      </c>
      <c r="L7" s="232">
        <f>'Data Sheet'!K16</f>
        <v>45382</v>
      </c>
      <c r="M7" s="244" t="s">
        <v>90</v>
      </c>
    </row>
    <row r="8" spans="1:14" x14ac:dyDescent="0.3">
      <c r="B8" s="55"/>
      <c r="C8" s="56"/>
      <c r="D8" s="56"/>
      <c r="E8" s="56"/>
      <c r="F8" s="56"/>
      <c r="G8" s="56"/>
      <c r="H8" s="56"/>
      <c r="I8" s="56"/>
      <c r="J8" s="56"/>
      <c r="K8" s="56"/>
      <c r="L8" s="56"/>
      <c r="M8" s="57"/>
    </row>
    <row r="9" spans="1:14" x14ac:dyDescent="0.3">
      <c r="A9" t="s">
        <v>91</v>
      </c>
      <c r="B9" s="58" t="s">
        <v>92</v>
      </c>
      <c r="C9" s="4"/>
      <c r="D9" s="4"/>
      <c r="E9" s="4"/>
      <c r="F9" s="4"/>
      <c r="G9" s="4"/>
      <c r="H9" s="4"/>
      <c r="I9" s="4"/>
      <c r="J9" s="4"/>
      <c r="K9" s="4"/>
      <c r="L9" s="4"/>
      <c r="M9" s="4"/>
    </row>
    <row r="10" spans="1:14" x14ac:dyDescent="0.3">
      <c r="B10" t="s">
        <v>93</v>
      </c>
      <c r="C10" s="59">
        <f>IFERROR('Data Sheet'!B17,0)</f>
        <v>263158.98</v>
      </c>
      <c r="D10" s="59">
        <f>IFERROR('Data Sheet'!C17,0)</f>
        <v>273045.59999999998</v>
      </c>
      <c r="E10" s="59">
        <f>IFERROR('Data Sheet'!D17,0)</f>
        <v>269692.51</v>
      </c>
      <c r="F10" s="59">
        <f>IFERROR('Data Sheet'!E17,0)</f>
        <v>291550.48</v>
      </c>
      <c r="G10" s="59">
        <f>IFERROR('Data Sheet'!F17,0)</f>
        <v>301938.40000000002</v>
      </c>
      <c r="H10" s="59">
        <f>IFERROR('Data Sheet'!G17,0)</f>
        <v>261067.97</v>
      </c>
      <c r="I10" s="59">
        <f>IFERROR('Data Sheet'!H17,0)</f>
        <v>249794.75</v>
      </c>
      <c r="J10" s="59">
        <f>IFERROR('Data Sheet'!I17,0)</f>
        <v>278453.62</v>
      </c>
      <c r="K10" s="59">
        <f>IFERROR('Data Sheet'!J17,0)</f>
        <v>345966.97</v>
      </c>
      <c r="L10" s="59">
        <f>IFERROR('Data Sheet'!K17,0)</f>
        <v>437927.77</v>
      </c>
      <c r="M10" s="59">
        <f>IFERROR(SUM('Data Sheet'!H42:K42),0)</f>
        <v>443739.38</v>
      </c>
    </row>
    <row r="11" spans="1:14" x14ac:dyDescent="0.3">
      <c r="B11" s="60" t="s">
        <v>94</v>
      </c>
      <c r="C11" s="61" t="s">
        <v>95</v>
      </c>
      <c r="D11" s="62">
        <f>D10/C10-1</f>
        <v>3.75690010654397E-2</v>
      </c>
      <c r="E11" s="62">
        <f t="shared" ref="E11:M11" si="0">E10/D10-1</f>
        <v>-1.2280329732469508E-2</v>
      </c>
      <c r="F11" s="62">
        <f t="shared" si="0"/>
        <v>8.104774581985974E-2</v>
      </c>
      <c r="G11" s="62">
        <f t="shared" si="0"/>
        <v>3.5629919045237157E-2</v>
      </c>
      <c r="H11" s="62">
        <f t="shared" si="0"/>
        <v>-0.135360159555724</v>
      </c>
      <c r="I11" s="62">
        <f t="shared" si="0"/>
        <v>-4.3181168490336042E-2</v>
      </c>
      <c r="J11" s="62">
        <f t="shared" si="0"/>
        <v>0.11472967306158344</v>
      </c>
      <c r="K11" s="62">
        <f t="shared" si="0"/>
        <v>0.24245815155859707</v>
      </c>
      <c r="L11" s="62">
        <f t="shared" si="0"/>
        <v>0.26580803363974326</v>
      </c>
      <c r="M11" s="62">
        <f t="shared" si="0"/>
        <v>1.3270704436030512E-2</v>
      </c>
    </row>
    <row r="13" spans="1:14" x14ac:dyDescent="0.3">
      <c r="B13" t="s">
        <v>96</v>
      </c>
      <c r="C13" s="59">
        <f>IFERROR(SUM('Data Sheet'!B18,'Data Sheet'!B20:B22)-1*'Data Sheet'!B19,0)</f>
        <v>202856.88</v>
      </c>
      <c r="D13" s="59">
        <f>IFERROR(SUM('Data Sheet'!C18,'Data Sheet'!C20:C22)-1*'Data Sheet'!C19,0)</f>
        <v>205509.07</v>
      </c>
      <c r="E13" s="59">
        <f>IFERROR(SUM('Data Sheet'!D18,'Data Sheet'!D20:D22)-1*'Data Sheet'!D19,0)</f>
        <v>205454.23999999996</v>
      </c>
      <c r="F13" s="59">
        <f>IFERROR(SUM('Data Sheet'!E18,'Data Sheet'!E20:E22)-1*'Data Sheet'!E19,0)</f>
        <v>228429.83</v>
      </c>
      <c r="G13" s="59">
        <f>IFERROR(SUM('Data Sheet'!F18,'Data Sheet'!F20:F22)-1*'Data Sheet'!F19,0)</f>
        <v>242845.53</v>
      </c>
      <c r="H13" s="59">
        <f>IFERROR(SUM('Data Sheet'!G18,'Data Sheet'!G20:G22)-1*'Data Sheet'!G19,0)</f>
        <v>210376.07000000004</v>
      </c>
      <c r="I13" s="59">
        <f>IFERROR(SUM('Data Sheet'!H18,'Data Sheet'!H20:H22)-1*'Data Sheet'!H19,0)</f>
        <v>195326.04</v>
      </c>
      <c r="J13" s="59">
        <f>IFERROR(SUM('Data Sheet'!I18,'Data Sheet'!I20:I22)-1*'Data Sheet'!I19,0)</f>
        <v>223300.00999999998</v>
      </c>
      <c r="K13" s="59">
        <f>IFERROR(SUM('Data Sheet'!J18,'Data Sheet'!J20:J22)-1*'Data Sheet'!J19,0)</f>
        <v>274403.64</v>
      </c>
      <c r="L13" s="59">
        <f>IFERROR(SUM('Data Sheet'!K18,'Data Sheet'!K20:K22)-1*'Data Sheet'!K19,0)</f>
        <v>334551.78999999998</v>
      </c>
      <c r="M13" s="59">
        <f>IFERROR(SUM('Data Sheet'!H43:K43),0)</f>
        <v>381634.07</v>
      </c>
    </row>
    <row r="14" spans="1:14" x14ac:dyDescent="0.3">
      <c r="B14" s="60" t="s">
        <v>97</v>
      </c>
      <c r="C14" s="62">
        <f>C13/C10</f>
        <v>0.77085296500237244</v>
      </c>
      <c r="D14" s="62">
        <f t="shared" ref="D14:M14" si="1">D13/D10</f>
        <v>0.75265475803309057</v>
      </c>
      <c r="E14" s="62">
        <f t="shared" si="1"/>
        <v>0.76180921746770036</v>
      </c>
      <c r="F14" s="62">
        <f t="shared" si="1"/>
        <v>0.78350009919380004</v>
      </c>
      <c r="G14" s="62">
        <f t="shared" si="1"/>
        <v>0.80428832503583503</v>
      </c>
      <c r="H14" s="62">
        <f t="shared" si="1"/>
        <v>0.80582872728508226</v>
      </c>
      <c r="I14" s="62">
        <f t="shared" si="1"/>
        <v>0.7819461377791167</v>
      </c>
      <c r="J14" s="62">
        <f t="shared" si="1"/>
        <v>0.80192891728252624</v>
      </c>
      <c r="K14" s="62">
        <f t="shared" si="1"/>
        <v>0.79314982005363122</v>
      </c>
      <c r="L14" s="62">
        <f t="shared" si="1"/>
        <v>0.76394285295038489</v>
      </c>
      <c r="M14" s="62">
        <f t="shared" si="1"/>
        <v>0.86004102227753598</v>
      </c>
    </row>
    <row r="16" spans="1:14" x14ac:dyDescent="0.3">
      <c r="B16" s="63" t="s">
        <v>98</v>
      </c>
      <c r="C16" s="64">
        <f>C10-C13</f>
        <v>60302.099999999977</v>
      </c>
      <c r="D16" s="64">
        <f t="shared" ref="D16:M16" si="2">D10-D13</f>
        <v>67536.52999999997</v>
      </c>
      <c r="E16" s="64">
        <f t="shared" si="2"/>
        <v>64238.270000000048</v>
      </c>
      <c r="F16" s="64">
        <f t="shared" si="2"/>
        <v>63120.649999999994</v>
      </c>
      <c r="G16" s="64">
        <f t="shared" si="2"/>
        <v>59092.870000000024</v>
      </c>
      <c r="H16" s="64">
        <f t="shared" si="2"/>
        <v>50691.899999999965</v>
      </c>
      <c r="I16" s="64">
        <f t="shared" si="2"/>
        <v>54468.709999999992</v>
      </c>
      <c r="J16" s="64">
        <f t="shared" si="2"/>
        <v>55153.610000000015</v>
      </c>
      <c r="K16" s="64">
        <f t="shared" si="2"/>
        <v>71563.329999999958</v>
      </c>
      <c r="L16" s="64">
        <f t="shared" si="2"/>
        <v>103375.98000000004</v>
      </c>
      <c r="M16" s="64">
        <f t="shared" si="2"/>
        <v>62105.31</v>
      </c>
    </row>
    <row r="17" spans="2:13" x14ac:dyDescent="0.3">
      <c r="B17" s="60" t="s">
        <v>99</v>
      </c>
      <c r="C17" s="62">
        <f>C16/C10</f>
        <v>0.22914703499762759</v>
      </c>
      <c r="D17" s="62">
        <f t="shared" ref="D17:M17" si="3">D16/D10</f>
        <v>0.24734524196690946</v>
      </c>
      <c r="E17" s="62">
        <f t="shared" si="3"/>
        <v>0.23819078253229964</v>
      </c>
      <c r="F17" s="62">
        <f t="shared" si="3"/>
        <v>0.21649990080619999</v>
      </c>
      <c r="G17" s="62">
        <f t="shared" si="3"/>
        <v>0.19571167496416494</v>
      </c>
      <c r="H17" s="62">
        <f t="shared" si="3"/>
        <v>0.19417127271491774</v>
      </c>
      <c r="I17" s="62">
        <f t="shared" si="3"/>
        <v>0.2180538622208833</v>
      </c>
      <c r="J17" s="62">
        <f t="shared" si="3"/>
        <v>0.19807108271747378</v>
      </c>
      <c r="K17" s="62">
        <f t="shared" si="3"/>
        <v>0.20685017994636876</v>
      </c>
      <c r="L17" s="62">
        <f t="shared" si="3"/>
        <v>0.23605714704961514</v>
      </c>
      <c r="M17" s="62">
        <f t="shared" si="3"/>
        <v>0.13995897772246402</v>
      </c>
    </row>
    <row r="19" spans="2:13" x14ac:dyDescent="0.3">
      <c r="B19" t="s">
        <v>100</v>
      </c>
      <c r="C19" s="65">
        <f>IFERROR(SUM('Data Sheet'!B23:B24),0)</f>
        <v>21063.449999999997</v>
      </c>
      <c r="D19" s="65">
        <f>IFERROR(SUM('Data Sheet'!C23:C24),0)</f>
        <v>29141.280000000002</v>
      </c>
      <c r="E19" s="65">
        <f>IFERROR(SUM('Data Sheet'!D23:D24),0)</f>
        <v>34649.58</v>
      </c>
      <c r="F19" s="65">
        <f>IFERROR(SUM('Data Sheet'!E23:E24),0)</f>
        <v>31662.97</v>
      </c>
      <c r="G19" s="65">
        <f>IFERROR(SUM('Data Sheet'!F23:F24),0)</f>
        <v>34428.54</v>
      </c>
      <c r="H19" s="65">
        <f>IFERROR(SUM('Data Sheet'!G23:G24),0)</f>
        <v>32704.83</v>
      </c>
      <c r="I19" s="65">
        <f>IFERROR(SUM('Data Sheet'!H23:H24),0)</f>
        <v>22181.280000000002</v>
      </c>
      <c r="J19" s="65">
        <f>IFERROR(SUM('Data Sheet'!I23:I24),0)</f>
        <v>30433.52</v>
      </c>
      <c r="K19" s="65">
        <f>IFERROR(SUM('Data Sheet'!J23:J24),0)</f>
        <v>39747.53</v>
      </c>
      <c r="L19" s="65">
        <f>IFERROR(SUM('Data Sheet'!K23:K24),0)</f>
        <v>43837.64</v>
      </c>
      <c r="M19" s="65"/>
    </row>
    <row r="20" spans="2:13" x14ac:dyDescent="0.3">
      <c r="B20" s="60" t="s">
        <v>101</v>
      </c>
      <c r="C20" s="62">
        <f>C19/C10</f>
        <v>8.0040779911823637E-2</v>
      </c>
      <c r="D20" s="62">
        <f t="shared" ref="D20:M20" si="4">D19/D10</f>
        <v>0.10672678849247161</v>
      </c>
      <c r="E20" s="62">
        <f t="shared" si="4"/>
        <v>0.12847809529452636</v>
      </c>
      <c r="F20" s="62">
        <f t="shared" si="4"/>
        <v>0.10860201636437025</v>
      </c>
      <c r="G20" s="62">
        <f t="shared" si="4"/>
        <v>0.11402504616835751</v>
      </c>
      <c r="H20" s="62">
        <f t="shared" si="4"/>
        <v>0.12527323822987554</v>
      </c>
      <c r="I20" s="62">
        <f t="shared" si="4"/>
        <v>8.8798023177028354E-2</v>
      </c>
      <c r="J20" s="62">
        <f t="shared" si="4"/>
        <v>0.10929475436519734</v>
      </c>
      <c r="K20" s="62">
        <f t="shared" si="4"/>
        <v>0.11488822184383672</v>
      </c>
      <c r="L20" s="62">
        <f t="shared" si="4"/>
        <v>0.10010244383451636</v>
      </c>
      <c r="M20" s="62">
        <f t="shared" si="4"/>
        <v>0</v>
      </c>
    </row>
    <row r="22" spans="2:13" x14ac:dyDescent="0.3">
      <c r="B22" s="63" t="s">
        <v>102</v>
      </c>
      <c r="C22" s="64">
        <f t="shared" ref="C22:L22" si="5">C16-C19</f>
        <v>39238.64999999998</v>
      </c>
      <c r="D22" s="64">
        <f t="shared" si="5"/>
        <v>38395.249999999971</v>
      </c>
      <c r="E22" s="64">
        <f t="shared" si="5"/>
        <v>29588.690000000046</v>
      </c>
      <c r="F22" s="64">
        <f t="shared" si="5"/>
        <v>31457.679999999993</v>
      </c>
      <c r="G22" s="64">
        <f t="shared" si="5"/>
        <v>24664.330000000024</v>
      </c>
      <c r="H22" s="64">
        <f t="shared" si="5"/>
        <v>17987.069999999963</v>
      </c>
      <c r="I22" s="64">
        <f t="shared" si="5"/>
        <v>32287.429999999989</v>
      </c>
      <c r="J22" s="64">
        <f t="shared" si="5"/>
        <v>24720.090000000015</v>
      </c>
      <c r="K22" s="64">
        <f t="shared" si="5"/>
        <v>31815.799999999959</v>
      </c>
      <c r="L22" s="64">
        <f t="shared" si="5"/>
        <v>59538.34000000004</v>
      </c>
      <c r="M22" s="64">
        <f>IFERROR(SUM('Data Sheet'!H51:K51),0)</f>
        <v>68194.759999999995</v>
      </c>
    </row>
    <row r="23" spans="2:13" x14ac:dyDescent="0.3">
      <c r="B23" s="60" t="s">
        <v>103</v>
      </c>
      <c r="C23" s="62">
        <f>C22/C10</f>
        <v>0.14910625508580397</v>
      </c>
      <c r="D23" s="62">
        <f t="shared" ref="D23:M23" si="6">D22/D10</f>
        <v>0.14061845347443788</v>
      </c>
      <c r="E23" s="62">
        <f t="shared" si="6"/>
        <v>0.10971268723777329</v>
      </c>
      <c r="F23" s="62">
        <f t="shared" si="6"/>
        <v>0.10789788444182975</v>
      </c>
      <c r="G23" s="62">
        <f t="shared" si="6"/>
        <v>8.1686628795807431E-2</v>
      </c>
      <c r="H23" s="62">
        <f t="shared" si="6"/>
        <v>6.8898034485042198E-2</v>
      </c>
      <c r="I23" s="62">
        <f t="shared" si="6"/>
        <v>0.12925583904385496</v>
      </c>
      <c r="J23" s="62">
        <f t="shared" si="6"/>
        <v>8.877632835227646E-2</v>
      </c>
      <c r="K23" s="62">
        <f t="shared" si="6"/>
        <v>9.1961958102532049E-2</v>
      </c>
      <c r="L23" s="62">
        <f t="shared" si="6"/>
        <v>0.13595470321509878</v>
      </c>
      <c r="M23" s="62">
        <f t="shared" si="6"/>
        <v>0.15368201037284543</v>
      </c>
    </row>
    <row r="25" spans="2:13" x14ac:dyDescent="0.3">
      <c r="B25" t="s">
        <v>104</v>
      </c>
      <c r="C25" s="65">
        <f>IFERROR('Data Sheet'!B27,0)</f>
        <v>4861.49</v>
      </c>
      <c r="D25" s="65">
        <f>IFERROR('Data Sheet'!C27,0)</f>
        <v>4889.08</v>
      </c>
      <c r="E25" s="65">
        <f>IFERROR('Data Sheet'!D27,0)</f>
        <v>4238.01</v>
      </c>
      <c r="F25" s="65">
        <f>IFERROR('Data Sheet'!E27,0)</f>
        <v>4681.79</v>
      </c>
      <c r="G25" s="65">
        <f>IFERROR('Data Sheet'!F27,0)</f>
        <v>5758.6</v>
      </c>
      <c r="H25" s="65">
        <f>IFERROR('Data Sheet'!G27,0)</f>
        <v>7243.33</v>
      </c>
      <c r="I25" s="65">
        <f>IFERROR('Data Sheet'!H27,0)</f>
        <v>8097.17</v>
      </c>
      <c r="J25" s="65">
        <f>IFERROR('Data Sheet'!I27,0)</f>
        <v>9311.86</v>
      </c>
      <c r="K25" s="65">
        <f>IFERROR('Data Sheet'!J27,0)</f>
        <v>10225.48</v>
      </c>
      <c r="L25" s="65">
        <f>IFERROR('Data Sheet'!K27,0)</f>
        <v>9985.76</v>
      </c>
      <c r="M25" s="65">
        <f>IFERROR(SUM('Data Sheet'!H46:K46),0)</f>
        <v>9458.6</v>
      </c>
    </row>
    <row r="26" spans="2:13" x14ac:dyDescent="0.3">
      <c r="B26" s="60" t="s">
        <v>105</v>
      </c>
      <c r="C26" s="62">
        <f>C25/C10</f>
        <v>1.8473585814932098E-2</v>
      </c>
      <c r="D26" s="62">
        <f t="shared" ref="D26:M26" si="7">D25/D10</f>
        <v>1.7905727101993223E-2</v>
      </c>
      <c r="E26" s="62">
        <f t="shared" si="7"/>
        <v>1.5714229512714312E-2</v>
      </c>
      <c r="F26" s="62">
        <f t="shared" si="7"/>
        <v>1.605824830060304E-2</v>
      </c>
      <c r="G26" s="62">
        <f t="shared" si="7"/>
        <v>1.9072102124141878E-2</v>
      </c>
      <c r="H26" s="62">
        <f t="shared" si="7"/>
        <v>2.7744996829752802E-2</v>
      </c>
      <c r="I26" s="62">
        <f t="shared" si="7"/>
        <v>3.2415292955516477E-2</v>
      </c>
      <c r="J26" s="62">
        <f t="shared" si="7"/>
        <v>3.3441332168710897E-2</v>
      </c>
      <c r="K26" s="62">
        <f t="shared" si="7"/>
        <v>2.9556231914277829E-2</v>
      </c>
      <c r="L26" s="62">
        <f t="shared" si="7"/>
        <v>2.2802299109736749E-2</v>
      </c>
      <c r="M26" s="62">
        <f t="shared" si="7"/>
        <v>2.1315665064479968E-2</v>
      </c>
    </row>
    <row r="28" spans="2:13" x14ac:dyDescent="0.3">
      <c r="B28" t="s">
        <v>106</v>
      </c>
      <c r="C28" s="65">
        <f>IFERROR('Data Sheet'!B26,0)</f>
        <v>13388.63</v>
      </c>
      <c r="D28" s="65">
        <f>IFERROR('Data Sheet'!C26,0)</f>
        <v>16710.78</v>
      </c>
      <c r="E28" s="65">
        <f>IFERROR('Data Sheet'!D26,0)</f>
        <v>17904.990000000002</v>
      </c>
      <c r="F28" s="65">
        <f>IFERROR('Data Sheet'!E26,0)</f>
        <v>21553.59</v>
      </c>
      <c r="G28" s="65">
        <f>IFERROR('Data Sheet'!F26,0)</f>
        <v>23590.63</v>
      </c>
      <c r="H28" s="65">
        <f>IFERROR('Data Sheet'!G26,0)</f>
        <v>21425.43</v>
      </c>
      <c r="I28" s="65">
        <f>IFERROR('Data Sheet'!H26,0)</f>
        <v>23546.71</v>
      </c>
      <c r="J28" s="65">
        <f>IFERROR('Data Sheet'!I26,0)</f>
        <v>24835.69</v>
      </c>
      <c r="K28" s="65">
        <f>IFERROR('Data Sheet'!J26,0)</f>
        <v>24860.36</v>
      </c>
      <c r="L28" s="65">
        <f>IFERROR('Data Sheet'!K26,0)</f>
        <v>27270.13</v>
      </c>
      <c r="M28" s="65">
        <f>IFERROR(SUM('Data Sheet'!H45:K45),0)</f>
        <v>27211.42</v>
      </c>
    </row>
    <row r="29" spans="2:13" x14ac:dyDescent="0.3">
      <c r="B29" s="60" t="s">
        <v>107</v>
      </c>
      <c r="C29" s="62">
        <f>C28/C10</f>
        <v>5.0876584184966822E-2</v>
      </c>
      <c r="D29" s="62">
        <f t="shared" ref="D29:M29" si="8">D28/D10</f>
        <v>6.1201425695927715E-2</v>
      </c>
      <c r="E29" s="62">
        <f t="shared" si="8"/>
        <v>6.63903865924938E-2</v>
      </c>
      <c r="F29" s="62">
        <f t="shared" si="8"/>
        <v>7.3927472182518786E-2</v>
      </c>
      <c r="G29" s="62">
        <f t="shared" si="8"/>
        <v>7.8130605447998658E-2</v>
      </c>
      <c r="H29" s="62">
        <f t="shared" si="8"/>
        <v>8.206839774331566E-2</v>
      </c>
      <c r="I29" s="62">
        <f t="shared" si="8"/>
        <v>9.4264230933596482E-2</v>
      </c>
      <c r="J29" s="62">
        <f t="shared" si="8"/>
        <v>8.9191478279219347E-2</v>
      </c>
      <c r="K29" s="62">
        <f t="shared" si="8"/>
        <v>7.1857611147098821E-2</v>
      </c>
      <c r="L29" s="62">
        <f t="shared" si="8"/>
        <v>6.2270839777984394E-2</v>
      </c>
      <c r="M29" s="62">
        <f t="shared" si="8"/>
        <v>6.1322977464835324E-2</v>
      </c>
    </row>
    <row r="31" spans="2:13" x14ac:dyDescent="0.3">
      <c r="B31" s="63" t="s">
        <v>108</v>
      </c>
      <c r="C31" s="64">
        <f>IFERROR(C22-SUM(C28,C25),0)</f>
        <v>20988.529999999981</v>
      </c>
      <c r="D31" s="64">
        <f t="shared" ref="D31:M31" si="9">IFERROR(D22-SUM(D28,D25),0)</f>
        <v>16795.38999999997</v>
      </c>
      <c r="E31" s="64">
        <f t="shared" si="9"/>
        <v>7445.690000000046</v>
      </c>
      <c r="F31" s="64">
        <f t="shared" si="9"/>
        <v>5222.299999999992</v>
      </c>
      <c r="G31" s="64">
        <f t="shared" si="9"/>
        <v>-4684.8999999999796</v>
      </c>
      <c r="H31" s="64">
        <f t="shared" si="9"/>
        <v>-10681.690000000039</v>
      </c>
      <c r="I31" s="66">
        <f t="shared" si="9"/>
        <v>643.549999999992</v>
      </c>
      <c r="J31" s="66">
        <f t="shared" si="9"/>
        <v>-9427.4599999999882</v>
      </c>
      <c r="K31" s="66">
        <f t="shared" si="9"/>
        <v>-3270.0400000000373</v>
      </c>
      <c r="L31" s="66">
        <f t="shared" si="9"/>
        <v>22282.450000000041</v>
      </c>
      <c r="M31" s="66">
        <f t="shared" si="9"/>
        <v>31524.739999999998</v>
      </c>
    </row>
    <row r="32" spans="2:13" x14ac:dyDescent="0.3">
      <c r="B32" s="60" t="s">
        <v>109</v>
      </c>
      <c r="C32" s="62">
        <f>C31/C10</f>
        <v>7.9756085085905037E-2</v>
      </c>
      <c r="D32" s="62">
        <f t="shared" ref="D32:M32" si="10">D31/D10</f>
        <v>6.1511300676516931E-2</v>
      </c>
      <c r="E32" s="62">
        <f t="shared" si="10"/>
        <v>2.7608071132565179E-2</v>
      </c>
      <c r="F32" s="62">
        <f t="shared" si="10"/>
        <v>1.7912163958707913E-2</v>
      </c>
      <c r="G32" s="62">
        <f t="shared" si="10"/>
        <v>-1.5516078776333117E-2</v>
      </c>
      <c r="H32" s="62">
        <f t="shared" si="10"/>
        <v>-4.0915360088026265E-2</v>
      </c>
      <c r="I32" s="62">
        <f t="shared" si="10"/>
        <v>2.5763151547420113E-3</v>
      </c>
      <c r="J32" s="62">
        <f t="shared" si="10"/>
        <v>-3.3856482095653805E-2</v>
      </c>
      <c r="K32" s="62">
        <f t="shared" si="10"/>
        <v>-9.4518849588445895E-3</v>
      </c>
      <c r="L32" s="62">
        <f t="shared" si="10"/>
        <v>5.0881564327377643E-2</v>
      </c>
      <c r="M32" s="62">
        <f t="shared" si="10"/>
        <v>7.1043367843530131E-2</v>
      </c>
    </row>
    <row r="34" spans="2:13" x14ac:dyDescent="0.3">
      <c r="B34" t="s">
        <v>110</v>
      </c>
      <c r="C34" s="59">
        <f>IFERROR('Data Sheet'!B29,0)</f>
        <v>7642.91</v>
      </c>
      <c r="D34" s="59">
        <f>IFERROR('Data Sheet'!C29,0)</f>
        <v>3025.05</v>
      </c>
      <c r="E34" s="59">
        <f>IFERROR('Data Sheet'!D29,0)</f>
        <v>3251.23</v>
      </c>
      <c r="F34" s="59">
        <f>IFERROR('Data Sheet'!E29,0)</f>
        <v>4341.93</v>
      </c>
      <c r="G34" s="59">
        <f>IFERROR('Data Sheet'!F29,0)</f>
        <v>-2437.4499999999998</v>
      </c>
      <c r="H34" s="59">
        <f>IFERROR('Data Sheet'!G29,0)</f>
        <v>395.25</v>
      </c>
      <c r="I34" s="59">
        <f>IFERROR('Data Sheet'!H29,0)</f>
        <v>2541.86</v>
      </c>
      <c r="J34" s="59">
        <f>IFERROR('Data Sheet'!I29,0)</f>
        <v>4231.29</v>
      </c>
      <c r="K34" s="59">
        <f>IFERROR('Data Sheet'!J29,0)</f>
        <v>704.06</v>
      </c>
      <c r="L34" s="59">
        <f>IFERROR('Data Sheet'!K29,0)</f>
        <v>-3851.64</v>
      </c>
      <c r="M34" s="59">
        <f>IFERROR(SUM('Data Sheet'!H48:K48),0)</f>
        <v>-2237.37</v>
      </c>
    </row>
    <row r="35" spans="2:13" x14ac:dyDescent="0.3">
      <c r="B35" s="60" t="s">
        <v>111</v>
      </c>
      <c r="C35" s="62">
        <f>C34/C31</f>
        <v>0.3641469888553418</v>
      </c>
      <c r="D35" s="62">
        <f t="shared" ref="D35:M35" si="11">D34/D31</f>
        <v>0.18011192356950362</v>
      </c>
      <c r="E35" s="62">
        <f t="shared" si="11"/>
        <v>0.43665932908836924</v>
      </c>
      <c r="F35" s="62">
        <f t="shared" si="11"/>
        <v>0.8314210213890445</v>
      </c>
      <c r="G35" s="62">
        <f t="shared" si="11"/>
        <v>0.52027791414971725</v>
      </c>
      <c r="H35" s="62">
        <f t="shared" si="11"/>
        <v>-3.7002571690434617E-2</v>
      </c>
      <c r="I35" s="62">
        <f t="shared" si="11"/>
        <v>3.9497474943672315</v>
      </c>
      <c r="J35" s="62">
        <f t="shared" si="11"/>
        <v>-0.4488260888935095</v>
      </c>
      <c r="K35" s="62">
        <f t="shared" si="11"/>
        <v>-0.21530623478611635</v>
      </c>
      <c r="L35" s="62">
        <f t="shared" si="11"/>
        <v>-0.17285531887202676</v>
      </c>
      <c r="M35" s="62">
        <f t="shared" si="11"/>
        <v>-7.0971877959976837E-2</v>
      </c>
    </row>
    <row r="37" spans="2:13" x14ac:dyDescent="0.3">
      <c r="B37" s="63" t="s">
        <v>112</v>
      </c>
      <c r="C37" s="66">
        <f>IFERROR(C31-C34,0)</f>
        <v>13345.619999999981</v>
      </c>
      <c r="D37" s="66">
        <f t="shared" ref="D37:M37" si="12">IFERROR(D31-D34,0)</f>
        <v>13770.339999999971</v>
      </c>
      <c r="E37" s="66">
        <f t="shared" si="12"/>
        <v>4194.4600000000464</v>
      </c>
      <c r="F37" s="66">
        <f t="shared" si="12"/>
        <v>880.36999999999171</v>
      </c>
      <c r="G37" s="66">
        <f t="shared" si="12"/>
        <v>-2247.4499999999798</v>
      </c>
      <c r="H37" s="66">
        <f t="shared" si="12"/>
        <v>-11076.940000000039</v>
      </c>
      <c r="I37" s="66">
        <f t="shared" si="12"/>
        <v>-1898.3100000000081</v>
      </c>
      <c r="J37" s="66">
        <f t="shared" si="12"/>
        <v>-13658.749999999989</v>
      </c>
      <c r="K37" s="66">
        <f t="shared" si="12"/>
        <v>-3974.1000000000372</v>
      </c>
      <c r="L37" s="66">
        <f t="shared" si="12"/>
        <v>26134.09000000004</v>
      </c>
      <c r="M37" s="66">
        <f t="shared" si="12"/>
        <v>33762.11</v>
      </c>
    </row>
    <row r="38" spans="2:13" x14ac:dyDescent="0.3">
      <c r="B38" s="60" t="s">
        <v>113</v>
      </c>
      <c r="C38" s="62">
        <f>C37/C10</f>
        <v>5.0713146858982282E-2</v>
      </c>
      <c r="D38" s="62">
        <f t="shared" ref="D38:M38" si="13">D37/D10</f>
        <v>5.0432381990407359E-2</v>
      </c>
      <c r="E38" s="62">
        <f t="shared" si="13"/>
        <v>1.5552749314395296E-2</v>
      </c>
      <c r="F38" s="62">
        <f t="shared" si="13"/>
        <v>3.01961430487095E-3</v>
      </c>
      <c r="G38" s="62">
        <f t="shared" si="13"/>
        <v>-7.4434056747998256E-3</v>
      </c>
      <c r="H38" s="62">
        <f t="shared" si="13"/>
        <v>-4.2429333632923408E-2</v>
      </c>
      <c r="I38" s="62">
        <f t="shared" si="13"/>
        <v>-7.5994791724005731E-3</v>
      </c>
      <c r="J38" s="62">
        <f t="shared" si="13"/>
        <v>-4.9052154538339235E-2</v>
      </c>
      <c r="K38" s="62">
        <f t="shared" si="13"/>
        <v>-1.1486934720964945E-2</v>
      </c>
      <c r="L38" s="62">
        <f t="shared" si="13"/>
        <v>5.9676713353894045E-2</v>
      </c>
      <c r="M38" s="62">
        <f t="shared" si="13"/>
        <v>7.6085449075986897E-2</v>
      </c>
    </row>
    <row r="40" spans="2:13" x14ac:dyDescent="0.3">
      <c r="B40" t="s">
        <v>114</v>
      </c>
      <c r="C40">
        <f>IFERROR('Data Sheet'!B93,0)</f>
        <v>288.74</v>
      </c>
      <c r="D40">
        <f>IFERROR('Data Sheet'!C93,0)</f>
        <v>288.72000000000003</v>
      </c>
      <c r="E40">
        <f>IFERROR('Data Sheet'!D93,0)</f>
        <v>288.73</v>
      </c>
      <c r="F40">
        <f>IFERROR('Data Sheet'!E93,0)</f>
        <v>288.73</v>
      </c>
      <c r="G40">
        <f>IFERROR('Data Sheet'!F93,0)</f>
        <v>288.73</v>
      </c>
      <c r="H40">
        <f>IFERROR('Data Sheet'!G93,0)</f>
        <v>308.89999999999998</v>
      </c>
      <c r="I40">
        <f>IFERROR('Data Sheet'!H93,0)</f>
        <v>332.03</v>
      </c>
      <c r="J40">
        <f>IFERROR('Data Sheet'!I93,0)</f>
        <v>332.07</v>
      </c>
      <c r="K40">
        <f>IFERROR('Data Sheet'!J93,0)</f>
        <v>332.13</v>
      </c>
      <c r="L40">
        <f>IFERROR('Data Sheet'!K93,0)</f>
        <v>332.37</v>
      </c>
      <c r="M40">
        <f>L40</f>
        <v>332.37</v>
      </c>
    </row>
    <row r="41" spans="2:13" x14ac:dyDescent="0.3">
      <c r="C41" s="65"/>
      <c r="D41" s="65"/>
      <c r="E41" s="65"/>
      <c r="F41" s="65"/>
      <c r="G41" s="65"/>
      <c r="H41" s="65"/>
      <c r="I41" s="65"/>
      <c r="J41" s="65"/>
      <c r="K41" s="65"/>
      <c r="L41" s="65"/>
      <c r="M41" s="65"/>
    </row>
    <row r="42" spans="2:13" x14ac:dyDescent="0.3">
      <c r="B42" t="s">
        <v>115</v>
      </c>
      <c r="C42" s="65">
        <f>IFERROR(C37/C40,0)</f>
        <v>46.220198102098706</v>
      </c>
      <c r="D42" s="65">
        <f t="shared" ref="D42:M42" si="14">IFERROR(D37/D40,0)</f>
        <v>47.694444444444336</v>
      </c>
      <c r="E42" s="65">
        <f t="shared" si="14"/>
        <v>14.527274616423808</v>
      </c>
      <c r="F42" s="65">
        <f t="shared" si="14"/>
        <v>3.049111626779315</v>
      </c>
      <c r="G42" s="65">
        <f t="shared" si="14"/>
        <v>-7.7839157690575265</v>
      </c>
      <c r="H42" s="65">
        <f t="shared" si="14"/>
        <v>-35.859307219164904</v>
      </c>
      <c r="I42" s="65">
        <f t="shared" si="14"/>
        <v>-5.7172845827184542</v>
      </c>
      <c r="J42" s="65">
        <f t="shared" si="14"/>
        <v>-41.132140813683833</v>
      </c>
      <c r="K42" s="65">
        <f t="shared" si="14"/>
        <v>-11.965495438533218</v>
      </c>
      <c r="L42" s="65">
        <f t="shared" si="14"/>
        <v>78.629509281824596</v>
      </c>
      <c r="M42" s="65">
        <f t="shared" si="14"/>
        <v>101.57989589914854</v>
      </c>
    </row>
    <row r="43" spans="2:13" x14ac:dyDescent="0.3">
      <c r="B43" s="60" t="s">
        <v>116</v>
      </c>
      <c r="C43" s="62"/>
      <c r="D43" s="62">
        <f>IFERROR(D42/C42-1,0)</f>
        <v>3.189614936502605E-2</v>
      </c>
      <c r="E43" s="62">
        <f t="shared" ref="E43:M43" si="15">IFERROR(E42/D42-1,0)</f>
        <v>-0.69540950134463697</v>
      </c>
      <c r="F43" s="62">
        <f t="shared" si="15"/>
        <v>-0.79011124197155724</v>
      </c>
      <c r="G43" s="62">
        <f t="shared" si="15"/>
        <v>-3.5528470983790919</v>
      </c>
      <c r="H43" s="62">
        <f t="shared" si="15"/>
        <v>3.6068467700681115</v>
      </c>
      <c r="I43" s="62">
        <f t="shared" si="15"/>
        <v>-0.84056344011958861</v>
      </c>
      <c r="J43" s="62">
        <f t="shared" si="15"/>
        <v>6.194349033807641</v>
      </c>
      <c r="K43" s="62">
        <f t="shared" si="15"/>
        <v>-0.70909621522659627</v>
      </c>
      <c r="L43" s="62">
        <f t="shared" si="15"/>
        <v>-7.5713542482001346</v>
      </c>
      <c r="M43" s="62">
        <f t="shared" si="15"/>
        <v>0.29188006928880816</v>
      </c>
    </row>
    <row r="45" spans="2:13" x14ac:dyDescent="0.3">
      <c r="B45" t="s">
        <v>117</v>
      </c>
      <c r="C45" s="67">
        <f>IFERROR('Data Sheet'!B31/HistoricalFS!C40,0)</f>
        <v>0</v>
      </c>
      <c r="D45" s="67">
        <f>IFERROR('Data Sheet'!C31/HistoricalFS!D40,0)</f>
        <v>0.23524522028262676</v>
      </c>
      <c r="E45" s="59">
        <f>IFERROR('Data Sheet'!D31/HistoricalFS!E40,0)</f>
        <v>0</v>
      </c>
      <c r="F45" s="59">
        <f>IFERROR('Data Sheet'!E31/HistoricalFS!F40,0)</f>
        <v>0</v>
      </c>
      <c r="G45" s="59">
        <f>IFERROR('Data Sheet'!F31/HistoricalFS!G40,0)</f>
        <v>0</v>
      </c>
      <c r="H45" s="59">
        <f>IFERROR('Data Sheet'!G31/HistoricalFS!H40,0)</f>
        <v>0</v>
      </c>
      <c r="I45" s="59">
        <f>IFERROR('Data Sheet'!H31/HistoricalFS!I40,0)</f>
        <v>0</v>
      </c>
      <c r="J45" s="59">
        <f>IFERROR('Data Sheet'!I31/HistoricalFS!J40,0)</f>
        <v>0</v>
      </c>
      <c r="K45" s="59">
        <f>IFERROR('Data Sheet'!J31/HistoricalFS!K40,0)</f>
        <v>2.3063860536536898</v>
      </c>
      <c r="L45" s="59">
        <f>IFERROR('Data Sheet'!K31/HistoricalFS!L40,0)</f>
        <v>14.067605379546888</v>
      </c>
      <c r="M45" s="59">
        <f>IFERROR('Data Sheet'!L31/HistoricalFS!M40,0)</f>
        <v>0</v>
      </c>
    </row>
    <row r="46" spans="2:13" x14ac:dyDescent="0.3">
      <c r="B46" s="60" t="s">
        <v>118</v>
      </c>
      <c r="C46" s="62">
        <f>IFERROR(C45/C42,0)</f>
        <v>0</v>
      </c>
      <c r="D46" s="62">
        <f t="shared" ref="D46:M46" si="16">IFERROR(D45/D42,0)</f>
        <v>4.9323400874633563E-3</v>
      </c>
      <c r="E46" s="62">
        <f t="shared" si="16"/>
        <v>0</v>
      </c>
      <c r="F46" s="62">
        <f t="shared" si="16"/>
        <v>0</v>
      </c>
      <c r="G46" s="62">
        <f t="shared" si="16"/>
        <v>0</v>
      </c>
      <c r="H46" s="62">
        <f t="shared" si="16"/>
        <v>0</v>
      </c>
      <c r="I46" s="62">
        <f t="shared" si="16"/>
        <v>0</v>
      </c>
      <c r="J46" s="62">
        <f t="shared" si="16"/>
        <v>0</v>
      </c>
      <c r="K46" s="62">
        <f t="shared" si="16"/>
        <v>-0.19275307616818721</v>
      </c>
      <c r="L46" s="62">
        <f t="shared" si="16"/>
        <v>0.17890999839672977</v>
      </c>
      <c r="M46" s="62">
        <f t="shared" si="16"/>
        <v>0</v>
      </c>
    </row>
    <row r="48" spans="2:13" x14ac:dyDescent="0.3">
      <c r="B48" t="s">
        <v>119</v>
      </c>
      <c r="C48" s="11">
        <f>IFERROR(IF(C42&gt;C45,1-C46,0),0)</f>
        <v>1</v>
      </c>
      <c r="D48" s="11">
        <f t="shared" ref="D48:M48" si="17">IFERROR(IF(D42&gt;D45,1-D46,0),0)</f>
        <v>0.99506765991253665</v>
      </c>
      <c r="E48" s="11">
        <f t="shared" si="17"/>
        <v>1</v>
      </c>
      <c r="F48" s="11">
        <f t="shared" si="17"/>
        <v>1</v>
      </c>
      <c r="G48" s="11">
        <f t="shared" si="17"/>
        <v>0</v>
      </c>
      <c r="H48" s="11">
        <f t="shared" si="17"/>
        <v>0</v>
      </c>
      <c r="I48" s="11">
        <f t="shared" si="17"/>
        <v>0</v>
      </c>
      <c r="J48" s="11">
        <f t="shared" si="17"/>
        <v>0</v>
      </c>
      <c r="K48" s="11">
        <f t="shared" si="17"/>
        <v>0</v>
      </c>
      <c r="L48" s="11">
        <f t="shared" si="17"/>
        <v>0.82109000160327028</v>
      </c>
      <c r="M48" s="11">
        <f t="shared" si="17"/>
        <v>1</v>
      </c>
    </row>
    <row r="49" spans="1:13" s="174" customFormat="1" x14ac:dyDescent="0.3">
      <c r="C49" s="177"/>
      <c r="D49" s="177"/>
      <c r="E49" s="177"/>
      <c r="F49" s="177"/>
      <c r="G49" s="177"/>
      <c r="H49" s="177"/>
      <c r="I49" s="177"/>
      <c r="J49" s="177"/>
      <c r="K49" s="177"/>
      <c r="L49" s="177"/>
      <c r="M49" s="177"/>
    </row>
    <row r="50" spans="1:13" x14ac:dyDescent="0.3">
      <c r="B50" s="228"/>
      <c r="C50" s="228"/>
      <c r="D50" s="228"/>
      <c r="E50" s="228"/>
      <c r="F50" s="228"/>
      <c r="G50" s="228"/>
      <c r="H50" s="228"/>
      <c r="I50" s="228"/>
      <c r="J50" s="228"/>
      <c r="K50" s="228"/>
      <c r="L50" s="228"/>
      <c r="M50" s="228"/>
    </row>
    <row r="51" spans="1:13" s="174" customFormat="1" x14ac:dyDescent="0.3">
      <c r="C51" s="177"/>
      <c r="D51" s="177"/>
      <c r="E51" s="177"/>
      <c r="F51" s="177"/>
      <c r="G51" s="177"/>
      <c r="H51" s="177"/>
      <c r="I51" s="177"/>
      <c r="J51" s="177"/>
      <c r="K51" s="177"/>
      <c r="L51" s="177"/>
      <c r="M51" s="177"/>
    </row>
    <row r="52" spans="1:13" x14ac:dyDescent="0.3">
      <c r="B52" s="229" t="str">
        <f>B6</f>
        <v>Historical Financial Statement - TATA MOTORS LTD</v>
      </c>
      <c r="C52" s="229"/>
      <c r="D52" s="229"/>
      <c r="E52" s="229"/>
      <c r="F52" s="229"/>
      <c r="G52" s="229"/>
      <c r="H52" s="229"/>
      <c r="I52" s="229"/>
      <c r="J52" s="229"/>
      <c r="K52" s="229"/>
      <c r="L52" s="229"/>
      <c r="M52" s="229"/>
    </row>
    <row r="53" spans="1:13" x14ac:dyDescent="0.3">
      <c r="A53" t="s">
        <v>91</v>
      </c>
      <c r="B53" s="230" t="s">
        <v>89</v>
      </c>
      <c r="C53" s="232">
        <f>C7</f>
        <v>42094</v>
      </c>
      <c r="D53" s="232">
        <f t="shared" ref="D53:L53" si="18">D7</f>
        <v>42460</v>
      </c>
      <c r="E53" s="232">
        <f t="shared" si="18"/>
        <v>42825</v>
      </c>
      <c r="F53" s="232">
        <f t="shared" si="18"/>
        <v>43190</v>
      </c>
      <c r="G53" s="232">
        <f t="shared" si="18"/>
        <v>43555</v>
      </c>
      <c r="H53" s="232">
        <f t="shared" si="18"/>
        <v>43921</v>
      </c>
      <c r="I53" s="232">
        <f t="shared" si="18"/>
        <v>44286</v>
      </c>
      <c r="J53" s="232">
        <f t="shared" si="18"/>
        <v>44651</v>
      </c>
      <c r="K53" s="232">
        <f t="shared" si="18"/>
        <v>45016</v>
      </c>
      <c r="L53" s="232">
        <f t="shared" si="18"/>
        <v>45382</v>
      </c>
      <c r="M53" s="244" t="s">
        <v>90</v>
      </c>
    </row>
    <row r="55" spans="1:13" x14ac:dyDescent="0.3">
      <c r="B55" s="58" t="s">
        <v>120</v>
      </c>
      <c r="C55" s="4"/>
      <c r="D55" s="4"/>
      <c r="E55" s="4"/>
      <c r="F55" s="4"/>
      <c r="G55" s="4"/>
      <c r="H55" s="4"/>
      <c r="I55" s="4"/>
      <c r="J55" s="4"/>
      <c r="K55" s="4"/>
      <c r="L55" s="4"/>
      <c r="M55" s="4"/>
    </row>
    <row r="56" spans="1:13" x14ac:dyDescent="0.3">
      <c r="B56" t="s">
        <v>121</v>
      </c>
      <c r="C56" s="59">
        <f>IFERROR('Data Sheet'!B57,0)</f>
        <v>643.78</v>
      </c>
      <c r="D56" s="59">
        <f>IFERROR('Data Sheet'!C57,0)</f>
        <v>679.18</v>
      </c>
      <c r="E56" s="59">
        <f>IFERROR('Data Sheet'!D57,0)</f>
        <v>679.22</v>
      </c>
      <c r="F56" s="59">
        <f>IFERROR('Data Sheet'!E57,0)</f>
        <v>679.22</v>
      </c>
      <c r="G56" s="59">
        <f>IFERROR('Data Sheet'!F57,0)</f>
        <v>679.22</v>
      </c>
      <c r="H56" s="59">
        <f>IFERROR('Data Sheet'!G57,0)</f>
        <v>719.54</v>
      </c>
      <c r="I56" s="59">
        <f>IFERROR('Data Sheet'!H57,0)</f>
        <v>765.81</v>
      </c>
      <c r="J56" s="59">
        <f>IFERROR('Data Sheet'!I57,0)</f>
        <v>765.88</v>
      </c>
      <c r="K56" s="59">
        <f>IFERROR('Data Sheet'!J57,0)</f>
        <v>766.02</v>
      </c>
      <c r="L56" s="59">
        <f>IFERROR('Data Sheet'!K57,0)</f>
        <v>766.5</v>
      </c>
      <c r="M56" s="133" t="s">
        <v>95</v>
      </c>
    </row>
    <row r="57" spans="1:13" x14ac:dyDescent="0.3">
      <c r="B57" t="s">
        <v>122</v>
      </c>
      <c r="C57" s="59">
        <f>IFERROR('Data Sheet'!B58,0)</f>
        <v>55618.14</v>
      </c>
      <c r="D57" s="59">
        <f>IFERROR('Data Sheet'!C58,0)</f>
        <v>78273.23</v>
      </c>
      <c r="E57" s="59">
        <f>IFERROR('Data Sheet'!D58,0)</f>
        <v>57382.67</v>
      </c>
      <c r="F57" s="59">
        <f>IFERROR('Data Sheet'!E58,0)</f>
        <v>94748.69</v>
      </c>
      <c r="G57" s="59">
        <f>IFERROR('Data Sheet'!F58,0)</f>
        <v>59500.34</v>
      </c>
      <c r="H57" s="59">
        <f>IFERROR('Data Sheet'!G58,0)</f>
        <v>61491.49</v>
      </c>
      <c r="I57" s="59">
        <f>IFERROR('Data Sheet'!H58,0)</f>
        <v>54480.91</v>
      </c>
      <c r="J57" s="59">
        <f>IFERROR('Data Sheet'!I58,0)</f>
        <v>43795.360000000001</v>
      </c>
      <c r="K57" s="59">
        <f>IFERROR('Data Sheet'!J58,0)</f>
        <v>44555.77</v>
      </c>
      <c r="L57" s="59">
        <f>IFERROR('Data Sheet'!K58,0)</f>
        <v>84151.52</v>
      </c>
      <c r="M57" s="133" t="s">
        <v>95</v>
      </c>
    </row>
    <row r="58" spans="1:13" x14ac:dyDescent="0.3">
      <c r="B58" t="s">
        <v>123</v>
      </c>
      <c r="C58" s="59">
        <f>IFERROR('Data Sheet'!B59,0)</f>
        <v>73610.39</v>
      </c>
      <c r="D58" s="59">
        <f>IFERROR('Data Sheet'!C59,0)</f>
        <v>69359.960000000006</v>
      </c>
      <c r="E58" s="59">
        <f>IFERROR('Data Sheet'!D59,0)</f>
        <v>78603.98</v>
      </c>
      <c r="F58" s="59">
        <f>IFERROR('Data Sheet'!E59,0)</f>
        <v>88950.47</v>
      </c>
      <c r="G58" s="59">
        <f>IFERROR('Data Sheet'!F59,0)</f>
        <v>106175.34</v>
      </c>
      <c r="H58" s="59">
        <f>IFERROR('Data Sheet'!G59,0)</f>
        <v>124787.64</v>
      </c>
      <c r="I58" s="59">
        <f>IFERROR('Data Sheet'!H59,0)</f>
        <v>142130.57</v>
      </c>
      <c r="J58" s="59">
        <f>IFERROR('Data Sheet'!I59,0)</f>
        <v>146449.03</v>
      </c>
      <c r="K58" s="59">
        <f>IFERROR('Data Sheet'!J59,0)</f>
        <v>134113.44</v>
      </c>
      <c r="L58" s="59">
        <f>IFERROR('Data Sheet'!K59,0)</f>
        <v>107262.5</v>
      </c>
      <c r="M58" s="133" t="s">
        <v>95</v>
      </c>
    </row>
    <row r="59" spans="1:13" x14ac:dyDescent="0.3">
      <c r="B59" t="s">
        <v>124</v>
      </c>
      <c r="C59" s="59">
        <f>IFERROR('Data Sheet'!B60,0)</f>
        <v>107442.48</v>
      </c>
      <c r="D59" s="59">
        <f>IFERROR('Data Sheet'!C60,0)</f>
        <v>114871.75</v>
      </c>
      <c r="E59" s="59">
        <f>IFERROR('Data Sheet'!D60,0)</f>
        <v>135914.49</v>
      </c>
      <c r="F59" s="59">
        <f>IFERROR('Data Sheet'!E60,0)</f>
        <v>142813.43</v>
      </c>
      <c r="G59" s="59">
        <f>IFERROR('Data Sheet'!F60,0)</f>
        <v>139348.59</v>
      </c>
      <c r="H59" s="59">
        <f>IFERROR('Data Sheet'!G60,0)</f>
        <v>133180.72</v>
      </c>
      <c r="I59" s="59">
        <f>IFERROR('Data Sheet'!H60,0)</f>
        <v>144192.62</v>
      </c>
      <c r="J59" s="59">
        <f>IFERROR('Data Sheet'!I60,0)</f>
        <v>138051.22</v>
      </c>
      <c r="K59" s="59">
        <f>IFERROR('Data Sheet'!J60,0)</f>
        <v>155239.20000000001</v>
      </c>
      <c r="L59" s="59">
        <f>IFERROR('Data Sheet'!K60,0)</f>
        <v>177340.09</v>
      </c>
      <c r="M59" s="133" t="s">
        <v>95</v>
      </c>
    </row>
    <row r="60" spans="1:13" x14ac:dyDescent="0.3">
      <c r="B60" s="63" t="s">
        <v>125</v>
      </c>
      <c r="C60" s="66">
        <f>IFERROR('Data Sheet'!B61,0)</f>
        <v>237314.79</v>
      </c>
      <c r="D60" s="66">
        <f>IFERROR('Data Sheet'!C61,0)</f>
        <v>263184.12</v>
      </c>
      <c r="E60" s="66">
        <f>IFERROR('Data Sheet'!D61,0)</f>
        <v>272580.36</v>
      </c>
      <c r="F60" s="66">
        <f>IFERROR('Data Sheet'!E61,0)</f>
        <v>327191.81</v>
      </c>
      <c r="G60" s="66">
        <f>IFERROR('Data Sheet'!F61,0)</f>
        <v>305703.49</v>
      </c>
      <c r="H60" s="66">
        <f>IFERROR('Data Sheet'!G61,0)</f>
        <v>320179.39</v>
      </c>
      <c r="I60" s="66">
        <f>IFERROR('Data Sheet'!H61,0)</f>
        <v>341569.91</v>
      </c>
      <c r="J60" s="66">
        <f>IFERROR('Data Sheet'!I61,0)</f>
        <v>329061.49</v>
      </c>
      <c r="K60" s="66">
        <f>IFERROR('Data Sheet'!J61,0)</f>
        <v>334674.43</v>
      </c>
      <c r="L60" s="66">
        <f>IFERROR('Data Sheet'!K61,0)</f>
        <v>369520.61</v>
      </c>
      <c r="M60" s="258" t="s">
        <v>95</v>
      </c>
    </row>
    <row r="62" spans="1:13" x14ac:dyDescent="0.3">
      <c r="B62" t="s">
        <v>126</v>
      </c>
      <c r="C62" s="59">
        <f>IFERROR('Data Sheet'!B62,0)</f>
        <v>88479.49</v>
      </c>
      <c r="D62" s="59">
        <f>IFERROR('Data Sheet'!C62,0)</f>
        <v>107231.76</v>
      </c>
      <c r="E62" s="59">
        <f>IFERROR('Data Sheet'!D62,0)</f>
        <v>95944.08</v>
      </c>
      <c r="F62" s="59">
        <f>IFERROR('Data Sheet'!E62,0)</f>
        <v>121413.86</v>
      </c>
      <c r="G62" s="59">
        <f>IFERROR('Data Sheet'!F62,0)</f>
        <v>111234.47</v>
      </c>
      <c r="H62" s="59">
        <f>IFERROR('Data Sheet'!G62,0)</f>
        <v>127107.14</v>
      </c>
      <c r="I62" s="59">
        <f>IFERROR('Data Sheet'!H62,0)</f>
        <v>138707.60999999999</v>
      </c>
      <c r="J62" s="59">
        <f>IFERROR('Data Sheet'!I62,0)</f>
        <v>138855.45000000001</v>
      </c>
      <c r="K62" s="59">
        <f>IFERROR('Data Sheet'!J62,0)</f>
        <v>132079.76</v>
      </c>
      <c r="L62" s="59">
        <f>IFERROR('Data Sheet'!K62,0)</f>
        <v>121285.46</v>
      </c>
      <c r="M62" s="133" t="s">
        <v>95</v>
      </c>
    </row>
    <row r="63" spans="1:13" x14ac:dyDescent="0.3">
      <c r="B63" t="s">
        <v>127</v>
      </c>
      <c r="C63" s="59">
        <f>IFERROR('Data Sheet'!B63,0)</f>
        <v>28640.09</v>
      </c>
      <c r="D63" s="59">
        <f>IFERROR('Data Sheet'!C63,0)</f>
        <v>25918.94</v>
      </c>
      <c r="E63" s="59">
        <f>IFERROR('Data Sheet'!D63,0)</f>
        <v>33698.839999999997</v>
      </c>
      <c r="F63" s="59">
        <f>IFERROR('Data Sheet'!E63,0)</f>
        <v>40033.5</v>
      </c>
      <c r="G63" s="59">
        <f>IFERROR('Data Sheet'!F63,0)</f>
        <v>31883.84</v>
      </c>
      <c r="H63" s="59">
        <f>IFERROR('Data Sheet'!G63,0)</f>
        <v>35622.29</v>
      </c>
      <c r="I63" s="59">
        <f>IFERROR('Data Sheet'!H63,0)</f>
        <v>20963.93</v>
      </c>
      <c r="J63" s="59">
        <f>IFERROR('Data Sheet'!I63,0)</f>
        <v>10251.09</v>
      </c>
      <c r="K63" s="59">
        <f>IFERROR('Data Sheet'!J63,0)</f>
        <v>14274.5</v>
      </c>
      <c r="L63" s="59">
        <f>IFERROR('Data Sheet'!K63,0)</f>
        <v>35698.43</v>
      </c>
      <c r="M63" s="133" t="s">
        <v>95</v>
      </c>
    </row>
    <row r="64" spans="1:13" x14ac:dyDescent="0.3">
      <c r="B64" t="s">
        <v>128</v>
      </c>
      <c r="C64" s="59">
        <f>IFERROR('Data Sheet'!B64,0)</f>
        <v>15336.74</v>
      </c>
      <c r="D64" s="59">
        <f>IFERROR('Data Sheet'!C64,0)</f>
        <v>23767.02</v>
      </c>
      <c r="E64" s="59">
        <f>IFERROR('Data Sheet'!D64,0)</f>
        <v>20337.919999999998</v>
      </c>
      <c r="F64" s="59">
        <f>IFERROR('Data Sheet'!E64,0)</f>
        <v>20812.75</v>
      </c>
      <c r="G64" s="59">
        <f>IFERROR('Data Sheet'!F64,0)</f>
        <v>15770.72</v>
      </c>
      <c r="H64" s="59">
        <f>IFERROR('Data Sheet'!G64,0)</f>
        <v>16308.48</v>
      </c>
      <c r="I64" s="59">
        <f>IFERROR('Data Sheet'!H64,0)</f>
        <v>24620.28</v>
      </c>
      <c r="J64" s="59">
        <f>IFERROR('Data Sheet'!I64,0)</f>
        <v>29379.53</v>
      </c>
      <c r="K64" s="59">
        <f>IFERROR('Data Sheet'!J64,0)</f>
        <v>26379.16</v>
      </c>
      <c r="L64" s="59">
        <f>IFERROR('Data Sheet'!K64,0)</f>
        <v>22971.07</v>
      </c>
      <c r="M64" s="133" t="s">
        <v>95</v>
      </c>
    </row>
    <row r="65" spans="1:14" x14ac:dyDescent="0.3">
      <c r="B65" t="s">
        <v>129</v>
      </c>
      <c r="C65" s="59">
        <f>IFERROR('Data Sheet'!B65-SUM('Data Sheet'!B67:B69),0)</f>
        <v>30891.17</v>
      </c>
      <c r="D65" s="59">
        <f>IFERROR('Data Sheet'!C65-SUM('Data Sheet'!C67:C69),0)</f>
        <v>29579.359999999986</v>
      </c>
      <c r="E65" s="59">
        <f>IFERROR('Data Sheet'!D65-SUM('Data Sheet'!D67:D69),0)</f>
        <v>37360.780000000013</v>
      </c>
      <c r="F65" s="59">
        <f>IFERROR('Data Sheet'!E65-SUM('Data Sheet'!E67:E69),0)</f>
        <v>48286.860000000015</v>
      </c>
      <c r="G65" s="59">
        <f>IFERROR('Data Sheet'!F65-SUM('Data Sheet'!F67:F69),0)</f>
        <v>56155.739999999991</v>
      </c>
      <c r="H65" s="59">
        <f>IFERROR('Data Sheet'!G65-SUM('Data Sheet'!G67:G69),0)</f>
        <v>58784.94</v>
      </c>
      <c r="I65" s="59">
        <f>IFERROR('Data Sheet'!H65-SUM('Data Sheet'!H67:H69),0)</f>
        <v>61717.959999999992</v>
      </c>
      <c r="J65" s="59">
        <f>IFERROR('Data Sheet'!I65-SUM('Data Sheet'!I67:I69),0)</f>
        <v>62223.770000000019</v>
      </c>
      <c r="K65" s="59">
        <f>IFERROR('Data Sheet'!J65-SUM('Data Sheet'!J67:J69),0)</f>
        <v>68432.090000000011</v>
      </c>
      <c r="L65" s="59">
        <f>IFERROR('Data Sheet'!K65-SUM('Data Sheet'!K67:K69),0)</f>
        <v>79018.859999999986</v>
      </c>
      <c r="M65" s="133" t="s">
        <v>95</v>
      </c>
    </row>
    <row r="66" spans="1:14" x14ac:dyDescent="0.3">
      <c r="B66" s="63" t="s">
        <v>130</v>
      </c>
      <c r="C66" s="66">
        <f>SUM(C62:C65)</f>
        <v>163347.49</v>
      </c>
      <c r="D66" s="66">
        <f t="shared" ref="D66:L66" si="19">SUM(D62:D65)</f>
        <v>186497.07999999996</v>
      </c>
      <c r="E66" s="66">
        <f t="shared" si="19"/>
        <v>187341.62</v>
      </c>
      <c r="F66" s="66">
        <f t="shared" si="19"/>
        <v>230546.97</v>
      </c>
      <c r="G66" s="66">
        <f t="shared" si="19"/>
        <v>215044.77</v>
      </c>
      <c r="H66" s="66">
        <f t="shared" si="19"/>
        <v>237822.85</v>
      </c>
      <c r="I66" s="66">
        <f t="shared" si="19"/>
        <v>246009.77999999997</v>
      </c>
      <c r="J66" s="66">
        <f t="shared" si="19"/>
        <v>240709.84000000003</v>
      </c>
      <c r="K66" s="66">
        <f t="shared" si="19"/>
        <v>241165.51</v>
      </c>
      <c r="L66" s="66">
        <f t="shared" si="19"/>
        <v>258973.82</v>
      </c>
      <c r="M66" s="258" t="s">
        <v>95</v>
      </c>
      <c r="N66" s="259">
        <f ca="1">N66</f>
        <v>0</v>
      </c>
    </row>
    <row r="67" spans="1:14" x14ac:dyDescent="0.3">
      <c r="B67" s="1"/>
    </row>
    <row r="68" spans="1:14" x14ac:dyDescent="0.3">
      <c r="B68" t="s">
        <v>131</v>
      </c>
      <c r="C68" s="59">
        <f>IFERROR('Data Sheet'!B67,0)</f>
        <v>12579.2</v>
      </c>
      <c r="D68" s="59">
        <f>IFERROR('Data Sheet'!C67,0)</f>
        <v>13570.91</v>
      </c>
      <c r="E68" s="59">
        <f>IFERROR('Data Sheet'!D67,0)</f>
        <v>14075.55</v>
      </c>
      <c r="F68" s="59">
        <f>IFERROR('Data Sheet'!E67,0)</f>
        <v>19893.3</v>
      </c>
      <c r="G68" s="59">
        <f>IFERROR('Data Sheet'!F67,0)</f>
        <v>18996.169999999998</v>
      </c>
      <c r="H68" s="59">
        <f>IFERROR('Data Sheet'!G67,0)</f>
        <v>11172.69</v>
      </c>
      <c r="I68" s="59">
        <f>IFERROR('Data Sheet'!H67,0)</f>
        <v>12679.08</v>
      </c>
      <c r="J68" s="59">
        <f>IFERROR('Data Sheet'!I67,0)</f>
        <v>12442.12</v>
      </c>
      <c r="K68" s="59">
        <f>IFERROR('Data Sheet'!J67,0)</f>
        <v>15737.97</v>
      </c>
      <c r="L68" s="59">
        <f>IFERROR('Data Sheet'!K67,0)</f>
        <v>16951.810000000001</v>
      </c>
      <c r="M68" s="133" t="s">
        <v>95</v>
      </c>
    </row>
    <row r="69" spans="1:14" x14ac:dyDescent="0.3">
      <c r="B69" t="s">
        <v>132</v>
      </c>
      <c r="C69" s="59">
        <f>IFERROR('Data Sheet'!B68,0)</f>
        <v>29272.34</v>
      </c>
      <c r="D69" s="59">
        <f>IFERROR('Data Sheet'!C68,0)</f>
        <v>32655.73</v>
      </c>
      <c r="E69" s="59">
        <f>IFERROR('Data Sheet'!D68,0)</f>
        <v>35085.31</v>
      </c>
      <c r="F69" s="59">
        <f>IFERROR('Data Sheet'!E68,0)</f>
        <v>42137.63</v>
      </c>
      <c r="G69" s="59">
        <f>IFERROR('Data Sheet'!F68,0)</f>
        <v>39013.730000000003</v>
      </c>
      <c r="H69" s="59">
        <f>IFERROR('Data Sheet'!G68,0)</f>
        <v>37456.879999999997</v>
      </c>
      <c r="I69" s="59">
        <f>IFERROR('Data Sheet'!H68,0)</f>
        <v>36088.589999999997</v>
      </c>
      <c r="J69" s="59">
        <f>IFERROR('Data Sheet'!I68,0)</f>
        <v>35240.339999999997</v>
      </c>
      <c r="K69" s="59">
        <f>IFERROR('Data Sheet'!J68,0)</f>
        <v>40755.39</v>
      </c>
      <c r="L69" s="59">
        <f>IFERROR('Data Sheet'!K68,0)</f>
        <v>47788.29</v>
      </c>
      <c r="M69" s="133" t="s">
        <v>95</v>
      </c>
    </row>
    <row r="70" spans="1:14" x14ac:dyDescent="0.3">
      <c r="B70" t="s">
        <v>133</v>
      </c>
      <c r="C70" s="59">
        <f>IFERROR('Data Sheet'!B69,0)</f>
        <v>32115.759999999998</v>
      </c>
      <c r="D70" s="59">
        <f>IFERROR('Data Sheet'!C69,0)</f>
        <v>30460.400000000001</v>
      </c>
      <c r="E70" s="59">
        <f>IFERROR('Data Sheet'!D69,0)</f>
        <v>36077.879999999997</v>
      </c>
      <c r="F70" s="59">
        <f>IFERROR('Data Sheet'!E69,0)</f>
        <v>34613.910000000003</v>
      </c>
      <c r="G70" s="59">
        <f>IFERROR('Data Sheet'!F69,0)</f>
        <v>32648.82</v>
      </c>
      <c r="H70" s="59">
        <f>IFERROR('Data Sheet'!G69,0)</f>
        <v>33726.97</v>
      </c>
      <c r="I70" s="59">
        <f>IFERROR('Data Sheet'!H69,0)</f>
        <v>46792.46</v>
      </c>
      <c r="J70" s="59">
        <f>IFERROR('Data Sheet'!I69,0)</f>
        <v>40669.19</v>
      </c>
      <c r="K70" s="59">
        <f>IFERROR('Data Sheet'!J69,0)</f>
        <v>37015.56</v>
      </c>
      <c r="L70" s="59">
        <f>IFERROR('Data Sheet'!K69,0)</f>
        <v>45806.69</v>
      </c>
      <c r="M70" s="133" t="s">
        <v>95</v>
      </c>
    </row>
    <row r="71" spans="1:14" x14ac:dyDescent="0.3">
      <c r="B71" s="63" t="s">
        <v>134</v>
      </c>
      <c r="C71" s="66">
        <f>IFERROR(SUM(C68:C70),0)</f>
        <v>73967.3</v>
      </c>
      <c r="D71" s="66">
        <f t="shared" ref="D71:L71" si="20">IFERROR(SUM(D68:D70),0)</f>
        <v>76687.040000000008</v>
      </c>
      <c r="E71" s="66">
        <f t="shared" si="20"/>
        <v>85238.739999999991</v>
      </c>
      <c r="F71" s="66">
        <f t="shared" si="20"/>
        <v>96644.84</v>
      </c>
      <c r="G71" s="66">
        <f t="shared" si="20"/>
        <v>90658.72</v>
      </c>
      <c r="H71" s="66">
        <f t="shared" si="20"/>
        <v>82356.540000000008</v>
      </c>
      <c r="I71" s="66">
        <f t="shared" si="20"/>
        <v>95560.13</v>
      </c>
      <c r="J71" s="66">
        <f t="shared" si="20"/>
        <v>88351.65</v>
      </c>
      <c r="K71" s="66">
        <f t="shared" si="20"/>
        <v>93508.92</v>
      </c>
      <c r="L71" s="66">
        <f t="shared" si="20"/>
        <v>110546.79000000001</v>
      </c>
      <c r="M71" s="258" t="s">
        <v>95</v>
      </c>
    </row>
    <row r="72" spans="1:14" x14ac:dyDescent="0.3">
      <c r="M72" s="133" t="s">
        <v>95</v>
      </c>
    </row>
    <row r="73" spans="1:14" x14ac:dyDescent="0.3">
      <c r="B73" s="63" t="s">
        <v>135</v>
      </c>
      <c r="C73" s="66">
        <f>IFERROR(C71+C66,0)</f>
        <v>237314.78999999998</v>
      </c>
      <c r="D73" s="66">
        <f t="shared" ref="D73:L73" si="21">IFERROR(D71+D66,0)</f>
        <v>263184.12</v>
      </c>
      <c r="E73" s="66">
        <f t="shared" si="21"/>
        <v>272580.36</v>
      </c>
      <c r="F73" s="66">
        <f t="shared" si="21"/>
        <v>327191.81</v>
      </c>
      <c r="G73" s="66">
        <f t="shared" si="21"/>
        <v>305703.49</v>
      </c>
      <c r="H73" s="66">
        <f t="shared" si="21"/>
        <v>320179.39</v>
      </c>
      <c r="I73" s="66">
        <f t="shared" si="21"/>
        <v>341569.91</v>
      </c>
      <c r="J73" s="66">
        <f t="shared" si="21"/>
        <v>329061.49</v>
      </c>
      <c r="K73" s="66">
        <f t="shared" si="21"/>
        <v>334674.43</v>
      </c>
      <c r="L73" s="66">
        <f t="shared" si="21"/>
        <v>369520.61</v>
      </c>
      <c r="M73" s="258" t="s">
        <v>95</v>
      </c>
    </row>
    <row r="75" spans="1:14" x14ac:dyDescent="0.3">
      <c r="A75" t="s">
        <v>91</v>
      </c>
      <c r="B75" s="68" t="s">
        <v>136</v>
      </c>
      <c r="C75" s="68" t="b">
        <f>C73=C60</f>
        <v>1</v>
      </c>
      <c r="D75" s="68" t="b">
        <f t="shared" ref="D75:L75" si="22">D73=D60</f>
        <v>1</v>
      </c>
      <c r="E75" s="68" t="b">
        <f t="shared" si="22"/>
        <v>1</v>
      </c>
      <c r="F75" s="68" t="b">
        <f t="shared" si="22"/>
        <v>1</v>
      </c>
      <c r="G75" s="68" t="b">
        <f t="shared" si="22"/>
        <v>1</v>
      </c>
      <c r="H75" s="68" t="b">
        <f t="shared" si="22"/>
        <v>1</v>
      </c>
      <c r="I75" s="68" t="b">
        <f t="shared" si="22"/>
        <v>1</v>
      </c>
      <c r="J75" s="68" t="b">
        <f t="shared" si="22"/>
        <v>1</v>
      </c>
      <c r="K75" s="68" t="b">
        <f t="shared" si="22"/>
        <v>1</v>
      </c>
      <c r="L75" s="68" t="b">
        <f t="shared" si="22"/>
        <v>1</v>
      </c>
    </row>
    <row r="77" spans="1:14" x14ac:dyDescent="0.3">
      <c r="B77" s="58" t="s">
        <v>137</v>
      </c>
      <c r="C77" s="4"/>
      <c r="D77" s="4"/>
      <c r="E77" s="4"/>
      <c r="F77" s="4"/>
      <c r="G77" s="4"/>
      <c r="H77" s="4"/>
      <c r="I77" s="4"/>
      <c r="J77" s="4"/>
      <c r="K77" s="4"/>
      <c r="L77" s="4"/>
      <c r="M77" s="4"/>
    </row>
    <row r="78" spans="1:14" x14ac:dyDescent="0.3">
      <c r="B78" s="1"/>
    </row>
    <row r="79" spans="1:14" x14ac:dyDescent="0.3">
      <c r="B79" t="s">
        <v>138</v>
      </c>
      <c r="C79" s="59">
        <f>'Data Sheet'!B82</f>
        <v>35531.26</v>
      </c>
      <c r="D79" s="59">
        <f>'Data Sheet'!C82</f>
        <v>37899.54</v>
      </c>
      <c r="E79" s="59">
        <f>'Data Sheet'!D82</f>
        <v>30199.25</v>
      </c>
      <c r="F79" s="59">
        <f>'Data Sheet'!E82</f>
        <v>23857.42</v>
      </c>
      <c r="G79" s="59">
        <f>'Data Sheet'!F82</f>
        <v>18890.75</v>
      </c>
      <c r="H79" s="59">
        <f>'Data Sheet'!G82</f>
        <v>26632.94</v>
      </c>
      <c r="I79" s="59">
        <f>'Data Sheet'!H82</f>
        <v>29000.51</v>
      </c>
      <c r="J79" s="59">
        <f>'Data Sheet'!I82</f>
        <v>14282.83</v>
      </c>
      <c r="K79" s="59">
        <f>'Data Sheet'!J82</f>
        <v>35388.01</v>
      </c>
      <c r="L79" s="59">
        <f>'Data Sheet'!K82</f>
        <v>67915.360000000001</v>
      </c>
      <c r="M79" s="133" t="s">
        <v>95</v>
      </c>
    </row>
    <row r="80" spans="1:14" x14ac:dyDescent="0.3">
      <c r="M80" s="133"/>
    </row>
    <row r="81" spans="2:13" x14ac:dyDescent="0.3">
      <c r="B81" t="s">
        <v>139</v>
      </c>
      <c r="C81" s="59">
        <f>'Data Sheet'!B83</f>
        <v>-36232.35</v>
      </c>
      <c r="D81" s="59">
        <f>'Data Sheet'!C83</f>
        <v>-36693.9</v>
      </c>
      <c r="E81" s="59">
        <f>'Data Sheet'!D83</f>
        <v>-39571.4</v>
      </c>
      <c r="F81" s="59">
        <f>'Data Sheet'!E83</f>
        <v>-25139.14</v>
      </c>
      <c r="G81" s="59">
        <f>'Data Sheet'!F83</f>
        <v>-20878.07</v>
      </c>
      <c r="H81" s="59">
        <f>'Data Sheet'!G83</f>
        <v>-33114.550000000003</v>
      </c>
      <c r="I81" s="59">
        <f>'Data Sheet'!H83</f>
        <v>-25672.5</v>
      </c>
      <c r="J81" s="59">
        <f>'Data Sheet'!I83</f>
        <v>-4443.66</v>
      </c>
      <c r="K81" s="59">
        <f>'Data Sheet'!J83</f>
        <v>-15417.17</v>
      </c>
      <c r="L81" s="59">
        <f>'Data Sheet'!K83</f>
        <v>-22781.56</v>
      </c>
      <c r="M81" s="133" t="s">
        <v>95</v>
      </c>
    </row>
    <row r="82" spans="2:13" x14ac:dyDescent="0.3">
      <c r="M82" s="133"/>
    </row>
    <row r="83" spans="2:13" x14ac:dyDescent="0.3">
      <c r="B83" t="s">
        <v>140</v>
      </c>
      <c r="C83" s="59">
        <f>'Data Sheet'!B84</f>
        <v>5201.4399999999996</v>
      </c>
      <c r="D83" s="59">
        <f>'Data Sheet'!C84</f>
        <v>-3795.12</v>
      </c>
      <c r="E83" s="59">
        <f>'Data Sheet'!D84</f>
        <v>6205.3</v>
      </c>
      <c r="F83" s="59">
        <f>'Data Sheet'!E84</f>
        <v>2011.71</v>
      </c>
      <c r="G83" s="59">
        <f>'Data Sheet'!F84</f>
        <v>8830.3700000000008</v>
      </c>
      <c r="H83" s="59">
        <f>'Data Sheet'!G84</f>
        <v>3389.61</v>
      </c>
      <c r="I83" s="59">
        <f>'Data Sheet'!H84</f>
        <v>9904.2000000000007</v>
      </c>
      <c r="J83" s="59">
        <f>'Data Sheet'!I84</f>
        <v>-3380.17</v>
      </c>
      <c r="K83" s="59">
        <f>'Data Sheet'!J84</f>
        <v>-26242.9</v>
      </c>
      <c r="L83" s="59">
        <f>'Data Sheet'!K84</f>
        <v>-37005.99</v>
      </c>
      <c r="M83" s="133" t="s">
        <v>95</v>
      </c>
    </row>
    <row r="84" spans="2:13" x14ac:dyDescent="0.3">
      <c r="M84" s="133"/>
    </row>
    <row r="85" spans="2:13" x14ac:dyDescent="0.3">
      <c r="B85" s="1" t="s">
        <v>141</v>
      </c>
      <c r="C85" s="69">
        <f t="shared" ref="C85:L85" si="23">IFERROR(C79+C81+C83,0)</f>
        <v>4500.3500000000031</v>
      </c>
      <c r="D85" s="69">
        <f t="shared" si="23"/>
        <v>-2589.4800000000005</v>
      </c>
      <c r="E85" s="69">
        <f t="shared" si="23"/>
        <v>-3166.8500000000013</v>
      </c>
      <c r="F85" s="69">
        <f t="shared" si="23"/>
        <v>729.98999999999887</v>
      </c>
      <c r="G85" s="69">
        <f t="shared" si="23"/>
        <v>6843.0500000000011</v>
      </c>
      <c r="H85" s="69">
        <f t="shared" si="23"/>
        <v>-3092.0000000000041</v>
      </c>
      <c r="I85" s="69">
        <f t="shared" si="23"/>
        <v>13232.21</v>
      </c>
      <c r="J85" s="69">
        <f t="shared" si="23"/>
        <v>6459</v>
      </c>
      <c r="K85" s="69">
        <f t="shared" si="23"/>
        <v>-6272.0599999999977</v>
      </c>
      <c r="L85" s="69">
        <f t="shared" si="23"/>
        <v>8127.8100000000049</v>
      </c>
      <c r="M85" s="133" t="s">
        <v>95</v>
      </c>
    </row>
    <row r="87" spans="2:13" x14ac:dyDescent="0.3">
      <c r="B87" s="228"/>
      <c r="C87" s="228"/>
      <c r="D87" s="228"/>
      <c r="E87" s="228"/>
      <c r="F87" s="228"/>
      <c r="G87" s="228"/>
      <c r="H87" s="228"/>
      <c r="I87" s="228"/>
      <c r="J87" s="228"/>
      <c r="K87" s="228"/>
      <c r="L87" s="228"/>
      <c r="M87" s="228"/>
    </row>
  </sheetData>
  <mergeCells count="2">
    <mergeCell ref="B6:M6"/>
    <mergeCell ref="B52:M52"/>
  </mergeCells>
  <printOptions horizontalCentered="1" verticalCentered="1"/>
  <pageMargins left="0.70866141732283472" right="0.70866141732283472" top="0.74803149606299213" bottom="0.74803149606299213" header="0.31496062992125984" footer="0.31496062992125984"/>
  <pageSetup scale="40"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448EF-6D6A-48BD-A507-09F8CE14E2AC}">
  <sheetPr>
    <pageSetUpPr fitToPage="1"/>
  </sheetPr>
  <dimension ref="B1:O46"/>
  <sheetViews>
    <sheetView showGridLines="0" zoomScale="110" zoomScaleNormal="110" workbookViewId="0">
      <pane ySplit="7" topLeftCell="A26" activePane="bottomLeft" state="frozen"/>
      <selection pane="bottomLeft" activeCell="K56" sqref="K56"/>
    </sheetView>
  </sheetViews>
  <sheetFormatPr defaultRowHeight="14.4" x14ac:dyDescent="0.3"/>
  <cols>
    <col min="1" max="1" width="1.88671875" customWidth="1"/>
    <col min="2" max="2" width="29.33203125" bestFit="1" customWidth="1"/>
    <col min="3" max="3" width="12.6640625" bestFit="1" customWidth="1"/>
    <col min="10" max="10" width="9.88671875" customWidth="1"/>
    <col min="11" max="12" width="10" bestFit="1" customWidth="1"/>
    <col min="13" max="13" width="12.88671875" customWidth="1"/>
    <col min="14" max="14" width="8.88671875" bestFit="1" customWidth="1"/>
    <col min="15" max="15" width="7.88671875" bestFit="1" customWidth="1"/>
  </cols>
  <sheetData>
    <row r="1" spans="2:15" s="174" customFormat="1" x14ac:dyDescent="0.3">
      <c r="B1" s="217"/>
      <c r="C1" s="217"/>
      <c r="D1" s="217"/>
      <c r="E1" s="217"/>
      <c r="F1" s="217"/>
      <c r="G1" s="217"/>
      <c r="H1" s="217"/>
      <c r="I1" s="217"/>
      <c r="J1" s="217"/>
      <c r="K1" s="217"/>
      <c r="L1" s="217"/>
      <c r="M1" s="217"/>
      <c r="N1" s="217"/>
      <c r="O1" s="217"/>
    </row>
    <row r="2" spans="2:15" s="174" customFormat="1" x14ac:dyDescent="0.3">
      <c r="B2" s="217"/>
      <c r="C2" s="217"/>
      <c r="D2" s="217"/>
      <c r="E2" s="217"/>
      <c r="F2" s="217"/>
      <c r="G2" s="217"/>
      <c r="H2" s="217"/>
      <c r="I2" s="217"/>
      <c r="J2" s="217"/>
      <c r="K2" s="217"/>
      <c r="L2" s="217"/>
      <c r="M2" s="217"/>
      <c r="N2" s="217"/>
      <c r="O2" s="217"/>
    </row>
    <row r="3" spans="2:15" s="174" customFormat="1" x14ac:dyDescent="0.3">
      <c r="B3" s="217"/>
      <c r="C3" s="217"/>
      <c r="D3" s="217"/>
      <c r="E3" s="217"/>
      <c r="F3" s="217"/>
      <c r="G3" s="217"/>
      <c r="H3" s="217"/>
      <c r="I3" s="217"/>
      <c r="J3" s="217"/>
      <c r="K3" s="217"/>
      <c r="L3" s="217"/>
      <c r="M3" s="217"/>
      <c r="N3" s="217"/>
      <c r="O3" s="217"/>
    </row>
    <row r="4" spans="2:15" x14ac:dyDescent="0.3">
      <c r="B4" s="217"/>
      <c r="C4" s="217"/>
      <c r="D4" s="217"/>
      <c r="E4" s="217"/>
      <c r="F4" s="217"/>
      <c r="G4" s="217"/>
      <c r="H4" s="217"/>
      <c r="I4" s="217"/>
      <c r="J4" s="217"/>
      <c r="K4" s="217"/>
      <c r="L4" s="217"/>
      <c r="M4" s="217"/>
      <c r="N4" s="217"/>
      <c r="O4" s="217"/>
    </row>
    <row r="5" spans="2:15" s="223" customFormat="1" ht="8.4" customHeight="1" x14ac:dyDescent="0.3"/>
    <row r="6" spans="2:15" x14ac:dyDescent="0.3">
      <c r="B6" s="229" t="str">
        <f>"Ratio Analysis of - "&amp;'Data Sheet'!B1</f>
        <v>Ratio Analysis of - TATA MOTORS LTD</v>
      </c>
      <c r="C6" s="229"/>
      <c r="D6" s="229"/>
      <c r="E6" s="229"/>
      <c r="F6" s="229"/>
      <c r="G6" s="229"/>
      <c r="H6" s="229"/>
      <c r="I6" s="229"/>
      <c r="J6" s="229"/>
      <c r="K6" s="229"/>
      <c r="L6" s="229"/>
      <c r="M6" s="229"/>
      <c r="N6" s="229"/>
      <c r="O6" s="229"/>
    </row>
    <row r="7" spans="2:15" x14ac:dyDescent="0.3">
      <c r="B7" s="230" t="s">
        <v>89</v>
      </c>
      <c r="C7" s="232">
        <f>'Data Sheet'!B16</f>
        <v>42094</v>
      </c>
      <c r="D7" s="232">
        <f>'Data Sheet'!C16</f>
        <v>42460</v>
      </c>
      <c r="E7" s="232">
        <f>'Data Sheet'!D16</f>
        <v>42825</v>
      </c>
      <c r="F7" s="232">
        <f>'Data Sheet'!E16</f>
        <v>43190</v>
      </c>
      <c r="G7" s="232">
        <f>'Data Sheet'!F16</f>
        <v>43555</v>
      </c>
      <c r="H7" s="232">
        <f>'Data Sheet'!G16</f>
        <v>43921</v>
      </c>
      <c r="I7" s="232">
        <f>'Data Sheet'!H16</f>
        <v>44286</v>
      </c>
      <c r="J7" s="232">
        <f>'Data Sheet'!I16</f>
        <v>44651</v>
      </c>
      <c r="K7" s="232">
        <f>'Data Sheet'!J16</f>
        <v>45016</v>
      </c>
      <c r="L7" s="232">
        <f>'Data Sheet'!K16</f>
        <v>45382</v>
      </c>
      <c r="M7" s="246" t="s">
        <v>311</v>
      </c>
      <c r="N7" s="244" t="s">
        <v>312</v>
      </c>
      <c r="O7" s="244" t="s">
        <v>17</v>
      </c>
    </row>
    <row r="9" spans="2:15" x14ac:dyDescent="0.3">
      <c r="B9" s="135" t="s">
        <v>313</v>
      </c>
      <c r="C9" s="135"/>
      <c r="D9" s="136">
        <f>IFERROR(HistoricalFS!D11,0)</f>
        <v>3.75690010654397E-2</v>
      </c>
      <c r="E9" s="136">
        <f>IFERROR(HistoricalFS!E11,0)</f>
        <v>-1.2280329732469508E-2</v>
      </c>
      <c r="F9" s="136">
        <f>IFERROR(HistoricalFS!F11,0)</f>
        <v>8.104774581985974E-2</v>
      </c>
      <c r="G9" s="136">
        <f>IFERROR(HistoricalFS!G11,0)</f>
        <v>3.5629919045237157E-2</v>
      </c>
      <c r="H9" s="136">
        <f>IFERROR(HistoricalFS!H11,0)</f>
        <v>-0.135360159555724</v>
      </c>
      <c r="I9" s="136">
        <f>IFERROR(HistoricalFS!I11,0)</f>
        <v>-4.3181168490336042E-2</v>
      </c>
      <c r="J9" s="136">
        <f>IFERROR(HistoricalFS!J11,0)</f>
        <v>0.11472967306158344</v>
      </c>
      <c r="K9" s="136">
        <f>IFERROR(HistoricalFS!K11,0)</f>
        <v>0.24245815155859707</v>
      </c>
      <c r="L9" s="136">
        <f>IFERROR(HistoricalFS!L11,0)</f>
        <v>0.26580803363974326</v>
      </c>
      <c r="M9" s="135"/>
      <c r="N9" s="136">
        <f>IFERROR(AVERAGE(D9:L9),0)</f>
        <v>6.5157874045770087E-2</v>
      </c>
      <c r="O9" s="136">
        <f>IFERROR(MEDIAN(C9:L9),0)</f>
        <v>3.75690010654397E-2</v>
      </c>
    </row>
    <row r="10" spans="2:15" x14ac:dyDescent="0.3">
      <c r="B10" s="134" t="s">
        <v>314</v>
      </c>
      <c r="C10" s="134"/>
      <c r="D10" s="30">
        <f>IFERROR(HistoricalFS!D22/HistoricalFS!C22-1,0)</f>
        <v>-2.1494113584437979E-2</v>
      </c>
      <c r="E10" s="30">
        <f>IFERROR(HistoricalFS!E22/HistoricalFS!D22-1,0)</f>
        <v>-0.22936587208052905</v>
      </c>
      <c r="F10" s="30">
        <f>IFERROR(HistoricalFS!F22/HistoricalFS!E22-1,0)</f>
        <v>6.3165689322506102E-2</v>
      </c>
      <c r="G10" s="30">
        <f>IFERROR(HistoricalFS!G22/HistoricalFS!F22-1,0)</f>
        <v>-0.21595203460649259</v>
      </c>
      <c r="H10" s="30">
        <f>IFERROR(HistoricalFS!H22/HistoricalFS!G22-1,0)</f>
        <v>-0.27072537547138131</v>
      </c>
      <c r="I10" s="30">
        <f>IFERROR(HistoricalFS!I22/HistoricalFS!H22-1,0)</f>
        <v>0.79503554497758966</v>
      </c>
      <c r="J10" s="30">
        <f>IFERROR(HistoricalFS!J22/HistoricalFS!I22-1,0)</f>
        <v>-0.234374182150762</v>
      </c>
      <c r="K10" s="30">
        <f>IFERROR(HistoricalFS!K22/HistoricalFS!J22-1,0)</f>
        <v>0.28704223973294352</v>
      </c>
      <c r="L10" s="30">
        <f>IFERROR(HistoricalFS!L22/HistoricalFS!K22-1,0)</f>
        <v>0.87134505497269021</v>
      </c>
      <c r="M10" s="134"/>
      <c r="N10" s="30">
        <f t="shared" ref="N10:N13" si="0">IFERROR(AVERAGE(D10:L10),0)</f>
        <v>0.11607521679023629</v>
      </c>
      <c r="O10" s="30">
        <f t="shared" ref="O10:O13" si="1">IFERROR(MEDIAN(C10:L10),0)</f>
        <v>-2.1494113584437979E-2</v>
      </c>
    </row>
    <row r="11" spans="2:15" x14ac:dyDescent="0.3">
      <c r="B11" s="134" t="s">
        <v>315</v>
      </c>
      <c r="C11" s="134"/>
      <c r="D11" s="30">
        <f>IFERROR(HistoricalFS!D31/HistoricalFS!C31-1,0)</f>
        <v>-0.19978245260625749</v>
      </c>
      <c r="E11" s="30">
        <f>IFERROR(HistoricalFS!E31/HistoricalFS!D31-1,0)</f>
        <v>-0.55668251823863213</v>
      </c>
      <c r="F11" s="30">
        <f>IFERROR(HistoricalFS!F31/HistoricalFS!E31-1,0)</f>
        <v>-0.29861436616351744</v>
      </c>
      <c r="G11" s="30">
        <f>IFERROR(HistoricalFS!G31/HistoricalFS!F31-1,0)</f>
        <v>-1.897095149646705</v>
      </c>
      <c r="H11" s="30">
        <f>IFERROR(HistoricalFS!H31/HistoricalFS!G31-1,0)</f>
        <v>1.2800251873039095</v>
      </c>
      <c r="I11" s="30">
        <f>IFERROR(HistoricalFS!I31/HistoricalFS!H31-1,0)</f>
        <v>-1.0602479570180365</v>
      </c>
      <c r="J11" s="30">
        <f>IFERROR(HistoricalFS!J31/HistoricalFS!I31-1,0)</f>
        <v>-15.64914925025267</v>
      </c>
      <c r="K11" s="30">
        <f>IFERROR(HistoricalFS!K31/HistoricalFS!J31-1,0)</f>
        <v>-0.65313668793078505</v>
      </c>
      <c r="L11" s="30">
        <f>IFERROR(HistoricalFS!L31/HistoricalFS!K31-1,0)</f>
        <v>-7.8141215397976129</v>
      </c>
      <c r="M11" s="134"/>
      <c r="N11" s="30">
        <f t="shared" si="0"/>
        <v>-2.9832005260389232</v>
      </c>
      <c r="O11" s="30">
        <f t="shared" si="1"/>
        <v>-0.65313668793078505</v>
      </c>
    </row>
    <row r="12" spans="2:15" x14ac:dyDescent="0.3">
      <c r="B12" s="134" t="s">
        <v>316</v>
      </c>
      <c r="C12" s="134"/>
      <c r="D12" s="30">
        <f>IFERROR(HistoricalFS!D37/HistoricalFS!C37-1,0)</f>
        <v>3.1824673563310757E-2</v>
      </c>
      <c r="E12" s="30">
        <f>IFERROR(HistoricalFS!E37/HistoricalFS!D37-1,0)</f>
        <v>-0.69539895165986787</v>
      </c>
      <c r="F12" s="30">
        <f>IFERROR(HistoricalFS!F37/HistoricalFS!E37-1,0)</f>
        <v>-0.79011124197155724</v>
      </c>
      <c r="G12" s="30">
        <f>IFERROR(HistoricalFS!G37/HistoricalFS!F37-1,0)</f>
        <v>-3.5528470983790919</v>
      </c>
      <c r="H12" s="30">
        <f>IFERROR(HistoricalFS!H37/HistoricalFS!G37-1,0)</f>
        <v>3.9286702707513577</v>
      </c>
      <c r="I12" s="30">
        <f>IFERROR(HistoricalFS!I37/HistoricalFS!H37-1,0)</f>
        <v>-0.82862505348950144</v>
      </c>
      <c r="J12" s="30">
        <f>IFERROR(HistoricalFS!J37/HistoricalFS!I37-1,0)</f>
        <v>6.1952157445306248</v>
      </c>
      <c r="K12" s="30">
        <f>IFERROR(HistoricalFS!K37/HistoricalFS!J37-1,0)</f>
        <v>-0.7090436533357708</v>
      </c>
      <c r="L12" s="30">
        <f>IFERROR(HistoricalFS!L37/HistoricalFS!K37-1,0)</f>
        <v>-7.5761027654059525</v>
      </c>
      <c r="M12" s="134"/>
      <c r="N12" s="30">
        <f t="shared" si="0"/>
        <v>-0.44404645282182759</v>
      </c>
      <c r="O12" s="30">
        <f t="shared" si="1"/>
        <v>-0.7090436533357708</v>
      </c>
    </row>
    <row r="13" spans="2:15" x14ac:dyDescent="0.3">
      <c r="B13" s="137" t="s">
        <v>317</v>
      </c>
      <c r="C13" s="137"/>
      <c r="D13" s="138">
        <f>IFERROR(HistoricalFS!D45/HistoricalFS!C45-1,0)</f>
        <v>0</v>
      </c>
      <c r="E13" s="138">
        <f>IFERROR(HistoricalFS!E45/HistoricalFS!D45-1,0)</f>
        <v>-1</v>
      </c>
      <c r="F13" s="138">
        <f>IFERROR(HistoricalFS!F45/HistoricalFS!E45-1,0)</f>
        <v>0</v>
      </c>
      <c r="G13" s="138">
        <f>IFERROR(HistoricalFS!G45/HistoricalFS!F45-1,0)</f>
        <v>0</v>
      </c>
      <c r="H13" s="138">
        <f>IFERROR(HistoricalFS!H45/HistoricalFS!G45-1,0)</f>
        <v>0</v>
      </c>
      <c r="I13" s="138">
        <f>IFERROR(HistoricalFS!I45/HistoricalFS!H45-1,0)</f>
        <v>0</v>
      </c>
      <c r="J13" s="138">
        <f>IFERROR(HistoricalFS!J45/HistoricalFS!I45-1,0)</f>
        <v>0</v>
      </c>
      <c r="K13" s="138">
        <f>IFERROR(HistoricalFS!K45/HistoricalFS!J45-1,0)</f>
        <v>0</v>
      </c>
      <c r="L13" s="138">
        <f>IFERROR(HistoricalFS!L45/HistoricalFS!K45-1,0)</f>
        <v>5.0994148647671187</v>
      </c>
      <c r="M13" s="137"/>
      <c r="N13" s="138">
        <f t="shared" si="0"/>
        <v>0.45549054052967985</v>
      </c>
      <c r="O13" s="138">
        <f t="shared" si="1"/>
        <v>0</v>
      </c>
    </row>
    <row r="15" spans="2:15" x14ac:dyDescent="0.3">
      <c r="B15" s="135" t="s">
        <v>318</v>
      </c>
      <c r="C15" s="136">
        <f>IFERROR(HistoricalFS!C17,0)</f>
        <v>0.22914703499762759</v>
      </c>
      <c r="D15" s="136">
        <f>IFERROR(HistoricalFS!D17,0)</f>
        <v>0.24734524196690946</v>
      </c>
      <c r="E15" s="136">
        <f>IFERROR(HistoricalFS!E17,0)</f>
        <v>0.23819078253229964</v>
      </c>
      <c r="F15" s="136">
        <f>IFERROR(HistoricalFS!F17,0)</f>
        <v>0.21649990080619999</v>
      </c>
      <c r="G15" s="136">
        <f>IFERROR(HistoricalFS!G17,0)</f>
        <v>0.19571167496416494</v>
      </c>
      <c r="H15" s="136">
        <f>IFERROR(HistoricalFS!H17,0)</f>
        <v>0.19417127271491774</v>
      </c>
      <c r="I15" s="136">
        <f>IFERROR(HistoricalFS!I17,0)</f>
        <v>0.2180538622208833</v>
      </c>
      <c r="J15" s="136">
        <f>IFERROR(HistoricalFS!J17,0)</f>
        <v>0.19807108271747378</v>
      </c>
      <c r="K15" s="136">
        <f>IFERROR(HistoricalFS!K17,0)</f>
        <v>0.20685017994636876</v>
      </c>
      <c r="L15" s="136">
        <f>IFERROR(HistoricalFS!L17,0)</f>
        <v>0.23605714704961514</v>
      </c>
      <c r="M15" s="135"/>
      <c r="N15" s="136">
        <f>IFERROR(AVERAGE(C15:L15),0)</f>
        <v>0.21800981799164604</v>
      </c>
      <c r="O15" s="136">
        <f t="shared" ref="O15:O19" si="2">IFERROR(MEDIAN(C15:L15),0)</f>
        <v>0.21727688151354163</v>
      </c>
    </row>
    <row r="16" spans="2:15" x14ac:dyDescent="0.3">
      <c r="B16" s="134" t="s">
        <v>319</v>
      </c>
      <c r="C16" s="30">
        <f>IFERROR(HistoricalFS!C23,0)</f>
        <v>0.14910625508580397</v>
      </c>
      <c r="D16" s="30">
        <f>IFERROR(HistoricalFS!D23,0)</f>
        <v>0.14061845347443788</v>
      </c>
      <c r="E16" s="30">
        <f>IFERROR(HistoricalFS!E23,0)</f>
        <v>0.10971268723777329</v>
      </c>
      <c r="F16" s="30">
        <f>IFERROR(HistoricalFS!F23,0)</f>
        <v>0.10789788444182975</v>
      </c>
      <c r="G16" s="30">
        <f>IFERROR(HistoricalFS!G23,0)</f>
        <v>8.1686628795807431E-2</v>
      </c>
      <c r="H16" s="30">
        <f>IFERROR(HistoricalFS!H23,0)</f>
        <v>6.8898034485042198E-2</v>
      </c>
      <c r="I16" s="30">
        <f>IFERROR(HistoricalFS!I23,0)</f>
        <v>0.12925583904385496</v>
      </c>
      <c r="J16" s="30">
        <f>IFERROR(HistoricalFS!J23,0)</f>
        <v>8.877632835227646E-2</v>
      </c>
      <c r="K16" s="30">
        <f>IFERROR(HistoricalFS!K23,0)</f>
        <v>9.1961958102532049E-2</v>
      </c>
      <c r="L16" s="30">
        <f>IFERROR(HistoricalFS!L23,0)</f>
        <v>0.13595470321509878</v>
      </c>
      <c r="M16" s="134"/>
      <c r="N16" s="30">
        <f t="shared" ref="N16:N44" si="3">IFERROR(AVERAGE(C16:L16),0)</f>
        <v>0.11038687722344567</v>
      </c>
      <c r="O16" s="30">
        <f t="shared" si="2"/>
        <v>0.10880528583980152</v>
      </c>
    </row>
    <row r="17" spans="2:15" x14ac:dyDescent="0.3">
      <c r="B17" s="134" t="s">
        <v>320</v>
      </c>
      <c r="C17" s="30">
        <f>IFERROR((HistoricalFS!C22-HistoricalFS!C28)/HistoricalFS!C10,0)</f>
        <v>9.8229670900837146E-2</v>
      </c>
      <c r="D17" s="30">
        <f>IFERROR((HistoricalFS!D22-HistoricalFS!D28)/HistoricalFS!D10,0)</f>
        <v>7.941702777851016E-2</v>
      </c>
      <c r="E17" s="30">
        <f>IFERROR((HistoricalFS!E22-HistoricalFS!E28)/HistoricalFS!E10,0)</f>
        <v>4.3322300645279484E-2</v>
      </c>
      <c r="F17" s="30">
        <f>IFERROR((HistoricalFS!F22-HistoricalFS!F28)/HistoricalFS!F10,0)</f>
        <v>3.3970412259310953E-2</v>
      </c>
      <c r="G17" s="30">
        <f>IFERROR((HistoricalFS!G22-HistoricalFS!G28)/HistoricalFS!G10,0)</f>
        <v>3.5560233478087663E-3</v>
      </c>
      <c r="H17" s="30">
        <f>IFERROR((HistoricalFS!H22-HistoricalFS!H28)/HistoricalFS!H10,0)</f>
        <v>-1.3170363258273456E-2</v>
      </c>
      <c r="I17" s="30">
        <f>IFERROR((HistoricalFS!I22-HistoricalFS!I28)/HistoricalFS!I10,0)</f>
        <v>3.4991608110258483E-2</v>
      </c>
      <c r="J17" s="30">
        <f>IFERROR((HistoricalFS!J22-HistoricalFS!J28)/HistoricalFS!J10,0)</f>
        <v>-4.1514992694289269E-4</v>
      </c>
      <c r="K17" s="30">
        <f>IFERROR((HistoricalFS!K22-HistoricalFS!K28)/HistoricalFS!K10,0)</f>
        <v>2.0104346955433228E-2</v>
      </c>
      <c r="L17" s="30">
        <f>IFERROR((HistoricalFS!L22-HistoricalFS!L28)/HistoricalFS!L10,0)</f>
        <v>7.3683863437114389E-2</v>
      </c>
      <c r="M17" s="134"/>
      <c r="N17" s="30">
        <f t="shared" si="3"/>
        <v>3.7368974024933624E-2</v>
      </c>
      <c r="O17" s="30">
        <f t="shared" si="2"/>
        <v>3.4481010184784722E-2</v>
      </c>
    </row>
    <row r="18" spans="2:15" x14ac:dyDescent="0.3">
      <c r="B18" s="134" t="s">
        <v>321</v>
      </c>
      <c r="C18" s="30">
        <f>IFERROR(HistoricalFS!C32,0)</f>
        <v>7.9756085085905037E-2</v>
      </c>
      <c r="D18" s="30">
        <f>IFERROR(HistoricalFS!D32,0)</f>
        <v>6.1511300676516931E-2</v>
      </c>
      <c r="E18" s="30">
        <f>IFERROR(HistoricalFS!E32,0)</f>
        <v>2.7608071132565179E-2</v>
      </c>
      <c r="F18" s="30">
        <f>IFERROR(HistoricalFS!F32,0)</f>
        <v>1.7912163958707913E-2</v>
      </c>
      <c r="G18" s="30">
        <f>IFERROR(HistoricalFS!G32,0)</f>
        <v>-1.5516078776333117E-2</v>
      </c>
      <c r="H18" s="30">
        <f>IFERROR(HistoricalFS!H32,0)</f>
        <v>-4.0915360088026265E-2</v>
      </c>
      <c r="I18" s="30">
        <f>IFERROR(HistoricalFS!I32,0)</f>
        <v>2.5763151547420113E-3</v>
      </c>
      <c r="J18" s="30">
        <f>IFERROR(HistoricalFS!J32,0)</f>
        <v>-3.3856482095653805E-2</v>
      </c>
      <c r="K18" s="30">
        <f>IFERROR(HistoricalFS!K32,0)</f>
        <v>-9.4518849588445895E-3</v>
      </c>
      <c r="L18" s="30">
        <f>IFERROR(HistoricalFS!L32,0)</f>
        <v>5.0881564327377643E-2</v>
      </c>
      <c r="M18" s="134"/>
      <c r="N18" s="30">
        <f t="shared" si="3"/>
        <v>1.4050569441695698E-2</v>
      </c>
      <c r="O18" s="30">
        <f t="shared" si="2"/>
        <v>1.0244239556724962E-2</v>
      </c>
    </row>
    <row r="19" spans="2:15" x14ac:dyDescent="0.3">
      <c r="B19" s="137" t="s">
        <v>322</v>
      </c>
      <c r="C19" s="138">
        <f>IFERROR(HistoricalFS!C38,0)</f>
        <v>5.0713146858982282E-2</v>
      </c>
      <c r="D19" s="138">
        <f>IFERROR(HistoricalFS!D38,0)</f>
        <v>5.0432381990407359E-2</v>
      </c>
      <c r="E19" s="138">
        <f>IFERROR(HistoricalFS!E38,0)</f>
        <v>1.5552749314395296E-2</v>
      </c>
      <c r="F19" s="138">
        <f>IFERROR(HistoricalFS!F38,0)</f>
        <v>3.01961430487095E-3</v>
      </c>
      <c r="G19" s="138">
        <f>IFERROR(HistoricalFS!G38,0)</f>
        <v>-7.4434056747998256E-3</v>
      </c>
      <c r="H19" s="138">
        <f>IFERROR(HistoricalFS!H38,0)</f>
        <v>-4.2429333632923408E-2</v>
      </c>
      <c r="I19" s="138">
        <f>IFERROR(HistoricalFS!I38,0)</f>
        <v>-7.5994791724005731E-3</v>
      </c>
      <c r="J19" s="138">
        <f>IFERROR(HistoricalFS!J38,0)</f>
        <v>-4.9052154538339235E-2</v>
      </c>
      <c r="K19" s="138">
        <f>IFERROR(HistoricalFS!K38,0)</f>
        <v>-1.1486934720964945E-2</v>
      </c>
      <c r="L19" s="138">
        <f>IFERROR(HistoricalFS!L38,0)</f>
        <v>5.9676713353894045E-2</v>
      </c>
      <c r="M19" s="137"/>
      <c r="N19" s="138">
        <f t="shared" si="3"/>
        <v>6.1383298083121946E-3</v>
      </c>
      <c r="O19" s="138">
        <f t="shared" si="2"/>
        <v>-2.2118956849644378E-3</v>
      </c>
    </row>
    <row r="21" spans="2:15" x14ac:dyDescent="0.3">
      <c r="B21" s="135" t="s">
        <v>323</v>
      </c>
      <c r="C21" s="136">
        <f>IFERROR(HistoricalFS!C20,0)</f>
        <v>8.0040779911823637E-2</v>
      </c>
      <c r="D21" s="136">
        <f>IFERROR(HistoricalFS!D20,0)</f>
        <v>0.10672678849247161</v>
      </c>
      <c r="E21" s="136">
        <f>IFERROR(HistoricalFS!E20,0)</f>
        <v>0.12847809529452636</v>
      </c>
      <c r="F21" s="136">
        <f>IFERROR(HistoricalFS!F20,0)</f>
        <v>0.10860201636437025</v>
      </c>
      <c r="G21" s="136">
        <f>IFERROR(HistoricalFS!G20,0)</f>
        <v>0.11402504616835751</v>
      </c>
      <c r="H21" s="136">
        <f>IFERROR(HistoricalFS!H20,0)</f>
        <v>0.12527323822987554</v>
      </c>
      <c r="I21" s="136">
        <f>IFERROR(HistoricalFS!I20,0)</f>
        <v>8.8798023177028354E-2</v>
      </c>
      <c r="J21" s="136">
        <f>IFERROR(HistoricalFS!J20,0)</f>
        <v>0.10929475436519734</v>
      </c>
      <c r="K21" s="136">
        <f>IFERROR(HistoricalFS!K20,0)</f>
        <v>0.11488822184383672</v>
      </c>
      <c r="L21" s="136">
        <f>IFERROR(HistoricalFS!L20,0)</f>
        <v>0.10010244383451636</v>
      </c>
      <c r="M21" s="135"/>
      <c r="N21" s="136">
        <f t="shared" si="3"/>
        <v>0.10762294076820036</v>
      </c>
      <c r="O21" s="136">
        <f t="shared" ref="O21:O23" si="4">IFERROR(MEDIAN(C21:L21),0)</f>
        <v>0.1089483853647838</v>
      </c>
    </row>
    <row r="22" spans="2:15" x14ac:dyDescent="0.3">
      <c r="B22" s="134" t="s">
        <v>107</v>
      </c>
      <c r="C22" s="30">
        <f>IFERROR(HistoricalFS!C29,0)</f>
        <v>5.0876584184966822E-2</v>
      </c>
      <c r="D22" s="30">
        <f>IFERROR(HistoricalFS!D29,0)</f>
        <v>6.1201425695927715E-2</v>
      </c>
      <c r="E22" s="30">
        <f>IFERROR(HistoricalFS!E29,0)</f>
        <v>6.63903865924938E-2</v>
      </c>
      <c r="F22" s="30">
        <f>IFERROR(HistoricalFS!F29,0)</f>
        <v>7.3927472182518786E-2</v>
      </c>
      <c r="G22" s="30">
        <f>IFERROR(HistoricalFS!G29,0)</f>
        <v>7.8130605447998658E-2</v>
      </c>
      <c r="H22" s="30">
        <f>IFERROR(HistoricalFS!H29,0)</f>
        <v>8.206839774331566E-2</v>
      </c>
      <c r="I22" s="30">
        <f>IFERROR(HistoricalFS!I29,0)</f>
        <v>9.4264230933596482E-2</v>
      </c>
      <c r="J22" s="30">
        <f>IFERROR(HistoricalFS!J29,0)</f>
        <v>8.9191478279219347E-2</v>
      </c>
      <c r="K22" s="30">
        <f>IFERROR(HistoricalFS!K29,0)</f>
        <v>7.1857611147098821E-2</v>
      </c>
      <c r="L22" s="30">
        <f>IFERROR(HistoricalFS!L29,0)</f>
        <v>6.2270839777984394E-2</v>
      </c>
      <c r="M22" s="134"/>
      <c r="N22" s="30">
        <f t="shared" si="3"/>
        <v>7.3017903198512063E-2</v>
      </c>
      <c r="O22" s="30">
        <f t="shared" si="4"/>
        <v>7.2892541664808796E-2</v>
      </c>
    </row>
    <row r="23" spans="2:15" x14ac:dyDescent="0.3">
      <c r="B23" s="137" t="s">
        <v>324</v>
      </c>
      <c r="C23" s="139">
        <f>C17</f>
        <v>9.8229670900837146E-2</v>
      </c>
      <c r="D23" s="139">
        <f t="shared" ref="D23:L23" si="5">D17</f>
        <v>7.941702777851016E-2</v>
      </c>
      <c r="E23" s="139">
        <f t="shared" si="5"/>
        <v>4.3322300645279484E-2</v>
      </c>
      <c r="F23" s="139">
        <f t="shared" si="5"/>
        <v>3.3970412259310953E-2</v>
      </c>
      <c r="G23" s="139">
        <f t="shared" si="5"/>
        <v>3.5560233478087663E-3</v>
      </c>
      <c r="H23" s="139">
        <f t="shared" si="5"/>
        <v>-1.3170363258273456E-2</v>
      </c>
      <c r="I23" s="139">
        <f t="shared" si="5"/>
        <v>3.4991608110258483E-2</v>
      </c>
      <c r="J23" s="139">
        <f t="shared" si="5"/>
        <v>-4.1514992694289269E-4</v>
      </c>
      <c r="K23" s="139">
        <f t="shared" si="5"/>
        <v>2.0104346955433228E-2</v>
      </c>
      <c r="L23" s="139">
        <f t="shared" si="5"/>
        <v>7.3683863437114389E-2</v>
      </c>
      <c r="M23" s="137"/>
      <c r="N23" s="138">
        <f t="shared" si="3"/>
        <v>3.7368974024933624E-2</v>
      </c>
      <c r="O23" s="138">
        <f t="shared" si="4"/>
        <v>3.4481010184784722E-2</v>
      </c>
    </row>
    <row r="25" spans="2:15" x14ac:dyDescent="0.3">
      <c r="B25" s="135" t="s">
        <v>325</v>
      </c>
      <c r="C25" s="136">
        <f>IFERROR((HistoricalFS!C22-HistoricalFS!C28)/(SUM(HistoricalFS!C56:C58)),0)</f>
        <v>0.19904181268509033</v>
      </c>
      <c r="D25" s="136">
        <f>IFERROR((HistoricalFS!D22-HistoricalFS!D28)/(SUM(HistoricalFS!D56:D58)),0)</f>
        <v>0.1462081011853561</v>
      </c>
      <c r="E25" s="136">
        <f>IFERROR((HistoricalFS!E22-HistoricalFS!E28)/(SUM(HistoricalFS!E56:E58)),0)</f>
        <v>8.5490986154773282E-2</v>
      </c>
      <c r="F25" s="136">
        <f>IFERROR((HistoricalFS!F22-HistoricalFS!F28)/(SUM(HistoricalFS!F56:F58)),0)</f>
        <v>5.3716113570365424E-2</v>
      </c>
      <c r="G25" s="136">
        <f>IFERROR((HistoricalFS!G22-HistoricalFS!G28)/(SUM(HistoricalFS!G56:G58)),0)</f>
        <v>6.4542733637543747E-3</v>
      </c>
      <c r="H25" s="136">
        <f>IFERROR((HistoricalFS!H22-HistoricalFS!H28)/(SUM(HistoricalFS!H56:H58)),0)</f>
        <v>-1.8387082646096023E-2</v>
      </c>
      <c r="I25" s="136">
        <f>IFERROR((HistoricalFS!I22-HistoricalFS!I28)/(SUM(HistoricalFS!I56:I58)),0)</f>
        <v>4.4284324706251613E-2</v>
      </c>
      <c r="J25" s="136">
        <f>IFERROR((HistoricalFS!J22-HistoricalFS!J28)/(SUM(HistoricalFS!J56:J58)),0)</f>
        <v>-6.0520306054739361E-4</v>
      </c>
      <c r="K25" s="136">
        <f>IFERROR((HistoricalFS!K22-HistoricalFS!K28)/(SUM(HistoricalFS!K56:K58)),0)</f>
        <v>3.8762956416083731E-2</v>
      </c>
      <c r="L25" s="136">
        <f>IFERROR((HistoricalFS!L22-HistoricalFS!L28)/(SUM(HistoricalFS!L56:L58)),0)</f>
        <v>0.16790572738589757</v>
      </c>
      <c r="M25" s="135"/>
      <c r="N25" s="136">
        <f t="shared" si="3"/>
        <v>7.2287200976092911E-2</v>
      </c>
      <c r="O25" s="136">
        <f t="shared" ref="O25:O29" si="6">IFERROR(MEDIAN(C25:L25),0)</f>
        <v>4.9000219138308515E-2</v>
      </c>
    </row>
    <row r="26" spans="2:15" x14ac:dyDescent="0.3">
      <c r="B26" s="134" t="s">
        <v>326</v>
      </c>
      <c r="C26" s="30">
        <f>IFERROR(HistoricalFS!C48,0)</f>
        <v>1</v>
      </c>
      <c r="D26" s="30">
        <f>IFERROR(HistoricalFS!D48,0)</f>
        <v>0.99506765991253665</v>
      </c>
      <c r="E26" s="30">
        <f>IFERROR(HistoricalFS!E48,0)</f>
        <v>1</v>
      </c>
      <c r="F26" s="30">
        <f>IFERROR(HistoricalFS!F48,0)</f>
        <v>1</v>
      </c>
      <c r="G26" s="30">
        <f>IFERROR(HistoricalFS!G48,0)</f>
        <v>0</v>
      </c>
      <c r="H26" s="30">
        <f>IFERROR(HistoricalFS!H48,0)</f>
        <v>0</v>
      </c>
      <c r="I26" s="30">
        <f>IFERROR(HistoricalFS!I48,0)</f>
        <v>0</v>
      </c>
      <c r="J26" s="30">
        <f>IFERROR(HistoricalFS!J48,0)</f>
        <v>0</v>
      </c>
      <c r="K26" s="30">
        <f>IFERROR(HistoricalFS!K48,0)</f>
        <v>0</v>
      </c>
      <c r="L26" s="30">
        <f>IFERROR(HistoricalFS!L48,0)</f>
        <v>0.82109000160327028</v>
      </c>
      <c r="M26" s="134"/>
      <c r="N26" s="30">
        <f t="shared" si="3"/>
        <v>0.48161576615158069</v>
      </c>
      <c r="O26" s="30">
        <f t="shared" si="6"/>
        <v>0.41054500080163514</v>
      </c>
    </row>
    <row r="27" spans="2:15" x14ac:dyDescent="0.3">
      <c r="B27" s="134" t="s">
        <v>327</v>
      </c>
      <c r="C27" s="30">
        <f>IFERROR(HistoricalFS!C37/SUM(HistoricalFS!C56:C57),0)</f>
        <v>0.2372052002491202</v>
      </c>
      <c r="D27" s="30">
        <f>IFERROR(HistoricalFS!D37/SUM(HistoricalFS!D56:D57),0)</f>
        <v>0.17441316864171685</v>
      </c>
      <c r="E27" s="30">
        <f>IFERROR(HistoricalFS!E37/SUM(HistoricalFS!E56:E57),0)</f>
        <v>7.2241189530689517E-2</v>
      </c>
      <c r="F27" s="30">
        <f>IFERROR(HistoricalFS!F37/SUM(HistoricalFS!F56:F57),0)</f>
        <v>9.2254980749341738E-3</v>
      </c>
      <c r="G27" s="30">
        <f>IFERROR(HistoricalFS!G37/SUM(HistoricalFS!G56:G57),0)</f>
        <v>-3.7345736658758885E-2</v>
      </c>
      <c r="H27" s="30">
        <f>IFERROR(HistoricalFS!H37/SUM(HistoricalFS!H56:H57),0)</f>
        <v>-0.1780542775131683</v>
      </c>
      <c r="I27" s="30">
        <f>IFERROR(HistoricalFS!I37/SUM(HistoricalFS!I56:I57),0)</f>
        <v>-3.4360591904822733E-2</v>
      </c>
      <c r="J27" s="30">
        <f>IFERROR(HistoricalFS!J37/SUM(HistoricalFS!J56:J57),0)</f>
        <v>-0.30651638060341208</v>
      </c>
      <c r="K27" s="30">
        <f>IFERROR(HistoricalFS!K37/SUM(HistoricalFS!K56:K57),0)</f>
        <v>-8.7686298356707396E-2</v>
      </c>
      <c r="L27" s="30">
        <f>IFERROR(HistoricalFS!L37/SUM(HistoricalFS!L56:L57),0)</f>
        <v>0.30775670464290195</v>
      </c>
      <c r="M27" s="134"/>
      <c r="N27" s="30">
        <f t="shared" si="3"/>
        <v>1.5687847610249321E-2</v>
      </c>
      <c r="O27" s="30">
        <f t="shared" si="6"/>
        <v>-1.2567546914944279E-2</v>
      </c>
    </row>
    <row r="28" spans="2:15" x14ac:dyDescent="0.3">
      <c r="B28" s="134" t="s">
        <v>328</v>
      </c>
      <c r="C28" s="30">
        <f>IFERROR(C26*C27,0)</f>
        <v>0.2372052002491202</v>
      </c>
      <c r="D28" s="30">
        <f t="shared" ref="D28:L28" si="7">IFERROR(D26*D27,0)</f>
        <v>0.17355290357824379</v>
      </c>
      <c r="E28" s="30">
        <f t="shared" si="7"/>
        <v>7.2241189530689517E-2</v>
      </c>
      <c r="F28" s="30">
        <f t="shared" si="7"/>
        <v>9.2254980749341738E-3</v>
      </c>
      <c r="G28" s="30">
        <f t="shared" si="7"/>
        <v>0</v>
      </c>
      <c r="H28" s="30">
        <f t="shared" si="7"/>
        <v>0</v>
      </c>
      <c r="I28" s="30">
        <f>IFERROR(I26*I27,0)</f>
        <v>0</v>
      </c>
      <c r="J28" s="30">
        <f t="shared" si="7"/>
        <v>0</v>
      </c>
      <c r="K28" s="30">
        <f t="shared" si="7"/>
        <v>0</v>
      </c>
      <c r="L28" s="30">
        <f t="shared" si="7"/>
        <v>0.25269595310865756</v>
      </c>
      <c r="M28" s="134"/>
      <c r="N28" s="30">
        <f t="shared" si="3"/>
        <v>7.4492074454164531E-2</v>
      </c>
      <c r="O28" s="30">
        <f t="shared" si="6"/>
        <v>4.6127490374670869E-3</v>
      </c>
    </row>
    <row r="29" spans="2:15" x14ac:dyDescent="0.3">
      <c r="B29" s="137" t="s">
        <v>329</v>
      </c>
      <c r="C29" s="140">
        <f>((HistoricalFS!C22-HistoricalFS!C28)/HistoricalFS!C25)</f>
        <v>5.3173039541375138</v>
      </c>
      <c r="D29" s="140">
        <f>((HistoricalFS!D22-HistoricalFS!D28)/HistoricalFS!D25)</f>
        <v>4.4352863933500721</v>
      </c>
      <c r="E29" s="140">
        <f>((HistoricalFS!E22-HistoricalFS!E28)/HistoricalFS!E25)</f>
        <v>2.7568835373205922</v>
      </c>
      <c r="F29" s="140">
        <f>((HistoricalFS!F22-HistoricalFS!F28)/HistoricalFS!F25)</f>
        <v>2.1154494328024094</v>
      </c>
      <c r="G29" s="140">
        <f>((HistoricalFS!G22-HistoricalFS!G28)/HistoricalFS!G25)</f>
        <v>0.18645156808947008</v>
      </c>
      <c r="H29" s="140">
        <f>((HistoricalFS!H22-HistoricalFS!H28)/HistoricalFS!H25)</f>
        <v>-0.47469326953211261</v>
      </c>
      <c r="I29" s="140">
        <f>((HistoricalFS!I22-HistoricalFS!I28)/HistoricalFS!I25)</f>
        <v>1.079478385658198</v>
      </c>
      <c r="J29" s="140">
        <f>((HistoricalFS!J22-HistoricalFS!J28)/HistoricalFS!J25)</f>
        <v>-1.2414275987824557E-2</v>
      </c>
      <c r="K29" s="140">
        <f>((HistoricalFS!K22-HistoricalFS!K28)/HistoricalFS!K25)</f>
        <v>0.68020669934320532</v>
      </c>
      <c r="L29" s="140">
        <f>((HistoricalFS!L22-HistoricalFS!L28)/HistoricalFS!L25)</f>
        <v>3.231422545705088</v>
      </c>
      <c r="M29" s="137"/>
      <c r="N29" s="140">
        <f t="shared" si="3"/>
        <v>1.9315374970886612</v>
      </c>
      <c r="O29" s="140">
        <f t="shared" si="6"/>
        <v>1.5974639092303038</v>
      </c>
    </row>
    <row r="31" spans="2:15" x14ac:dyDescent="0.3">
      <c r="B31" s="135" t="s">
        <v>330</v>
      </c>
      <c r="C31" s="141">
        <f>HistoricalFS!C10/HistoricalFS!C68</f>
        <v>20.92016821419486</v>
      </c>
      <c r="D31" s="141">
        <f>HistoricalFS!D10/HistoricalFS!D68</f>
        <v>20.119918266350599</v>
      </c>
      <c r="E31" s="141">
        <f>HistoricalFS!E10/HistoricalFS!E68</f>
        <v>19.160353236640844</v>
      </c>
      <c r="F31" s="141">
        <f>HistoricalFS!F10/HistoricalFS!F68</f>
        <v>14.655712224718874</v>
      </c>
      <c r="G31" s="141">
        <f>HistoricalFS!G10/HistoricalFS!G68</f>
        <v>15.894698773489607</v>
      </c>
      <c r="H31" s="141">
        <f>HistoricalFS!H10/HistoricalFS!H68</f>
        <v>23.366617170976728</v>
      </c>
      <c r="I31" s="141">
        <f>HistoricalFS!I10/HistoricalFS!I68</f>
        <v>19.701330853658153</v>
      </c>
      <c r="J31" s="141">
        <f>HistoricalFS!J10/HistoricalFS!J68</f>
        <v>22.379917570317598</v>
      </c>
      <c r="K31" s="141">
        <f>HistoricalFS!K10/HistoricalFS!K68</f>
        <v>21.982947610142858</v>
      </c>
      <c r="L31" s="141">
        <f>HistoricalFS!L10/HistoricalFS!L68</f>
        <v>25.833687966063799</v>
      </c>
      <c r="M31" s="135"/>
      <c r="N31" s="141">
        <f t="shared" si="3"/>
        <v>20.401535188655391</v>
      </c>
      <c r="O31" s="141">
        <f t="shared" ref="O31:O35" si="8">IFERROR(MEDIAN(C31:L31),0)</f>
        <v>20.520043240272727</v>
      </c>
    </row>
    <row r="32" spans="2:15" x14ac:dyDescent="0.3">
      <c r="B32" s="134" t="s">
        <v>331</v>
      </c>
      <c r="C32" s="142">
        <f>IFERROR(HistoricalFS!C10/HistoricalFS!C59,0)</f>
        <v>2.4493010585757142</v>
      </c>
      <c r="D32" s="142">
        <f>IFERROR(HistoricalFS!D10/HistoricalFS!D59,0)</f>
        <v>2.3769603927858673</v>
      </c>
      <c r="E32" s="142">
        <f>IFERROR(HistoricalFS!E10/HistoricalFS!E59,0)</f>
        <v>1.9842807783040648</v>
      </c>
      <c r="F32" s="142">
        <f>IFERROR(HistoricalFS!F10/HistoricalFS!F59,0)</f>
        <v>2.0414780318629697</v>
      </c>
      <c r="G32" s="142">
        <f>IFERROR(HistoricalFS!G10/HistoricalFS!G59,0)</f>
        <v>2.1667847518227492</v>
      </c>
      <c r="H32" s="142">
        <f>IFERROR(HistoricalFS!H10/HistoricalFS!H59,0)</f>
        <v>1.9602534811345065</v>
      </c>
      <c r="I32" s="142">
        <f>IFERROR(HistoricalFS!I10/HistoricalFS!I59,0)</f>
        <v>1.7323684804395676</v>
      </c>
      <c r="J32" s="142">
        <f>IFERROR(HistoricalFS!J10/HistoricalFS!J59,0)</f>
        <v>2.0170312149360217</v>
      </c>
      <c r="K32" s="142">
        <f>IFERROR(HistoricalFS!K10/HistoricalFS!K59,0)</f>
        <v>2.2286057258733614</v>
      </c>
      <c r="L32" s="142">
        <f>IFERROR(HistoricalFS!L10/HistoricalFS!L59,0)</f>
        <v>2.4694234112546125</v>
      </c>
      <c r="M32" s="134"/>
      <c r="N32" s="142">
        <f t="shared" si="3"/>
        <v>2.1426487326989436</v>
      </c>
      <c r="O32" s="142">
        <f t="shared" si="8"/>
        <v>2.1041313918428592</v>
      </c>
    </row>
    <row r="33" spans="2:15" x14ac:dyDescent="0.3">
      <c r="B33" s="134" t="s">
        <v>332</v>
      </c>
      <c r="C33" s="142">
        <f>IFERROR(HistoricalFS!C10/HistoricalFS!C69,0)</f>
        <v>8.9900219797938927</v>
      </c>
      <c r="D33" s="142">
        <f>IFERROR(HistoricalFS!D10/HistoricalFS!D69,0)</f>
        <v>8.3613381173839922</v>
      </c>
      <c r="E33" s="142">
        <f>IFERROR(HistoricalFS!E10/HistoricalFS!E69,0)</f>
        <v>7.6867643466738649</v>
      </c>
      <c r="F33" s="142">
        <f>IFERROR(HistoricalFS!F10/HistoricalFS!F69,0)</f>
        <v>6.9190051742350009</v>
      </c>
      <c r="G33" s="142">
        <f>IFERROR(HistoricalFS!G10/HistoricalFS!G69,0)</f>
        <v>7.7392856309817084</v>
      </c>
      <c r="H33" s="142">
        <f>IFERROR(HistoricalFS!H10/HistoricalFS!H69,0)</f>
        <v>6.9698269049637886</v>
      </c>
      <c r="I33" s="142">
        <f>IFERROR(HistoricalFS!I10/HistoricalFS!I69,0)</f>
        <v>6.9217098811563442</v>
      </c>
      <c r="J33" s="142">
        <f>IFERROR(HistoricalFS!J10/HistoricalFS!J69,0)</f>
        <v>7.9015588385356104</v>
      </c>
      <c r="K33" s="142">
        <f>IFERROR(HistoricalFS!K10/HistoricalFS!K69,0)</f>
        <v>8.4888641723217457</v>
      </c>
      <c r="L33" s="142">
        <f>IFERROR(HistoricalFS!L10/HistoricalFS!L69,0)</f>
        <v>9.1639137956181322</v>
      </c>
      <c r="M33" s="134"/>
      <c r="N33" s="142">
        <f t="shared" si="3"/>
        <v>7.9142288841664072</v>
      </c>
      <c r="O33" s="142">
        <f t="shared" si="8"/>
        <v>7.8204222347586594</v>
      </c>
    </row>
    <row r="34" spans="2:15" x14ac:dyDescent="0.3">
      <c r="B34" s="134" t="s">
        <v>333</v>
      </c>
      <c r="C34" s="142">
        <f>IFERROR(HistoricalFS!C10/HistoricalFS!C62,0)</f>
        <v>2.9742370802544178</v>
      </c>
      <c r="D34" s="142">
        <f>IFERROR(HistoricalFS!D10/HistoricalFS!D62,0)</f>
        <v>2.546312771514708</v>
      </c>
      <c r="E34" s="142">
        <f>IFERROR(HistoricalFS!E10/HistoricalFS!E62,0)</f>
        <v>2.8109343484246239</v>
      </c>
      <c r="F34" s="142">
        <f>IFERROR(HistoricalFS!F10/HistoricalFS!F62,0)</f>
        <v>2.4012948768781421</v>
      </c>
      <c r="G34" s="142">
        <f>IFERROR(HistoricalFS!G10/HistoricalFS!G62,0)</f>
        <v>2.7144319562092578</v>
      </c>
      <c r="H34" s="142">
        <f>IFERROR(HistoricalFS!H10/HistoricalFS!H62,0)</f>
        <v>2.0539205744067566</v>
      </c>
      <c r="I34" s="142">
        <f>IFERROR(HistoricalFS!I10/HistoricalFS!I62,0)</f>
        <v>1.8008727134726064</v>
      </c>
      <c r="J34" s="142">
        <f>IFERROR(HistoricalFS!J10/HistoricalFS!J62,0)</f>
        <v>2.0053488717943728</v>
      </c>
      <c r="K34" s="142">
        <f>IFERROR(HistoricalFS!K10/HistoricalFS!K62,0)</f>
        <v>2.6193791539294131</v>
      </c>
      <c r="L34" s="142">
        <f>IFERROR(HistoricalFS!L10/HistoricalFS!L62,0)</f>
        <v>3.6107194547475023</v>
      </c>
      <c r="M34" s="134"/>
      <c r="N34" s="142">
        <f t="shared" si="3"/>
        <v>2.5537451801631801</v>
      </c>
      <c r="O34" s="142">
        <f t="shared" si="8"/>
        <v>2.5828459627220606</v>
      </c>
    </row>
    <row r="35" spans="2:15" x14ac:dyDescent="0.3">
      <c r="B35" s="137" t="s">
        <v>334</v>
      </c>
      <c r="C35" s="140">
        <f>IFERROR(HistoricalFS!C10/SUM(HistoricalFS!C56:C57),0)</f>
        <v>4.6773906756114965</v>
      </c>
      <c r="D35" s="140">
        <f>IFERROR(HistoricalFS!D10/SUM(HistoricalFS!D56:D57),0)</f>
        <v>3.4583567493379874</v>
      </c>
      <c r="E35" s="140">
        <f>IFERROR(HistoricalFS!E10/SUM(HistoricalFS!E56:E57),0)</f>
        <v>4.6449144180459854</v>
      </c>
      <c r="F35" s="140">
        <f>IFERROR(HistoricalFS!F10/SUM(HistoricalFS!F56:F57),0)</f>
        <v>3.0551908765475422</v>
      </c>
      <c r="G35" s="140">
        <f>IFERROR(HistoricalFS!G10/SUM(HistoricalFS!G56:G57),0)</f>
        <v>5.0172915853821474</v>
      </c>
      <c r="H35" s="140">
        <f>IFERROR(HistoricalFS!H10/SUM(HistoricalFS!H56:H57),0)</f>
        <v>4.196490075795241</v>
      </c>
      <c r="I35" s="140">
        <f>IFERROR(HistoricalFS!I10/SUM(HistoricalFS!I56:I57),0)</f>
        <v>4.5214403678625628</v>
      </c>
      <c r="J35" s="140">
        <f>IFERROR(HistoricalFS!J10/SUM(HistoricalFS!J56:J57),0)</f>
        <v>6.2487852671963351</v>
      </c>
      <c r="K35" s="140">
        <f>IFERROR(HistoricalFS!K10/SUM(HistoricalFS!K56:K57),0)</f>
        <v>7.6335680916398054</v>
      </c>
      <c r="L35" s="140">
        <f>IFERROR(HistoricalFS!L10/SUM(HistoricalFS!L56:L57),0)</f>
        <v>5.1570652495194773</v>
      </c>
      <c r="M35" s="137"/>
      <c r="N35" s="140">
        <f t="shared" si="3"/>
        <v>4.861049335693858</v>
      </c>
      <c r="O35" s="140">
        <f t="shared" si="8"/>
        <v>4.6611525468287409</v>
      </c>
    </row>
    <row r="37" spans="2:15" x14ac:dyDescent="0.3">
      <c r="B37" s="135" t="s">
        <v>335</v>
      </c>
      <c r="C37" s="143">
        <f>IFERROR(365/C31,0)</f>
        <v>17.447278447423685</v>
      </c>
      <c r="D37" s="143">
        <f t="shared" ref="D37:L39" si="9">IFERROR(365/D31,0)</f>
        <v>18.141226776772818</v>
      </c>
      <c r="E37" s="143">
        <f t="shared" si="9"/>
        <v>19.049753180019717</v>
      </c>
      <c r="F37" s="143">
        <f t="shared" si="9"/>
        <v>24.904964999543136</v>
      </c>
      <c r="G37" s="143">
        <f t="shared" si="9"/>
        <v>22.963631157878556</v>
      </c>
      <c r="H37" s="143">
        <f t="shared" si="9"/>
        <v>15.620575170519771</v>
      </c>
      <c r="I37" s="143">
        <f t="shared" si="9"/>
        <v>18.52666719376608</v>
      </c>
      <c r="J37" s="143">
        <f t="shared" si="9"/>
        <v>16.309264717046954</v>
      </c>
      <c r="K37" s="143">
        <f t="shared" si="9"/>
        <v>16.603778823163378</v>
      </c>
      <c r="L37" s="143">
        <f t="shared" si="9"/>
        <v>14.128838301348189</v>
      </c>
      <c r="M37" s="135"/>
      <c r="N37" s="143">
        <f t="shared" si="3"/>
        <v>18.369597876748227</v>
      </c>
      <c r="O37" s="143">
        <f t="shared" ref="O37:O44" si="10">IFERROR(MEDIAN(C37:L37),0)</f>
        <v>17.794252612098251</v>
      </c>
    </row>
    <row r="38" spans="2:15" x14ac:dyDescent="0.3">
      <c r="B38" s="134" t="s">
        <v>336</v>
      </c>
      <c r="C38" s="144">
        <f>IFERROR(365/C32,0)</f>
        <v>149.02210519283818</v>
      </c>
      <c r="D38" s="144">
        <f t="shared" si="9"/>
        <v>153.55745981623585</v>
      </c>
      <c r="E38" s="144">
        <f t="shared" si="9"/>
        <v>183.94574194885871</v>
      </c>
      <c r="F38" s="144">
        <f t="shared" si="9"/>
        <v>178.79202925682029</v>
      </c>
      <c r="G38" s="144">
        <f t="shared" si="9"/>
        <v>168.45235766633192</v>
      </c>
      <c r="H38" s="144">
        <f t="shared" si="9"/>
        <v>186.20040903524091</v>
      </c>
      <c r="I38" s="144">
        <f t="shared" si="9"/>
        <v>210.69420514242194</v>
      </c>
      <c r="J38" s="144">
        <f t="shared" si="9"/>
        <v>180.95902398395825</v>
      </c>
      <c r="K38" s="144">
        <f t="shared" si="9"/>
        <v>163.77953074537726</v>
      </c>
      <c r="L38" s="144">
        <f t="shared" si="9"/>
        <v>147.8077831191203</v>
      </c>
      <c r="M38" s="134"/>
      <c r="N38" s="144">
        <f t="shared" si="3"/>
        <v>172.32106459072037</v>
      </c>
      <c r="O38" s="144">
        <f t="shared" si="10"/>
        <v>173.6221934615761</v>
      </c>
    </row>
    <row r="39" spans="2:15" x14ac:dyDescent="0.3">
      <c r="B39" s="134" t="s">
        <v>337</v>
      </c>
      <c r="C39" s="144">
        <f>IFERROR(365/C33,0)</f>
        <v>40.600568143256986</v>
      </c>
      <c r="D39" s="144">
        <f t="shared" si="9"/>
        <v>43.653299851746382</v>
      </c>
      <c r="E39" s="144">
        <f t="shared" si="9"/>
        <v>47.484218786795374</v>
      </c>
      <c r="F39" s="144">
        <f t="shared" si="9"/>
        <v>52.753248596949661</v>
      </c>
      <c r="G39" s="144">
        <f t="shared" si="9"/>
        <v>47.161975588398164</v>
      </c>
      <c r="H39" s="144">
        <f t="shared" si="9"/>
        <v>52.368588915752468</v>
      </c>
      <c r="I39" s="144">
        <f t="shared" si="9"/>
        <v>52.732634893247351</v>
      </c>
      <c r="J39" s="144">
        <f t="shared" si="9"/>
        <v>46.193416698982041</v>
      </c>
      <c r="K39" s="144">
        <f t="shared" si="9"/>
        <v>42.997507392107408</v>
      </c>
      <c r="L39" s="144">
        <f t="shared" si="9"/>
        <v>39.830143336194453</v>
      </c>
      <c r="M39" s="134"/>
      <c r="N39" s="144">
        <f t="shared" si="3"/>
        <v>46.577560220343024</v>
      </c>
      <c r="O39" s="144">
        <f t="shared" si="10"/>
        <v>46.677696143690099</v>
      </c>
    </row>
    <row r="40" spans="2:15" x14ac:dyDescent="0.3">
      <c r="B40" s="137" t="s">
        <v>338</v>
      </c>
      <c r="C40" s="145">
        <f>SUM(C37,C39)-C38</f>
        <v>-90.974258602157505</v>
      </c>
      <c r="D40" s="145">
        <f t="shared" ref="D40:L40" si="11">SUM(D37,D39)-D38</f>
        <v>-91.762933187716641</v>
      </c>
      <c r="E40" s="145">
        <f t="shared" si="11"/>
        <v>-117.41176998204362</v>
      </c>
      <c r="F40" s="145">
        <f t="shared" si="11"/>
        <v>-101.13381566032749</v>
      </c>
      <c r="G40" s="145">
        <f t="shared" si="11"/>
        <v>-98.326750920055204</v>
      </c>
      <c r="H40" s="145">
        <f t="shared" si="11"/>
        <v>-118.21124494896867</v>
      </c>
      <c r="I40" s="145">
        <f t="shared" si="11"/>
        <v>-139.43490305540851</v>
      </c>
      <c r="J40" s="145">
        <f t="shared" si="11"/>
        <v>-118.45634256792925</v>
      </c>
      <c r="K40" s="145">
        <f t="shared" si="11"/>
        <v>-104.17824453010647</v>
      </c>
      <c r="L40" s="145">
        <f t="shared" si="11"/>
        <v>-93.848801481577652</v>
      </c>
      <c r="M40" s="137"/>
      <c r="N40" s="145">
        <f t="shared" si="3"/>
        <v>-107.37390649362911</v>
      </c>
      <c r="O40" s="145">
        <f t="shared" si="10"/>
        <v>-102.65603009521698</v>
      </c>
    </row>
    <row r="42" spans="2:15" x14ac:dyDescent="0.3">
      <c r="B42" s="135" t="s">
        <v>339</v>
      </c>
      <c r="C42" s="136">
        <f>IFERROR(HistoricalFS!C79/HistoricalFS!C10,0)</f>
        <v>0.13501823118481462</v>
      </c>
      <c r="D42" s="136">
        <f>IFERROR(HistoricalFS!D79/HistoricalFS!D10,0)</f>
        <v>0.13880296917437968</v>
      </c>
      <c r="E42" s="136">
        <f>IFERROR(HistoricalFS!E79/HistoricalFS!E10,0)</f>
        <v>0.11197659883101685</v>
      </c>
      <c r="F42" s="136">
        <f>IFERROR(HistoricalFS!F79/HistoricalFS!F10,0)</f>
        <v>8.1829465689783804E-2</v>
      </c>
      <c r="G42" s="136">
        <f>IFERROR(HistoricalFS!G79/HistoricalFS!G10,0)</f>
        <v>6.2564913902968283E-2</v>
      </c>
      <c r="H42" s="136">
        <f>IFERROR(HistoricalFS!H79/HistoricalFS!H10,0)</f>
        <v>0.10201534872316967</v>
      </c>
      <c r="I42" s="136">
        <f>IFERROR(HistoricalFS!I79/HistoricalFS!I10,0)</f>
        <v>0.11609735592921788</v>
      </c>
      <c r="J42" s="136">
        <f>IFERROR(HistoricalFS!J79/HistoricalFS!J10,0)</f>
        <v>5.1293389541856201E-2</v>
      </c>
      <c r="K42" s="136">
        <f>IFERROR(HistoricalFS!K79/HistoricalFS!K10,0)</f>
        <v>0.1022872501383586</v>
      </c>
      <c r="L42" s="136">
        <f>IFERROR(HistoricalFS!L79/HistoricalFS!L10,0)</f>
        <v>0.15508347415373999</v>
      </c>
      <c r="M42" s="135"/>
      <c r="N42" s="136">
        <f t="shared" si="3"/>
        <v>0.10569689972693055</v>
      </c>
      <c r="O42" s="136">
        <f t="shared" si="10"/>
        <v>0.10713192448468772</v>
      </c>
    </row>
    <row r="43" spans="2:15" x14ac:dyDescent="0.3">
      <c r="B43" s="134" t="s">
        <v>340</v>
      </c>
      <c r="C43" s="30">
        <f>IFERROR(HistoricalFS!C79/HistoricalFS!C73,HistoricalFS!B61)</f>
        <v>0.14972206325615023</v>
      </c>
      <c r="D43" s="30">
        <f>IFERROR(HistoricalFS!D79/HistoricalFS!D73,HistoricalFS!C61)</f>
        <v>0.14400390114722728</v>
      </c>
      <c r="E43" s="30">
        <f>IFERROR(HistoricalFS!E79/HistoricalFS!E73,HistoricalFS!D61)</f>
        <v>0.11079026383265471</v>
      </c>
      <c r="F43" s="30">
        <f>IFERROR(HistoricalFS!F79/HistoricalFS!F73,HistoricalFS!E61)</f>
        <v>7.2915700426609081E-2</v>
      </c>
      <c r="G43" s="30">
        <f>IFERROR(HistoricalFS!G79/HistoricalFS!G73,HistoricalFS!F61)</f>
        <v>6.1794355046453676E-2</v>
      </c>
      <c r="H43" s="30">
        <f>IFERROR(HistoricalFS!H79/HistoricalFS!H73,HistoricalFS!G61)</f>
        <v>8.3181306579414735E-2</v>
      </c>
      <c r="I43" s="30">
        <f>IFERROR(HistoricalFS!I79/HistoricalFS!I73,HistoricalFS!H61)</f>
        <v>8.4903585330452558E-2</v>
      </c>
      <c r="J43" s="30">
        <f>IFERROR(HistoricalFS!J79/HistoricalFS!J73,HistoricalFS!I61)</f>
        <v>4.3404744809245228E-2</v>
      </c>
      <c r="K43" s="30">
        <f>IFERROR(HistoricalFS!K79/HistoricalFS!K73,HistoricalFS!J61)</f>
        <v>0.10573861289612117</v>
      </c>
      <c r="L43" s="30">
        <f>IFERROR(HistoricalFS!L79/HistoricalFS!L73,HistoricalFS!K61)</f>
        <v>0.18379315838431853</v>
      </c>
      <c r="M43" s="134"/>
      <c r="N43" s="30">
        <f t="shared" si="3"/>
        <v>0.10402476917086471</v>
      </c>
      <c r="O43" s="30">
        <f t="shared" si="10"/>
        <v>9.5321099113286872E-2</v>
      </c>
    </row>
    <row r="44" spans="2:15" x14ac:dyDescent="0.3">
      <c r="B44" s="137" t="s">
        <v>341</v>
      </c>
      <c r="C44" s="138">
        <f>IFERROR(HistoricalFS!C79/HistoricalFS!C58,0)</f>
        <v>0.48269354366958256</v>
      </c>
      <c r="D44" s="138">
        <f>IFERROR(HistoricalFS!D79/HistoricalFS!D58,0)</f>
        <v>0.54641813518923599</v>
      </c>
      <c r="E44" s="138">
        <f>IFERROR(HistoricalFS!E79/HistoricalFS!E58,0)</f>
        <v>0.38419492244540293</v>
      </c>
      <c r="F44" s="138">
        <f>IFERROR(HistoricalFS!F79/HistoricalFS!F58,0)</f>
        <v>0.26821016235214945</v>
      </c>
      <c r="G44" s="138">
        <f>IFERROR(HistoricalFS!G79/HistoricalFS!G58,0)</f>
        <v>0.17792031558363741</v>
      </c>
      <c r="H44" s="138">
        <f>IFERROR(HistoricalFS!H79/HistoricalFS!H58,0)</f>
        <v>0.21342610534184314</v>
      </c>
      <c r="I44" s="138">
        <f>IFERROR(HistoricalFS!I79/HistoricalFS!I58,0)</f>
        <v>0.20404132622559662</v>
      </c>
      <c r="J44" s="138">
        <f>IFERROR(HistoricalFS!J79/HistoricalFS!J58,0)</f>
        <v>9.7527651770721868E-2</v>
      </c>
      <c r="K44" s="138">
        <f>IFERROR(HistoricalFS!K79/HistoricalFS!K58,0)</f>
        <v>0.26386624636576322</v>
      </c>
      <c r="L44" s="138">
        <f>IFERROR(HistoricalFS!L79/HistoricalFS!L58,0)</f>
        <v>0.63316965388649338</v>
      </c>
      <c r="M44" s="137"/>
      <c r="N44" s="138">
        <f t="shared" si="3"/>
        <v>0.3271468062830426</v>
      </c>
      <c r="O44" s="138">
        <f t="shared" si="10"/>
        <v>0.26603820435895631</v>
      </c>
    </row>
    <row r="46" spans="2:15" x14ac:dyDescent="0.3">
      <c r="B46" s="228"/>
      <c r="C46" s="228"/>
      <c r="D46" s="228"/>
      <c r="E46" s="228"/>
      <c r="F46" s="228"/>
      <c r="G46" s="228"/>
      <c r="H46" s="228"/>
      <c r="I46" s="228"/>
      <c r="J46" s="228"/>
      <c r="K46" s="228"/>
      <c r="L46" s="228"/>
      <c r="M46" s="228"/>
      <c r="N46" s="228"/>
      <c r="O46" s="228"/>
    </row>
  </sheetData>
  <mergeCells count="1">
    <mergeCell ref="B6:O6"/>
  </mergeCells>
  <printOptions horizontalCentered="1" verticalCentered="1"/>
  <pageMargins left="0.70866141732283472" right="0.70866141732283472" top="0.74803149606299213" bottom="0.74803149606299213" header="0.31496062992125984" footer="0.31496062992125984"/>
  <pageSetup scale="73" orientation="landscape" r:id="rId1"/>
  <drawing r:id="rId2"/>
  <extLst>
    <ext xmlns:x14="http://schemas.microsoft.com/office/spreadsheetml/2009/9/main" uri="{05C60535-1F16-4fd2-B633-F4F36F0B64E0}">
      <x14:sparklineGroups xmlns:xm="http://schemas.microsoft.com/office/excel/2006/main">
        <x14:sparklineGroup displayEmptyCellsAs="gap" markers="1" xr2:uid="{4AAA2843-336A-48E9-8D7E-6F448A9E571D}">
          <x14:colorSeries theme="4" tint="0.59999389629810485"/>
          <x14:colorNegative rgb="FFD00000"/>
          <x14:colorAxis rgb="FF000000"/>
          <x14:colorMarkers theme="1"/>
          <x14:colorFirst rgb="FFD00000"/>
          <x14:colorLast rgb="FFD00000"/>
          <x14:colorHigh rgb="FFD00000"/>
          <x14:colorLow rgb="FFD00000"/>
          <x14:sparklines>
            <x14:sparkline>
              <xm:f>'Ratio Analysis'!D9:L9</xm:f>
              <xm:sqref>M9</xm:sqref>
            </x14:sparkline>
            <x14:sparkline>
              <xm:f>'Ratio Analysis'!D10:L10</xm:f>
              <xm:sqref>M10</xm:sqref>
            </x14:sparkline>
            <x14:sparkline>
              <xm:f>'Ratio Analysis'!D11:L11</xm:f>
              <xm:sqref>M11</xm:sqref>
            </x14:sparkline>
            <x14:sparkline>
              <xm:f>'Ratio Analysis'!D12:L12</xm:f>
              <xm:sqref>M12</xm:sqref>
            </x14:sparkline>
            <x14:sparkline>
              <xm:f>'Ratio Analysis'!D13:L13</xm:f>
              <xm:sqref>M13</xm:sqref>
            </x14:sparkline>
          </x14:sparklines>
        </x14:sparklineGroup>
        <x14:sparklineGroup displayEmptyCellsAs="gap" markers="1" xr2:uid="{3C1101A5-D585-4073-B12C-6CDC941C00EF}">
          <x14:colorSeries theme="4" tint="0.59999389629810485"/>
          <x14:colorNegative rgb="FFD00000"/>
          <x14:colorAxis rgb="FF000000"/>
          <x14:colorMarkers theme="1"/>
          <x14:colorFirst rgb="FFD00000"/>
          <x14:colorLast rgb="FFD00000"/>
          <x14:colorHigh rgb="FFD00000"/>
          <x14:colorLow rgb="FFD00000"/>
          <x14:sparklines>
            <x14:sparkline>
              <xm:f>'Ratio Analysis'!C15:L15</xm:f>
              <xm:sqref>M15</xm:sqref>
            </x14:sparkline>
            <x14:sparkline>
              <xm:f>'Ratio Analysis'!C16:L16</xm:f>
              <xm:sqref>M16</xm:sqref>
            </x14:sparkline>
            <x14:sparkline>
              <xm:f>'Ratio Analysis'!C17:L17</xm:f>
              <xm:sqref>M17</xm:sqref>
            </x14:sparkline>
            <x14:sparkline>
              <xm:f>'Ratio Analysis'!C18:L18</xm:f>
              <xm:sqref>M18</xm:sqref>
            </x14:sparkline>
            <x14:sparkline>
              <xm:f>'Ratio Analysis'!C19:L19</xm:f>
              <xm:sqref>M19</xm:sqref>
            </x14:sparkline>
            <x14:sparkline>
              <xm:f>'Ratio Analysis'!C20:L20</xm:f>
              <xm:sqref>M20</xm:sqref>
            </x14:sparkline>
            <x14:sparkline>
              <xm:f>'Ratio Analysis'!C21:L21</xm:f>
              <xm:sqref>M21</xm:sqref>
            </x14:sparkline>
            <x14:sparkline>
              <xm:f>'Ratio Analysis'!C22:L22</xm:f>
              <xm:sqref>M22</xm:sqref>
            </x14:sparkline>
            <x14:sparkline>
              <xm:f>'Ratio Analysis'!C23:L23</xm:f>
              <xm:sqref>M23</xm:sqref>
            </x14:sparkline>
            <x14:sparkline>
              <xm:f>'Ratio Analysis'!C24:L24</xm:f>
              <xm:sqref>M24</xm:sqref>
            </x14:sparkline>
            <x14:sparkline>
              <xm:f>'Ratio Analysis'!C25:L25</xm:f>
              <xm:sqref>M25</xm:sqref>
            </x14:sparkline>
            <x14:sparkline>
              <xm:f>'Ratio Analysis'!C26:L26</xm:f>
              <xm:sqref>M26</xm:sqref>
            </x14:sparkline>
            <x14:sparkline>
              <xm:f>'Ratio Analysis'!C27:L27</xm:f>
              <xm:sqref>M27</xm:sqref>
            </x14:sparkline>
            <x14:sparkline>
              <xm:f>'Ratio Analysis'!C28:L28</xm:f>
              <xm:sqref>M28</xm:sqref>
            </x14:sparkline>
            <x14:sparkline>
              <xm:f>'Ratio Analysis'!C29:L29</xm:f>
              <xm:sqref>M29</xm:sqref>
            </x14:sparkline>
            <x14:sparkline>
              <xm:f>'Ratio Analysis'!C30:L30</xm:f>
              <xm:sqref>M30</xm:sqref>
            </x14:sparkline>
            <x14:sparkline>
              <xm:f>'Ratio Analysis'!C31:L31</xm:f>
              <xm:sqref>M31</xm:sqref>
            </x14:sparkline>
            <x14:sparkline>
              <xm:f>'Ratio Analysis'!C32:L32</xm:f>
              <xm:sqref>M32</xm:sqref>
            </x14:sparkline>
            <x14:sparkline>
              <xm:f>'Ratio Analysis'!C33:L33</xm:f>
              <xm:sqref>M33</xm:sqref>
            </x14:sparkline>
            <x14:sparkline>
              <xm:f>'Ratio Analysis'!C34:L34</xm:f>
              <xm:sqref>M34</xm:sqref>
            </x14:sparkline>
            <x14:sparkline>
              <xm:f>'Ratio Analysis'!C35:L35</xm:f>
              <xm:sqref>M35</xm:sqref>
            </x14:sparkline>
            <x14:sparkline>
              <xm:f>'Ratio Analysis'!C36:L36</xm:f>
              <xm:sqref>M36</xm:sqref>
            </x14:sparkline>
            <x14:sparkline>
              <xm:f>'Ratio Analysis'!C37:L37</xm:f>
              <xm:sqref>M37</xm:sqref>
            </x14:sparkline>
            <x14:sparkline>
              <xm:f>'Ratio Analysis'!C38:L38</xm:f>
              <xm:sqref>M38</xm:sqref>
            </x14:sparkline>
            <x14:sparkline>
              <xm:f>'Ratio Analysis'!C39:L39</xm:f>
              <xm:sqref>M39</xm:sqref>
            </x14:sparkline>
            <x14:sparkline>
              <xm:f>'Ratio Analysis'!C40:L40</xm:f>
              <xm:sqref>M40</xm:sqref>
            </x14:sparkline>
            <x14:sparkline>
              <xm:f>'Ratio Analysis'!C41:L41</xm:f>
              <xm:sqref>M41</xm:sqref>
            </x14:sparkline>
            <x14:sparkline>
              <xm:f>'Ratio Analysis'!C42:L42</xm:f>
              <xm:sqref>M42</xm:sqref>
            </x14:sparkline>
            <x14:sparkline>
              <xm:f>'Ratio Analysis'!C43:L43</xm:f>
              <xm:sqref>M43</xm:sqref>
            </x14:sparkline>
            <x14:sparkline>
              <xm:f>'Ratio Analysis'!C44:L44</xm:f>
              <xm:sqref>M44</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1A34D-E29D-40F0-9592-0989FAD837B8}">
  <sheetPr>
    <pageSetUpPr fitToPage="1"/>
  </sheetPr>
  <dimension ref="B1:L46"/>
  <sheetViews>
    <sheetView showGridLines="0" zoomScaleNormal="100" workbookViewId="0">
      <selection activeCell="P17" sqref="P17"/>
    </sheetView>
  </sheetViews>
  <sheetFormatPr defaultRowHeight="14.4" x14ac:dyDescent="0.3"/>
  <cols>
    <col min="1" max="1" width="1.88671875" style="174" customWidth="1"/>
    <col min="2" max="2" width="23.6640625" style="174" bestFit="1" customWidth="1"/>
    <col min="3" max="3" width="12" style="174" bestFit="1" customWidth="1"/>
    <col min="4" max="16384" width="8.88671875" style="174"/>
  </cols>
  <sheetData>
    <row r="1" spans="2:12" x14ac:dyDescent="0.3">
      <c r="B1" s="217"/>
      <c r="C1" s="217"/>
      <c r="D1" s="217"/>
      <c r="E1" s="217"/>
      <c r="F1" s="217"/>
      <c r="G1" s="217"/>
      <c r="H1" s="217"/>
      <c r="I1" s="217"/>
      <c r="J1" s="217"/>
      <c r="K1" s="217"/>
      <c r="L1" s="217"/>
    </row>
    <row r="2" spans="2:12" x14ac:dyDescent="0.3">
      <c r="B2" s="217"/>
      <c r="C2" s="217"/>
      <c r="D2" s="217"/>
      <c r="E2" s="217"/>
      <c r="F2" s="217"/>
      <c r="G2" s="217"/>
      <c r="H2" s="217"/>
      <c r="I2" s="217"/>
      <c r="J2" s="217"/>
      <c r="K2" s="217"/>
      <c r="L2" s="217"/>
    </row>
    <row r="3" spans="2:12" x14ac:dyDescent="0.3">
      <c r="B3" s="217"/>
      <c r="C3" s="217"/>
      <c r="D3" s="217"/>
      <c r="E3" s="217"/>
      <c r="F3" s="217"/>
      <c r="G3" s="217"/>
      <c r="H3" s="217"/>
      <c r="I3" s="217"/>
      <c r="J3" s="217"/>
      <c r="K3" s="217"/>
      <c r="L3" s="217"/>
    </row>
    <row r="4" spans="2:12" x14ac:dyDescent="0.3">
      <c r="B4" s="217"/>
      <c r="C4" s="217"/>
      <c r="D4" s="217"/>
      <c r="E4" s="217"/>
      <c r="F4" s="217"/>
      <c r="G4" s="217"/>
      <c r="H4" s="217"/>
      <c r="I4" s="217"/>
      <c r="J4" s="217"/>
      <c r="K4" s="217"/>
      <c r="L4" s="217"/>
    </row>
    <row r="5" spans="2:12" ht="10.8" customHeight="1" x14ac:dyDescent="0.3"/>
    <row r="6" spans="2:12" x14ac:dyDescent="0.3">
      <c r="B6" s="229" t="str">
        <f>"Common Size Income Statement"&amp;" "&amp;"- "&amp;'Data Sheet'!$B$1</f>
        <v>Common Size Income Statement - TATA MOTORS LTD</v>
      </c>
      <c r="C6" s="229"/>
      <c r="D6" s="229"/>
      <c r="E6" s="229"/>
      <c r="F6" s="229"/>
      <c r="G6" s="229"/>
      <c r="H6" s="229"/>
      <c r="I6" s="229"/>
      <c r="J6" s="229"/>
      <c r="K6" s="229"/>
      <c r="L6" s="229"/>
    </row>
    <row r="8" spans="2:12" x14ac:dyDescent="0.3">
      <c r="B8" s="175" t="s">
        <v>206</v>
      </c>
      <c r="C8" s="176">
        <f>'Data Sheet'!B16</f>
        <v>42094</v>
      </c>
      <c r="D8" s="176">
        <f>'Data Sheet'!C16</f>
        <v>42460</v>
      </c>
      <c r="E8" s="176">
        <f>'Data Sheet'!D16</f>
        <v>42825</v>
      </c>
      <c r="F8" s="176">
        <f>'Data Sheet'!E16</f>
        <v>43190</v>
      </c>
      <c r="G8" s="176">
        <f>'Data Sheet'!F16</f>
        <v>43555</v>
      </c>
      <c r="H8" s="176">
        <f>'Data Sheet'!G16</f>
        <v>43921</v>
      </c>
      <c r="I8" s="176">
        <f>'Data Sheet'!H16</f>
        <v>44286</v>
      </c>
      <c r="J8" s="176">
        <f>'Data Sheet'!I16</f>
        <v>44651</v>
      </c>
      <c r="K8" s="176">
        <f>'Data Sheet'!J16</f>
        <v>45016</v>
      </c>
      <c r="L8" s="176">
        <f>'Data Sheet'!K16</f>
        <v>45382</v>
      </c>
    </row>
    <row r="10" spans="2:12" x14ac:dyDescent="0.3">
      <c r="B10" s="97" t="str">
        <f>'Data Sheet'!A17</f>
        <v>Sales</v>
      </c>
      <c r="C10" s="181">
        <f>'Data Sheet'!B17/'Data Sheet'!B$17</f>
        <v>1</v>
      </c>
      <c r="D10" s="181">
        <f>'Data Sheet'!C17/'Data Sheet'!C$17</f>
        <v>1</v>
      </c>
      <c r="E10" s="181">
        <f>'Data Sheet'!D17/'Data Sheet'!D$17</f>
        <v>1</v>
      </c>
      <c r="F10" s="181">
        <f>'Data Sheet'!E17/'Data Sheet'!E$17</f>
        <v>1</v>
      </c>
      <c r="G10" s="181">
        <f>'Data Sheet'!F17/'Data Sheet'!F$17</f>
        <v>1</v>
      </c>
      <c r="H10" s="181">
        <f>'Data Sheet'!G17/'Data Sheet'!G$17</f>
        <v>1</v>
      </c>
      <c r="I10" s="181">
        <f>'Data Sheet'!H17/'Data Sheet'!H$17</f>
        <v>1</v>
      </c>
      <c r="J10" s="181">
        <f>'Data Sheet'!I17/'Data Sheet'!I$17</f>
        <v>1</v>
      </c>
      <c r="K10" s="181">
        <f>'Data Sheet'!J17/'Data Sheet'!J$17</f>
        <v>1</v>
      </c>
      <c r="L10" s="181">
        <f>'Data Sheet'!K17/'Data Sheet'!K$17</f>
        <v>1</v>
      </c>
    </row>
    <row r="11" spans="2:12" x14ac:dyDescent="0.3">
      <c r="B11" s="96" t="str">
        <f>'Data Sheet'!A18</f>
        <v>Raw Material Cost</v>
      </c>
      <c r="C11" s="177">
        <f>'Data Sheet'!B18/'Data Sheet'!B$17</f>
        <v>0.62034880968150885</v>
      </c>
      <c r="D11" s="177">
        <f>'Data Sheet'!C18/'Data Sheet'!C$17</f>
        <v>0.60844785632875986</v>
      </c>
      <c r="E11" s="177">
        <f>'Data Sheet'!D18/'Data Sheet'!D$17</f>
        <v>0.64256170851760019</v>
      </c>
      <c r="F11" s="177">
        <f>'Data Sheet'!E18/'Data Sheet'!E$17</f>
        <v>0.6444735745247272</v>
      </c>
      <c r="G11" s="177">
        <f>'Data Sheet'!F18/'Data Sheet'!F$17</f>
        <v>0.64340246222408271</v>
      </c>
      <c r="H11" s="177">
        <f>'Data Sheet'!G18/'Data Sheet'!G$17</f>
        <v>0.63163558516963991</v>
      </c>
      <c r="I11" s="177">
        <f>'Data Sheet'!H18/'Data Sheet'!H$17</f>
        <v>0.6149343010611712</v>
      </c>
      <c r="J11" s="177">
        <f>'Data Sheet'!I18/'Data Sheet'!I$17</f>
        <v>0.64389656704768283</v>
      </c>
      <c r="K11" s="177">
        <f>'Data Sheet'!J18/'Data Sheet'!J$17</f>
        <v>0.66842005177546293</v>
      </c>
      <c r="L11" s="177">
        <f>'Data Sheet'!K18/'Data Sheet'!K$17</f>
        <v>0.62640747810991748</v>
      </c>
    </row>
    <row r="12" spans="2:12" x14ac:dyDescent="0.3">
      <c r="B12" s="96" t="str">
        <f>'Data Sheet'!A19</f>
        <v>Change in Inventory</v>
      </c>
      <c r="C12" s="177">
        <f>'Data Sheet'!B19/'Data Sheet'!B$17</f>
        <v>1.2655277809634314E-2</v>
      </c>
      <c r="D12" s="177">
        <f>'Data Sheet'!C19/'Data Sheet'!C$17</f>
        <v>1.0075203555743071E-2</v>
      </c>
      <c r="E12" s="177">
        <f>'Data Sheet'!D19/'Data Sheet'!D$17</f>
        <v>2.7438359337454348E-2</v>
      </c>
      <c r="F12" s="177">
        <f>'Data Sheet'!E19/'Data Sheet'!E$17</f>
        <v>7.0196420187680708E-3</v>
      </c>
      <c r="G12" s="177">
        <f>'Data Sheet'!F19/'Data Sheet'!F$17</f>
        <v>-6.8003274840166073E-3</v>
      </c>
      <c r="H12" s="177">
        <f>'Data Sheet'!G19/'Data Sheet'!G$17</f>
        <v>-8.5463950250197294E-3</v>
      </c>
      <c r="I12" s="177">
        <f>'Data Sheet'!H19/'Data Sheet'!H$17</f>
        <v>-1.8752035421080705E-2</v>
      </c>
      <c r="J12" s="177">
        <f>'Data Sheet'!I19/'Data Sheet'!I$17</f>
        <v>-5.7118668451859233E-3</v>
      </c>
      <c r="K12" s="177">
        <f>'Data Sheet'!J19/'Data Sheet'!J$17</f>
        <v>1.3821030371772196E-2</v>
      </c>
      <c r="L12" s="177">
        <f>'Data Sheet'!K19/'Data Sheet'!K$17</f>
        <v>3.5748589316452802E-3</v>
      </c>
    </row>
    <row r="13" spans="2:12" x14ac:dyDescent="0.3">
      <c r="B13" s="96" t="str">
        <f>'Data Sheet'!A20</f>
        <v>Power and Fuel</v>
      </c>
      <c r="C13" s="177">
        <f>'Data Sheet'!B20/'Data Sheet'!B$17</f>
        <v>4.2626324209038965E-3</v>
      </c>
      <c r="D13" s="177">
        <f>'Data Sheet'!C20/'Data Sheet'!C$17</f>
        <v>4.1884212746881849E-3</v>
      </c>
      <c r="E13" s="177">
        <f>'Data Sheet'!D20/'Data Sheet'!D$17</f>
        <v>4.3005272931013168E-3</v>
      </c>
      <c r="F13" s="177">
        <f>'Data Sheet'!E20/'Data Sheet'!E$17</f>
        <v>4.4866329837632236E-3</v>
      </c>
      <c r="G13" s="177">
        <f>'Data Sheet'!F20/'Data Sheet'!F$17</f>
        <v>5.252495210943689E-3</v>
      </c>
      <c r="H13" s="177">
        <f>'Data Sheet'!G20/'Data Sheet'!G$17</f>
        <v>4.8452899066859867E-3</v>
      </c>
      <c r="I13" s="177">
        <f>'Data Sheet'!H20/'Data Sheet'!H$17</f>
        <v>4.4551376680254488E-3</v>
      </c>
      <c r="J13" s="177">
        <f>'Data Sheet'!I20/'Data Sheet'!I$17</f>
        <v>7.8228108508698862E-3</v>
      </c>
      <c r="K13" s="177">
        <f>'Data Sheet'!J20/'Data Sheet'!J$17</f>
        <v>7.2646530389880865E-3</v>
      </c>
      <c r="L13" s="177">
        <f>'Data Sheet'!K20/'Data Sheet'!K$17</f>
        <v>5.0125161051102094E-3</v>
      </c>
    </row>
    <row r="14" spans="2:12" x14ac:dyDescent="0.3">
      <c r="B14" s="96" t="str">
        <f>'Data Sheet'!A21</f>
        <v>Other Mfr. Exp</v>
      </c>
      <c r="C14" s="177">
        <f>'Data Sheet'!B21/'Data Sheet'!B$17</f>
        <v>6.1457792548063536E-2</v>
      </c>
      <c r="D14" s="177">
        <f>'Data Sheet'!C21/'Data Sheet'!C$17</f>
        <v>4.4320545725695638E-2</v>
      </c>
      <c r="E14" s="177">
        <f>'Data Sheet'!D21/'Data Sheet'!D$17</f>
        <v>3.7329067833585743E-2</v>
      </c>
      <c r="F14" s="177">
        <f>'Data Sheet'!E21/'Data Sheet'!E$17</f>
        <v>3.7632110912662539E-2</v>
      </c>
      <c r="G14" s="177">
        <f>'Data Sheet'!F21/'Data Sheet'!F$17</f>
        <v>3.8731542592793759E-2</v>
      </c>
      <c r="H14" s="177">
        <f>'Data Sheet'!G21/'Data Sheet'!G$17</f>
        <v>4.4208831899217663E-2</v>
      </c>
      <c r="I14" s="177">
        <f>'Data Sheet'!H21/'Data Sheet'!H$17</f>
        <v>3.3119871414431248E-2</v>
      </c>
      <c r="J14" s="177">
        <f>'Data Sheet'!I21/'Data Sheet'!I$17</f>
        <v>3.3856194794666339E-2</v>
      </c>
      <c r="K14" s="177">
        <f>'Data Sheet'!J21/'Data Sheet'!J$17</f>
        <v>3.4008940217616732E-2</v>
      </c>
      <c r="L14" s="177">
        <f>'Data Sheet'!K21/'Data Sheet'!K$17</f>
        <v>3.9080257458895561E-2</v>
      </c>
    </row>
    <row r="15" spans="2:12" x14ac:dyDescent="0.3">
      <c r="B15" s="96" t="str">
        <f>'Data Sheet'!A22</f>
        <v>Employee Cost</v>
      </c>
      <c r="C15" s="177">
        <f>'Data Sheet'!B22/'Data Sheet'!B$17</f>
        <v>9.7439008161530352E-2</v>
      </c>
      <c r="D15" s="177">
        <f>'Data Sheet'!C22/'Data Sheet'!C$17</f>
        <v>0.10577313825968997</v>
      </c>
      <c r="E15" s="177">
        <f>'Data Sheet'!D22/'Data Sheet'!D$17</f>
        <v>0.10505627316086753</v>
      </c>
      <c r="F15" s="177">
        <f>'Data Sheet'!E22/'Data Sheet'!E$17</f>
        <v>0.10392742279141506</v>
      </c>
      <c r="G15" s="177">
        <f>'Data Sheet'!F22/'Data Sheet'!F$17</f>
        <v>0.11010149752399827</v>
      </c>
      <c r="H15" s="177">
        <f>'Data Sheet'!G22/'Data Sheet'!G$17</f>
        <v>0.11659262528451882</v>
      </c>
      <c r="I15" s="177">
        <f>'Data Sheet'!H22/'Data Sheet'!H$17</f>
        <v>0.11068479221440802</v>
      </c>
      <c r="J15" s="177">
        <f>'Data Sheet'!I22/'Data Sheet'!I$17</f>
        <v>0.11064147774412127</v>
      </c>
      <c r="K15" s="177">
        <f>'Data Sheet'!J22/'Data Sheet'!J$17</f>
        <v>9.7277205393335675E-2</v>
      </c>
      <c r="L15" s="177">
        <f>'Data Sheet'!K22/'Data Sheet'!K$17</f>
        <v>9.701746020810692E-2</v>
      </c>
    </row>
    <row r="16" spans="2:12" x14ac:dyDescent="0.3">
      <c r="B16" s="96" t="str">
        <f>'Data Sheet'!A23</f>
        <v>Selling and admin</v>
      </c>
      <c r="C16" s="177">
        <f>'Data Sheet'!B23/'Data Sheet'!B$17</f>
        <v>8.96910681140351E-2</v>
      </c>
      <c r="D16" s="177">
        <f>'Data Sheet'!C23/'Data Sheet'!C$17</f>
        <v>8.0542956927341092E-2</v>
      </c>
      <c r="E16" s="177">
        <f>'Data Sheet'!D23/'Data Sheet'!D$17</f>
        <v>0.1113838126242364</v>
      </c>
      <c r="F16" s="177">
        <f>'Data Sheet'!E23/'Data Sheet'!E$17</f>
        <v>0.10634377964323709</v>
      </c>
      <c r="G16" s="177">
        <f>'Data Sheet'!F23/'Data Sheet'!F$17</f>
        <v>0.1083658123643763</v>
      </c>
      <c r="H16" s="177">
        <f>'Data Sheet'!G23/'Data Sheet'!G$17</f>
        <v>0.11203335284677013</v>
      </c>
      <c r="I16" s="177">
        <f>'Data Sheet'!H23/'Data Sheet'!H$17</f>
        <v>9.2138805959692913E-2</v>
      </c>
      <c r="J16" s="177">
        <f>'Data Sheet'!I23/'Data Sheet'!I$17</f>
        <v>0.10488425325553319</v>
      </c>
      <c r="K16" s="177">
        <f>'Data Sheet'!J23/'Data Sheet'!J$17</f>
        <v>0.10070091373173573</v>
      </c>
      <c r="L16" s="177">
        <f>'Data Sheet'!K23/'Data Sheet'!K$17</f>
        <v>9.7653843692077344E-2</v>
      </c>
    </row>
    <row r="17" spans="2:12" x14ac:dyDescent="0.3">
      <c r="B17" s="96" t="str">
        <f>'Data Sheet'!A24</f>
        <v>Other Expenses</v>
      </c>
      <c r="C17" s="177">
        <f>'Data Sheet'!B24/'Data Sheet'!B$17</f>
        <v>-9.6502882022114541E-3</v>
      </c>
      <c r="D17" s="177">
        <f>'Data Sheet'!C24/'Data Sheet'!C$17</f>
        <v>2.6183831565130516E-2</v>
      </c>
      <c r="E17" s="177">
        <f>'Data Sheet'!D24/'Data Sheet'!D$17</f>
        <v>1.7094282670289951E-2</v>
      </c>
      <c r="F17" s="177">
        <f>'Data Sheet'!E24/'Data Sheet'!E$17</f>
        <v>2.2582367211331639E-3</v>
      </c>
      <c r="G17" s="177">
        <f>'Data Sheet'!F24/'Data Sheet'!F$17</f>
        <v>5.6592338039812094E-3</v>
      </c>
      <c r="H17" s="177">
        <f>'Data Sheet'!G24/'Data Sheet'!G$17</f>
        <v>1.3239885383105405E-2</v>
      </c>
      <c r="I17" s="177">
        <f>'Data Sheet'!H24/'Data Sheet'!H$17</f>
        <v>-3.3407827826645677E-3</v>
      </c>
      <c r="J17" s="177">
        <f>'Data Sheet'!I24/'Data Sheet'!I$17</f>
        <v>4.4105011096641517E-3</v>
      </c>
      <c r="K17" s="177">
        <f>'Data Sheet'!J24/'Data Sheet'!J$17</f>
        <v>1.4187308112100993E-2</v>
      </c>
      <c r="L17" s="177">
        <f>'Data Sheet'!K24/'Data Sheet'!K$17</f>
        <v>2.4486001424390141E-3</v>
      </c>
    </row>
    <row r="18" spans="2:12" x14ac:dyDescent="0.3">
      <c r="B18" s="96" t="str">
        <f>'Data Sheet'!A25</f>
        <v>Other Income</v>
      </c>
      <c r="C18" s="177">
        <f>'Data Sheet'!B25/'Data Sheet'!B$17</f>
        <v>2.7133028103392101E-3</v>
      </c>
      <c r="D18" s="177">
        <f>'Data Sheet'!C25/'Data Sheet'!C$17</f>
        <v>-9.7771947249836663E-3</v>
      </c>
      <c r="E18" s="177">
        <f>'Data Sheet'!D25/'Data Sheet'!D$17</f>
        <v>6.9304853887117582E-3</v>
      </c>
      <c r="F18" s="177">
        <f>'Data Sheet'!E25/'Data Sheet'!E$17</f>
        <v>2.034889464081829E-2</v>
      </c>
      <c r="G18" s="177">
        <f>'Data Sheet'!F25/'Data Sheet'!F$17</f>
        <v>-8.8383094035074702E-2</v>
      </c>
      <c r="H18" s="177">
        <f>'Data Sheet'!G25/'Data Sheet'!G$17</f>
        <v>3.8959202846676288E-4</v>
      </c>
      <c r="I18" s="177">
        <f>'Data Sheet'!H25/'Data Sheet'!H$17</f>
        <v>-4.4507860953843105E-2</v>
      </c>
      <c r="J18" s="177">
        <f>'Data Sheet'!I25/'Data Sheet'!I$17</f>
        <v>8.7053994844814731E-3</v>
      </c>
      <c r="K18" s="177">
        <f>'Data Sheet'!J25/'Data Sheet'!J$17</f>
        <v>1.9261867686386363E-2</v>
      </c>
      <c r="L18" s="177">
        <f>'Data Sheet'!K25/'Data Sheet'!K$17</f>
        <v>1.295341466927297E-2</v>
      </c>
    </row>
    <row r="19" spans="2:12" x14ac:dyDescent="0.3">
      <c r="B19" s="96" t="str">
        <f>'Data Sheet'!A26</f>
        <v>Depreciation</v>
      </c>
      <c r="C19" s="177">
        <f>'Data Sheet'!B26/'Data Sheet'!B$17</f>
        <v>5.0876584184966822E-2</v>
      </c>
      <c r="D19" s="177">
        <f>'Data Sheet'!C26/'Data Sheet'!C$17</f>
        <v>6.1201425695927715E-2</v>
      </c>
      <c r="E19" s="177">
        <f>'Data Sheet'!D26/'Data Sheet'!D$17</f>
        <v>6.63903865924938E-2</v>
      </c>
      <c r="F19" s="177">
        <f>'Data Sheet'!E26/'Data Sheet'!E$17</f>
        <v>7.3927472182518786E-2</v>
      </c>
      <c r="G19" s="177">
        <f>'Data Sheet'!F26/'Data Sheet'!F$17</f>
        <v>7.8130605447998658E-2</v>
      </c>
      <c r="H19" s="177">
        <f>'Data Sheet'!G26/'Data Sheet'!G$17</f>
        <v>8.206839774331566E-2</v>
      </c>
      <c r="I19" s="177">
        <f>'Data Sheet'!H26/'Data Sheet'!H$17</f>
        <v>9.4264230933596482E-2</v>
      </c>
      <c r="J19" s="177">
        <f>'Data Sheet'!I26/'Data Sheet'!I$17</f>
        <v>8.9191478279219347E-2</v>
      </c>
      <c r="K19" s="177">
        <f>'Data Sheet'!J26/'Data Sheet'!J$17</f>
        <v>7.1857611147098821E-2</v>
      </c>
      <c r="L19" s="177">
        <f>'Data Sheet'!K26/'Data Sheet'!K$17</f>
        <v>6.2270839777984394E-2</v>
      </c>
    </row>
    <row r="20" spans="2:12" x14ac:dyDescent="0.3">
      <c r="B20" s="96" t="str">
        <f>'Data Sheet'!A27</f>
        <v>Interest</v>
      </c>
      <c r="C20" s="177">
        <f>'Data Sheet'!B27/'Data Sheet'!B$17</f>
        <v>1.8473585814932098E-2</v>
      </c>
      <c r="D20" s="177">
        <f>'Data Sheet'!C27/'Data Sheet'!C$17</f>
        <v>1.7905727101993223E-2</v>
      </c>
      <c r="E20" s="177">
        <f>'Data Sheet'!D27/'Data Sheet'!D$17</f>
        <v>1.5714229512714312E-2</v>
      </c>
      <c r="F20" s="177">
        <f>'Data Sheet'!E27/'Data Sheet'!E$17</f>
        <v>1.605824830060304E-2</v>
      </c>
      <c r="G20" s="177">
        <f>'Data Sheet'!F27/'Data Sheet'!F$17</f>
        <v>1.9072102124141878E-2</v>
      </c>
      <c r="H20" s="177">
        <f>'Data Sheet'!G27/'Data Sheet'!G$17</f>
        <v>2.7744996829752802E-2</v>
      </c>
      <c r="I20" s="177">
        <f>'Data Sheet'!H27/'Data Sheet'!H$17</f>
        <v>3.2415292955516477E-2</v>
      </c>
      <c r="J20" s="177">
        <f>'Data Sheet'!I27/'Data Sheet'!I$17</f>
        <v>3.3441332168710897E-2</v>
      </c>
      <c r="K20" s="177">
        <f>'Data Sheet'!J27/'Data Sheet'!J$17</f>
        <v>2.9556231914277829E-2</v>
      </c>
      <c r="L20" s="177">
        <f>'Data Sheet'!K27/'Data Sheet'!K$17</f>
        <v>2.2802299109736749E-2</v>
      </c>
    </row>
    <row r="21" spans="2:12" x14ac:dyDescent="0.3">
      <c r="B21" s="96" t="str">
        <f>'Data Sheet'!A28</f>
        <v>Profit before tax</v>
      </c>
      <c r="C21" s="177">
        <f>'Data Sheet'!B28/'Data Sheet'!B$17</f>
        <v>8.246938789624432E-2</v>
      </c>
      <c r="D21" s="177">
        <f>'Data Sheet'!C28/'Data Sheet'!C$17</f>
        <v>5.1734105951533375E-2</v>
      </c>
      <c r="E21" s="177">
        <f>'Data Sheet'!D28/'Data Sheet'!D$17</f>
        <v>3.453855652127677E-2</v>
      </c>
      <c r="F21" s="177">
        <f>'Data Sheet'!E28/'Data Sheet'!E$17</f>
        <v>3.8261058599526235E-2</v>
      </c>
      <c r="G21" s="177">
        <f>'Data Sheet'!F28/'Data Sheet'!F$17</f>
        <v>-0.10389917281140788</v>
      </c>
      <c r="H21" s="177">
        <f>'Data Sheet'!G28/'Data Sheet'!G$17</f>
        <v>-4.0525768059559354E-2</v>
      </c>
      <c r="I21" s="177">
        <f>'Data Sheet'!H28/'Data Sheet'!H$17</f>
        <v>-4.1931545799101064E-2</v>
      </c>
      <c r="J21" s="177">
        <f>'Data Sheet'!I28/'Data Sheet'!I$17</f>
        <v>-2.5151082611172375E-2</v>
      </c>
      <c r="K21" s="177">
        <f>'Data Sheet'!J28/'Data Sheet'!J$17</f>
        <v>9.809982727541881E-3</v>
      </c>
      <c r="L21" s="177">
        <f>'Data Sheet'!K28/'Data Sheet'!K$17</f>
        <v>6.3834978996650513E-2</v>
      </c>
    </row>
    <row r="22" spans="2:12" x14ac:dyDescent="0.3">
      <c r="B22" s="96" t="str">
        <f>'Data Sheet'!A29</f>
        <v>Tax</v>
      </c>
      <c r="C22" s="177">
        <f>'Data Sheet'!B29/'Data Sheet'!B$17</f>
        <v>2.9042938226922752E-2</v>
      </c>
      <c r="D22" s="177">
        <f>'Data Sheet'!C29/'Data Sheet'!C$17</f>
        <v>1.1078918686109574E-2</v>
      </c>
      <c r="E22" s="177">
        <f>'Data Sheet'!D29/'Data Sheet'!D$17</f>
        <v>1.2055321818169885E-2</v>
      </c>
      <c r="F22" s="177">
        <f>'Data Sheet'!E29/'Data Sheet'!E$17</f>
        <v>1.4892549653836963E-2</v>
      </c>
      <c r="G22" s="177">
        <f>'Data Sheet'!F29/'Data Sheet'!F$17</f>
        <v>-8.0726731015332912E-3</v>
      </c>
      <c r="H22" s="177">
        <f>'Data Sheet'!G29/'Data Sheet'!G$17</f>
        <v>1.5139735448971392E-3</v>
      </c>
      <c r="I22" s="177">
        <f>'Data Sheet'!H29/'Data Sheet'!H$17</f>
        <v>1.0175794327142584E-2</v>
      </c>
      <c r="J22" s="177">
        <f>'Data Sheet'!I29/'Data Sheet'!I$17</f>
        <v>1.5195672442685429E-2</v>
      </c>
      <c r="K22" s="177">
        <f>'Data Sheet'!J29/'Data Sheet'!J$17</f>
        <v>2.0350497621203548E-3</v>
      </c>
      <c r="L22" s="177">
        <f>'Data Sheet'!K29/'Data Sheet'!K$17</f>
        <v>-8.795149026516404E-3</v>
      </c>
    </row>
    <row r="23" spans="2:12" x14ac:dyDescent="0.3">
      <c r="B23" s="96" t="str">
        <f>'Data Sheet'!A30</f>
        <v>Net profit</v>
      </c>
      <c r="C23" s="177">
        <f>'Data Sheet'!B30/'Data Sheet'!B$17</f>
        <v>5.3147682818956064E-2</v>
      </c>
      <c r="D23" s="177">
        <f>'Data Sheet'!C30/'Data Sheet'!C$17</f>
        <v>4.2407971415763523E-2</v>
      </c>
      <c r="E23" s="177">
        <f>'Data Sheet'!D30/'Data Sheet'!D$17</f>
        <v>2.764021885516954E-2</v>
      </c>
      <c r="F23" s="177">
        <f>'Data Sheet'!E30/'Data Sheet'!E$17</f>
        <v>3.0831401821049997E-2</v>
      </c>
      <c r="G23" s="177">
        <f>'Data Sheet'!F30/'Data Sheet'!F$17</f>
        <v>-9.5470566181711222E-2</v>
      </c>
      <c r="H23" s="177">
        <f>'Data Sheet'!G30/'Data Sheet'!G$17</f>
        <v>-4.6236426475450051E-2</v>
      </c>
      <c r="I23" s="177">
        <f>'Data Sheet'!H30/'Data Sheet'!H$17</f>
        <v>-5.3849770661713266E-2</v>
      </c>
      <c r="J23" s="177">
        <f>'Data Sheet'!I30/'Data Sheet'!I$17</f>
        <v>-4.1089320368684734E-2</v>
      </c>
      <c r="K23" s="177">
        <f>'Data Sheet'!J30/'Data Sheet'!J$17</f>
        <v>6.9783829363826268E-3</v>
      </c>
      <c r="L23" s="177">
        <f>'Data Sheet'!K30/'Data Sheet'!K$17</f>
        <v>7.169924391869463E-2</v>
      </c>
    </row>
    <row r="24" spans="2:12" x14ac:dyDescent="0.3">
      <c r="B24" s="96" t="str">
        <f>'Data Sheet'!A31</f>
        <v>Dividend Amount</v>
      </c>
      <c r="C24" s="177">
        <f>'Data Sheet'!B31/'Data Sheet'!B$17</f>
        <v>0</v>
      </c>
      <c r="D24" s="177">
        <f>'Data Sheet'!C31/'Data Sheet'!C$17</f>
        <v>2.487496593975512E-4</v>
      </c>
      <c r="E24" s="177">
        <f>'Data Sheet'!D31/'Data Sheet'!D$17</f>
        <v>0</v>
      </c>
      <c r="F24" s="177">
        <f>'Data Sheet'!E31/'Data Sheet'!E$17</f>
        <v>0</v>
      </c>
      <c r="G24" s="177">
        <f>'Data Sheet'!F31/'Data Sheet'!F$17</f>
        <v>0</v>
      </c>
      <c r="H24" s="177">
        <f>'Data Sheet'!G31/'Data Sheet'!G$17</f>
        <v>0</v>
      </c>
      <c r="I24" s="177">
        <f>'Data Sheet'!H31/'Data Sheet'!H$17</f>
        <v>0</v>
      </c>
      <c r="J24" s="177">
        <f>'Data Sheet'!I31/'Data Sheet'!I$17</f>
        <v>0</v>
      </c>
      <c r="K24" s="177">
        <f>'Data Sheet'!J31/'Data Sheet'!J$17</f>
        <v>2.2141420032091505E-3</v>
      </c>
      <c r="L24" s="177">
        <f>'Data Sheet'!K31/'Data Sheet'!K$17</f>
        <v>1.0676760690467288E-2</v>
      </c>
    </row>
    <row r="25" spans="2:12" x14ac:dyDescent="0.3">
      <c r="B25" s="96" t="str">
        <f>'Data Sheet'!A34</f>
        <v>EBITDA</v>
      </c>
      <c r="C25" s="173">
        <f>'Data Sheet'!B34/'Data Sheet'!B$17</f>
        <v>0.15154079104577772</v>
      </c>
      <c r="D25" s="173">
        <f>'Data Sheet'!C34/'Data Sheet'!C$17</f>
        <v>0.13259404289979404</v>
      </c>
      <c r="E25" s="173">
        <f>'Data Sheet'!D34/'Data Sheet'!D$17</f>
        <v>0.12180015677854755</v>
      </c>
      <c r="F25" s="173">
        <f>'Data Sheet'!E34/'Data Sheet'!E$17</f>
        <v>0.13570967195800879</v>
      </c>
      <c r="G25" s="173">
        <f>'Data Sheet'!F34/'Data Sheet'!F$17</f>
        <v>-6.340531711103989E-3</v>
      </c>
      <c r="H25" s="173">
        <f>'Data Sheet'!G34/'Data Sheet'!G$17</f>
        <v>6.5090941642515554E-2</v>
      </c>
      <c r="I25" s="173">
        <f>'Data Sheet'!H34/'Data Sheet'!H$17</f>
        <v>8.3005547554542272E-2</v>
      </c>
      <c r="J25" s="173">
        <f>'Data Sheet'!I34/'Data Sheet'!I$17</f>
        <v>9.6739162521930933E-2</v>
      </c>
      <c r="K25" s="173">
        <f>'Data Sheet'!J34/'Data Sheet'!J$17</f>
        <v>0.11042727575987964</v>
      </c>
      <c r="L25" s="173">
        <f>'Data Sheet'!K34/'Data Sheet'!K$17</f>
        <v>0.14797723377989935</v>
      </c>
    </row>
    <row r="27" spans="2:12" x14ac:dyDescent="0.3">
      <c r="B27" s="229" t="str">
        <f>"Common Size Balance Sheet"&amp;" "&amp;"- "&amp;'Data Sheet'!$B$1</f>
        <v>Common Size Balance Sheet - TATA MOTORS LTD</v>
      </c>
      <c r="C27" s="229"/>
      <c r="D27" s="229"/>
      <c r="E27" s="229"/>
      <c r="F27" s="229"/>
      <c r="G27" s="229"/>
      <c r="H27" s="229"/>
      <c r="I27" s="229"/>
      <c r="J27" s="229"/>
      <c r="K27" s="229"/>
      <c r="L27" s="229"/>
    </row>
    <row r="29" spans="2:12" x14ac:dyDescent="0.3">
      <c r="B29" s="175" t="s">
        <v>206</v>
      </c>
      <c r="C29" s="176">
        <f>'Data Sheet'!B56</f>
        <v>42094</v>
      </c>
      <c r="D29" s="176">
        <f>'Data Sheet'!C56</f>
        <v>42460</v>
      </c>
      <c r="E29" s="176">
        <f>'Data Sheet'!D56</f>
        <v>42825</v>
      </c>
      <c r="F29" s="176">
        <f>'Data Sheet'!E56</f>
        <v>43190</v>
      </c>
      <c r="G29" s="176">
        <f>'Data Sheet'!F56</f>
        <v>43555</v>
      </c>
      <c r="H29" s="176">
        <f>'Data Sheet'!G56</f>
        <v>43921</v>
      </c>
      <c r="I29" s="176">
        <f>'Data Sheet'!H56</f>
        <v>44286</v>
      </c>
      <c r="J29" s="176">
        <f>'Data Sheet'!I56</f>
        <v>44651</v>
      </c>
      <c r="K29" s="176">
        <f>'Data Sheet'!J56</f>
        <v>45016</v>
      </c>
      <c r="L29" s="176">
        <f>'Data Sheet'!K56</f>
        <v>45382</v>
      </c>
    </row>
    <row r="30" spans="2:12" x14ac:dyDescent="0.3">
      <c r="B30" s="178"/>
      <c r="C30" s="179"/>
      <c r="D30" s="179"/>
      <c r="E30" s="179"/>
      <c r="F30" s="179"/>
      <c r="G30" s="179"/>
      <c r="H30" s="179"/>
      <c r="I30" s="179"/>
      <c r="J30" s="179"/>
      <c r="K30" s="179"/>
      <c r="L30" s="179"/>
    </row>
    <row r="31" spans="2:12" x14ac:dyDescent="0.3">
      <c r="B31" s="97" t="s">
        <v>125</v>
      </c>
      <c r="C31" s="180">
        <f>'Data Sheet'!B61/'Data Sheet'!B$61</f>
        <v>1</v>
      </c>
      <c r="D31" s="180">
        <f>'Data Sheet'!C61/'Data Sheet'!C$61</f>
        <v>1</v>
      </c>
      <c r="E31" s="180">
        <f>'Data Sheet'!D61/'Data Sheet'!D$61</f>
        <v>1</v>
      </c>
      <c r="F31" s="180">
        <f>'Data Sheet'!E61/'Data Sheet'!E$61</f>
        <v>1</v>
      </c>
      <c r="G31" s="180">
        <f>'Data Sheet'!F61/'Data Sheet'!F$61</f>
        <v>1</v>
      </c>
      <c r="H31" s="180">
        <f>'Data Sheet'!G61/'Data Sheet'!G$61</f>
        <v>1</v>
      </c>
      <c r="I31" s="180">
        <f>'Data Sheet'!H61/'Data Sheet'!H$61</f>
        <v>1</v>
      </c>
      <c r="J31" s="180">
        <f>'Data Sheet'!I61/'Data Sheet'!I$61</f>
        <v>1</v>
      </c>
      <c r="K31" s="180">
        <f>'Data Sheet'!J61/'Data Sheet'!J$61</f>
        <v>1</v>
      </c>
      <c r="L31" s="180">
        <f>'Data Sheet'!K61/'Data Sheet'!K$61</f>
        <v>1</v>
      </c>
    </row>
    <row r="32" spans="2:12" x14ac:dyDescent="0.3">
      <c r="B32" s="96" t="str">
        <f>'Data Sheet'!A57</f>
        <v>Equity Share Capital</v>
      </c>
      <c r="C32" s="177">
        <f>'Data Sheet'!B57/'Data Sheet'!B$61</f>
        <v>2.7127681338360746E-3</v>
      </c>
      <c r="D32" s="177">
        <f>'Data Sheet'!C57/'Data Sheet'!C$61</f>
        <v>2.5806268250531225E-3</v>
      </c>
      <c r="E32" s="177">
        <f>'Data Sheet'!D57/'Data Sheet'!D$61</f>
        <v>2.491815624573979E-3</v>
      </c>
      <c r="F32" s="177">
        <f>'Data Sheet'!E57/'Data Sheet'!E$61</f>
        <v>2.0759077068585549E-3</v>
      </c>
      <c r="G32" s="177">
        <f>'Data Sheet'!F57/'Data Sheet'!F$61</f>
        <v>2.2218261230841693E-3</v>
      </c>
      <c r="H32" s="177">
        <f>'Data Sheet'!G57/'Data Sheet'!G$61</f>
        <v>2.2473026761653833E-3</v>
      </c>
      <c r="I32" s="177">
        <f>'Data Sheet'!H57/'Data Sheet'!H$61</f>
        <v>2.2420300429859294E-3</v>
      </c>
      <c r="J32" s="177">
        <f>'Data Sheet'!I57/'Data Sheet'!I$61</f>
        <v>2.3274677325505334E-3</v>
      </c>
      <c r="K32" s="177">
        <f>'Data Sheet'!J57/'Data Sheet'!J$61</f>
        <v>2.2888512875034999E-3</v>
      </c>
      <c r="L32" s="177">
        <f>'Data Sheet'!K57/'Data Sheet'!K$61</f>
        <v>2.0743091975302811E-3</v>
      </c>
    </row>
    <row r="33" spans="2:12" x14ac:dyDescent="0.3">
      <c r="B33" s="96" t="str">
        <f>'Data Sheet'!A58</f>
        <v>Reserves</v>
      </c>
      <c r="C33" s="177">
        <f>'Data Sheet'!B58/'Data Sheet'!B$61</f>
        <v>0.23436440687072221</v>
      </c>
      <c r="D33" s="177">
        <f>'Data Sheet'!C58/'Data Sheet'!C$61</f>
        <v>0.2974086354450261</v>
      </c>
      <c r="E33" s="177">
        <f>'Data Sheet'!D58/'Data Sheet'!D$61</f>
        <v>0.21051652437468349</v>
      </c>
      <c r="F33" s="177">
        <f>'Data Sheet'!E58/'Data Sheet'!E$61</f>
        <v>0.28958148432871839</v>
      </c>
      <c r="G33" s="177">
        <f>'Data Sheet'!F58/'Data Sheet'!F$61</f>
        <v>0.19463415350606564</v>
      </c>
      <c r="H33" s="177">
        <f>'Data Sheet'!G58/'Data Sheet'!G$61</f>
        <v>0.19205324240264182</v>
      </c>
      <c r="I33" s="177">
        <f>'Data Sheet'!H58/'Data Sheet'!H$61</f>
        <v>0.15950149121742019</v>
      </c>
      <c r="J33" s="177">
        <f>'Data Sheet'!I58/'Data Sheet'!I$61</f>
        <v>0.13309172094249011</v>
      </c>
      <c r="K33" s="177">
        <f>'Data Sheet'!J58/'Data Sheet'!J$61</f>
        <v>0.13313168263258116</v>
      </c>
      <c r="L33" s="177">
        <f>'Data Sheet'!K58/'Data Sheet'!K$61</f>
        <v>0.22773160068121778</v>
      </c>
    </row>
    <row r="34" spans="2:12" x14ac:dyDescent="0.3">
      <c r="B34" s="96" t="str">
        <f>'Data Sheet'!A59</f>
        <v>Borrowings</v>
      </c>
      <c r="C34" s="177">
        <f>'Data Sheet'!B59/'Data Sheet'!B$61</f>
        <v>0.31018037266029647</v>
      </c>
      <c r="D34" s="177">
        <f>'Data Sheet'!C59/'Data Sheet'!C$61</f>
        <v>0.2635415844998551</v>
      </c>
      <c r="E34" s="177">
        <f>'Data Sheet'!D59/'Data Sheet'!D$61</f>
        <v>0.2883699324485447</v>
      </c>
      <c r="F34" s="177">
        <f>'Data Sheet'!E59/'Data Sheet'!E$61</f>
        <v>0.27186031948660327</v>
      </c>
      <c r="G34" s="177">
        <f>'Data Sheet'!F59/'Data Sheet'!F$61</f>
        <v>0.34731477877468786</v>
      </c>
      <c r="H34" s="177">
        <f>'Data Sheet'!G59/'Data Sheet'!G$61</f>
        <v>0.38974288757311953</v>
      </c>
      <c r="I34" s="177">
        <f>'Data Sheet'!H59/'Data Sheet'!H$61</f>
        <v>0.41610975041683274</v>
      </c>
      <c r="J34" s="177">
        <f>'Data Sheet'!I59/'Data Sheet'!I$61</f>
        <v>0.445050649956031</v>
      </c>
      <c r="K34" s="177">
        <f>'Data Sheet'!J59/'Data Sheet'!J$61</f>
        <v>0.40072807474416255</v>
      </c>
      <c r="L34" s="177">
        <f>'Data Sheet'!K59/'Data Sheet'!K$61</f>
        <v>0.29027474272679948</v>
      </c>
    </row>
    <row r="35" spans="2:12" x14ac:dyDescent="0.3">
      <c r="B35" s="96" t="str">
        <f>'Data Sheet'!A60</f>
        <v>Other Liabilities</v>
      </c>
      <c r="C35" s="177">
        <f>'Data Sheet'!B60/'Data Sheet'!B$61</f>
        <v>0.45274245233514521</v>
      </c>
      <c r="D35" s="177">
        <f>'Data Sheet'!C60/'Data Sheet'!C$61</f>
        <v>0.43646915323006569</v>
      </c>
      <c r="E35" s="177">
        <f>'Data Sheet'!D60/'Data Sheet'!D$61</f>
        <v>0.4986217275521978</v>
      </c>
      <c r="F35" s="177">
        <f>'Data Sheet'!E60/'Data Sheet'!E$61</f>
        <v>0.43648228847781978</v>
      </c>
      <c r="G35" s="177">
        <f>'Data Sheet'!F60/'Data Sheet'!F$61</f>
        <v>0.45582924159616234</v>
      </c>
      <c r="H35" s="177">
        <f>'Data Sheet'!G60/'Data Sheet'!G$61</f>
        <v>0.41595656734807318</v>
      </c>
      <c r="I35" s="177">
        <f>'Data Sheet'!H60/'Data Sheet'!H$61</f>
        <v>0.42214672832276123</v>
      </c>
      <c r="J35" s="177">
        <f>'Data Sheet'!I60/'Data Sheet'!I$61</f>
        <v>0.41953016136892834</v>
      </c>
      <c r="K35" s="177">
        <f>'Data Sheet'!J60/'Data Sheet'!J$61</f>
        <v>0.46385139133575282</v>
      </c>
      <c r="L35" s="177">
        <f>'Data Sheet'!K60/'Data Sheet'!K$61</f>
        <v>0.47991934739445252</v>
      </c>
    </row>
    <row r="36" spans="2:12" x14ac:dyDescent="0.3">
      <c r="B36" s="96"/>
    </row>
    <row r="37" spans="2:12" x14ac:dyDescent="0.3">
      <c r="B37" s="97" t="s">
        <v>135</v>
      </c>
      <c r="C37" s="181">
        <f>'Data Sheet'!B76/'Data Sheet'!B$76</f>
        <v>1</v>
      </c>
      <c r="D37" s="181">
        <f>'Data Sheet'!C76/'Data Sheet'!C$76</f>
        <v>1</v>
      </c>
      <c r="E37" s="181">
        <f>'Data Sheet'!D76/'Data Sheet'!D$76</f>
        <v>1</v>
      </c>
      <c r="F37" s="181">
        <f>'Data Sheet'!E76/'Data Sheet'!E$76</f>
        <v>1</v>
      </c>
      <c r="G37" s="181">
        <f>'Data Sheet'!F76/'Data Sheet'!F$76</f>
        <v>1</v>
      </c>
      <c r="H37" s="181">
        <f>'Data Sheet'!G76/'Data Sheet'!G$76</f>
        <v>1</v>
      </c>
      <c r="I37" s="181">
        <f>'Data Sheet'!H76/'Data Sheet'!H$76</f>
        <v>1</v>
      </c>
      <c r="J37" s="181">
        <f>'Data Sheet'!I76/'Data Sheet'!I$76</f>
        <v>1</v>
      </c>
      <c r="K37" s="181">
        <f>'Data Sheet'!J76/'Data Sheet'!J$76</f>
        <v>1</v>
      </c>
      <c r="L37" s="181">
        <f>'Data Sheet'!K76/'Data Sheet'!K$76</f>
        <v>1</v>
      </c>
    </row>
    <row r="38" spans="2:12" x14ac:dyDescent="0.3">
      <c r="B38" s="96" t="str">
        <f>'Data Sheet'!A62</f>
        <v>Net Block</v>
      </c>
      <c r="C38" s="177">
        <f>'Data Sheet'!B62/'Data Sheet'!B$76</f>
        <v>0.37283597031605153</v>
      </c>
      <c r="D38" s="177">
        <f>'Data Sheet'!C62/'Data Sheet'!C$76</f>
        <v>0.40744008415097382</v>
      </c>
      <c r="E38" s="177">
        <f>'Data Sheet'!D62/'Data Sheet'!D$76</f>
        <v>0.35198456704657666</v>
      </c>
      <c r="F38" s="177">
        <f>'Data Sheet'!E62/'Data Sheet'!E$76</f>
        <v>0.37107854258332446</v>
      </c>
      <c r="G38" s="177">
        <f>'Data Sheet'!F62/'Data Sheet'!F$76</f>
        <v>0.36386391925064382</v>
      </c>
      <c r="H38" s="177">
        <f>'Data Sheet'!G62/'Data Sheet'!G$76</f>
        <v>0.39698726392101624</v>
      </c>
      <c r="I38" s="177">
        <f>'Data Sheet'!H62/'Data Sheet'!H$76</f>
        <v>0.40608849298230043</v>
      </c>
      <c r="J38" s="177">
        <f>'Data Sheet'!I62/'Data Sheet'!I$76</f>
        <v>0.42197417266906562</v>
      </c>
      <c r="K38" s="177">
        <f>'Data Sheet'!J62/'Data Sheet'!J$76</f>
        <v>0.39465148263642374</v>
      </c>
      <c r="L38" s="177">
        <f>'Data Sheet'!K62/'Data Sheet'!K$76</f>
        <v>0.32822380326769868</v>
      </c>
    </row>
    <row r="39" spans="2:12" x14ac:dyDescent="0.3">
      <c r="B39" s="96" t="str">
        <f>'Data Sheet'!A63</f>
        <v>Capital Work in Progress</v>
      </c>
      <c r="C39" s="177">
        <f>'Data Sheet'!B63/'Data Sheet'!B$76</f>
        <v>0.12068396579918175</v>
      </c>
      <c r="D39" s="177">
        <f>'Data Sheet'!C63/'Data Sheet'!C$76</f>
        <v>9.8482157662096018E-2</v>
      </c>
      <c r="E39" s="177">
        <f>'Data Sheet'!D63/'Data Sheet'!D$76</f>
        <v>0.12362900980833688</v>
      </c>
      <c r="F39" s="177">
        <f>'Data Sheet'!E63/'Data Sheet'!E$76</f>
        <v>0.12235483522646853</v>
      </c>
      <c r="G39" s="177">
        <f>'Data Sheet'!F63/'Data Sheet'!F$76</f>
        <v>0.1042966176146697</v>
      </c>
      <c r="H39" s="177">
        <f>'Data Sheet'!G63/'Data Sheet'!G$76</f>
        <v>0.11125728611076434</v>
      </c>
      <c r="I39" s="177">
        <f>'Data Sheet'!H63/'Data Sheet'!H$76</f>
        <v>6.137522476731045E-2</v>
      </c>
      <c r="J39" s="177">
        <f>'Data Sheet'!I63/'Data Sheet'!I$76</f>
        <v>3.1152505873598278E-2</v>
      </c>
      <c r="K39" s="177">
        <f>'Data Sheet'!J63/'Data Sheet'!J$76</f>
        <v>4.2651899041106903E-2</v>
      </c>
      <c r="L39" s="177">
        <f>'Data Sheet'!K63/'Data Sheet'!K$76</f>
        <v>9.6607412506706999E-2</v>
      </c>
    </row>
    <row r="40" spans="2:12" x14ac:dyDescent="0.3">
      <c r="B40" s="96" t="str">
        <f>'Data Sheet'!A64</f>
        <v>Investments</v>
      </c>
      <c r="C40" s="177">
        <f>'Data Sheet'!B64/'Data Sheet'!B$76</f>
        <v>6.4626144877021785E-2</v>
      </c>
      <c r="D40" s="177">
        <f>'Data Sheet'!C64/'Data Sheet'!C$76</f>
        <v>9.0305676497502971E-2</v>
      </c>
      <c r="E40" s="177">
        <f>'Data Sheet'!D64/'Data Sheet'!D$76</f>
        <v>7.4612565630187005E-2</v>
      </c>
      <c r="F40" s="177">
        <f>'Data Sheet'!E64/'Data Sheet'!E$76</f>
        <v>6.3610241344366172E-2</v>
      </c>
      <c r="G40" s="177">
        <f>'Data Sheet'!F64/'Data Sheet'!F$76</f>
        <v>5.1588289031309388E-2</v>
      </c>
      <c r="H40" s="177">
        <f>'Data Sheet'!G64/'Data Sheet'!G$76</f>
        <v>5.0935445907370862E-2</v>
      </c>
      <c r="I40" s="177">
        <f>'Data Sheet'!H64/'Data Sheet'!H$76</f>
        <v>7.207976838475029E-2</v>
      </c>
      <c r="J40" s="177">
        <f>'Data Sheet'!I64/'Data Sheet'!I$76</f>
        <v>8.928279635517361E-2</v>
      </c>
      <c r="K40" s="177">
        <f>'Data Sheet'!J64/'Data Sheet'!J$76</f>
        <v>7.8820362822460022E-2</v>
      </c>
      <c r="L40" s="177">
        <f>'Data Sheet'!K64/'Data Sheet'!K$76</f>
        <v>6.216451634456871E-2</v>
      </c>
    </row>
    <row r="41" spans="2:12" x14ac:dyDescent="0.3">
      <c r="B41" s="96" t="str">
        <f>'Data Sheet'!A65</f>
        <v>Other Assets</v>
      </c>
      <c r="C41" s="177">
        <f>'Data Sheet'!B74/'Data Sheet'!B$76</f>
        <v>0.13016959457099153</v>
      </c>
      <c r="D41" s="177">
        <f>'Data Sheet'!C74/'Data Sheet'!C$76</f>
        <v>0.11239036762552386</v>
      </c>
      <c r="E41" s="177">
        <f>'Data Sheet'!D74/'Data Sheet'!D$76</f>
        <v>0.13706335995740859</v>
      </c>
      <c r="F41" s="177">
        <f>'Data Sheet'!E74/'Data Sheet'!E$76</f>
        <v>0.14757967199729119</v>
      </c>
      <c r="G41" s="177">
        <f>'Data Sheet'!F74/'Data Sheet'!F$76</f>
        <v>0.1836934867835496</v>
      </c>
      <c r="H41" s="177">
        <f>'Data Sheet'!G74/'Data Sheet'!G$76</f>
        <v>0.1836000124805035</v>
      </c>
      <c r="I41" s="177">
        <f>'Data Sheet'!H74/'Data Sheet'!H$76</f>
        <v>0.18068910109792749</v>
      </c>
      <c r="J41" s="177">
        <f>'Data Sheet'!I74/'Data Sheet'!I$76</f>
        <v>0.18909465826584576</v>
      </c>
      <c r="K41" s="177">
        <f>'Data Sheet'!J74/'Data Sheet'!J$76</f>
        <v>0.20447361335612049</v>
      </c>
      <c r="L41" s="177">
        <f>'Data Sheet'!K74/'Data Sheet'!K$76</f>
        <v>0.21384155000177119</v>
      </c>
    </row>
    <row r="42" spans="2:12" x14ac:dyDescent="0.3">
      <c r="B42" s="96" t="str">
        <f>'Data Sheet'!A67</f>
        <v>Receivables</v>
      </c>
      <c r="C42" s="177">
        <f>'Data Sheet'!B67/'Data Sheet'!B$76</f>
        <v>5.3006388687363314E-2</v>
      </c>
      <c r="D42" s="177">
        <f>'Data Sheet'!C67/'Data Sheet'!C$76</f>
        <v>5.1564319306195219E-2</v>
      </c>
      <c r="E42" s="177">
        <f>'Data Sheet'!D67/'Data Sheet'!D$76</f>
        <v>5.1638166447501938E-2</v>
      </c>
      <c r="F42" s="177">
        <f>'Data Sheet'!E67/'Data Sheet'!E$76</f>
        <v>6.0800115993123419E-2</v>
      </c>
      <c r="G42" s="177">
        <f>'Data Sheet'!F67/'Data Sheet'!F$76</f>
        <v>6.2139198999658127E-2</v>
      </c>
      <c r="H42" s="177">
        <f>'Data Sheet'!G67/'Data Sheet'!G$76</f>
        <v>3.4895094278241959E-2</v>
      </c>
      <c r="I42" s="177">
        <f>'Data Sheet'!H67/'Data Sheet'!H$76</f>
        <v>3.7120014464974392E-2</v>
      </c>
      <c r="J42" s="177">
        <f>'Data Sheet'!I67/'Data Sheet'!I$76</f>
        <v>3.7810927070195913E-2</v>
      </c>
      <c r="K42" s="177">
        <f>'Data Sheet'!J67/'Data Sheet'!J$76</f>
        <v>4.7024715930643397E-2</v>
      </c>
      <c r="L42" s="177">
        <f>'Data Sheet'!K67/'Data Sheet'!K$76</f>
        <v>4.5875140766843833E-2</v>
      </c>
    </row>
    <row r="43" spans="2:12" x14ac:dyDescent="0.3">
      <c r="B43" s="96" t="str">
        <f>'Data Sheet'!A68</f>
        <v>Inventory</v>
      </c>
      <c r="C43" s="177">
        <f>'Data Sheet'!B68/'Data Sheet'!B$76</f>
        <v>0.1233481486762793</v>
      </c>
      <c r="D43" s="177">
        <f>'Data Sheet'!C68/'Data Sheet'!C$76</f>
        <v>0.12407940874244236</v>
      </c>
      <c r="E43" s="177">
        <f>'Data Sheet'!D68/'Data Sheet'!D$76</f>
        <v>0.12871547311772571</v>
      </c>
      <c r="F43" s="177">
        <f>'Data Sheet'!E68/'Data Sheet'!E$76</f>
        <v>0.12878571135383859</v>
      </c>
      <c r="G43" s="177">
        <f>'Data Sheet'!F68/'Data Sheet'!F$76</f>
        <v>0.12761951131143451</v>
      </c>
      <c r="H43" s="177">
        <f>'Data Sheet'!G68/'Data Sheet'!G$76</f>
        <v>0.11698716772494318</v>
      </c>
      <c r="I43" s="177">
        <f>'Data Sheet'!H68/'Data Sheet'!H$76</f>
        <v>0.1056550619461767</v>
      </c>
      <c r="J43" s="177">
        <f>'Data Sheet'!I68/'Data Sheet'!I$76</f>
        <v>0.1070934797019244</v>
      </c>
      <c r="K43" s="177">
        <f>'Data Sheet'!J68/'Data Sheet'!J$76</f>
        <v>0.12177622891596469</v>
      </c>
      <c r="L43" s="177">
        <f>'Data Sheet'!K68/'Data Sheet'!K$76</f>
        <v>0.12932510043215181</v>
      </c>
    </row>
    <row r="44" spans="2:12" x14ac:dyDescent="0.3">
      <c r="B44" s="96" t="str">
        <f>'Data Sheet'!A69</f>
        <v>Cash &amp; Bank</v>
      </c>
      <c r="C44" s="177">
        <f>'Data Sheet'!B69/'Data Sheet'!B$76</f>
        <v>0.13532978707311077</v>
      </c>
      <c r="D44" s="177">
        <f>'Data Sheet'!C69/'Data Sheet'!C$76</f>
        <v>0.11573798601526566</v>
      </c>
      <c r="E44" s="177">
        <f>'Data Sheet'!D69/'Data Sheet'!D$76</f>
        <v>0.13235685799226327</v>
      </c>
      <c r="F44" s="177">
        <f>'Data Sheet'!E69/'Data Sheet'!E$76</f>
        <v>0.10579088150158772</v>
      </c>
      <c r="G44" s="177">
        <f>'Data Sheet'!F69/'Data Sheet'!F$76</f>
        <v>0.10679897700873484</v>
      </c>
      <c r="H44" s="177">
        <f>'Data Sheet'!G69/'Data Sheet'!G$76</f>
        <v>0.10533772957715985</v>
      </c>
      <c r="I44" s="177">
        <f>'Data Sheet'!H69/'Data Sheet'!H$76</f>
        <v>0.13699233635656022</v>
      </c>
      <c r="J44" s="177">
        <f>'Data Sheet'!I69/'Data Sheet'!I$76</f>
        <v>0.12359146006419652</v>
      </c>
      <c r="K44" s="177">
        <f>'Data Sheet'!J69/'Data Sheet'!J$76</f>
        <v>0.11060169729728082</v>
      </c>
      <c r="L44" s="177">
        <f>'Data Sheet'!K69/'Data Sheet'!K$76</f>
        <v>0.1239624766802588</v>
      </c>
    </row>
    <row r="45" spans="2:12" x14ac:dyDescent="0.3">
      <c r="C45" s="13"/>
    </row>
    <row r="46" spans="2:12" x14ac:dyDescent="0.3">
      <c r="B46" s="228"/>
      <c r="C46" s="228"/>
      <c r="D46" s="228"/>
      <c r="E46" s="228"/>
      <c r="F46" s="228"/>
      <c r="G46" s="228"/>
      <c r="H46" s="228"/>
      <c r="I46" s="228"/>
      <c r="J46" s="228"/>
      <c r="K46" s="228"/>
      <c r="L46" s="228"/>
    </row>
  </sheetData>
  <mergeCells count="2">
    <mergeCell ref="B6:L6"/>
    <mergeCell ref="B27:L27"/>
  </mergeCells>
  <printOptions horizontalCentered="1" verticalCentered="1"/>
  <pageMargins left="0.70866141732283472" right="0.70866141732283472" top="0.74803149606299213" bottom="0.74803149606299213" header="0.31496062992125984" footer="0.31496062992125984"/>
  <pageSetup scale="75"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8EBF1-0598-437A-9E75-E93DEBF5B5A8}">
  <sheetPr>
    <pageSetUpPr fitToPage="1"/>
  </sheetPr>
  <dimension ref="B1:O23"/>
  <sheetViews>
    <sheetView showGridLines="0" workbookViewId="0">
      <selection activeCell="R23" sqref="R23"/>
    </sheetView>
  </sheetViews>
  <sheetFormatPr defaultRowHeight="14.4" x14ac:dyDescent="0.3"/>
  <cols>
    <col min="1" max="1" width="1.88671875" customWidth="1"/>
    <col min="2" max="2" width="12" bestFit="1" customWidth="1"/>
    <col min="3" max="3" width="10" bestFit="1" customWidth="1"/>
    <col min="4" max="4" width="11.6640625" customWidth="1"/>
    <col min="5" max="5" width="12.6640625" bestFit="1" customWidth="1"/>
    <col min="6" max="6" width="2.6640625" customWidth="1"/>
    <col min="7" max="7" width="12" bestFit="1" customWidth="1"/>
    <col min="8" max="8" width="6.33203125" bestFit="1" customWidth="1"/>
    <col min="9" max="9" width="9.6640625" bestFit="1" customWidth="1"/>
    <col min="10" max="10" width="13.6640625" customWidth="1"/>
    <col min="11" max="11" width="2.6640625" customWidth="1"/>
    <col min="12" max="12" width="17.109375" customWidth="1"/>
    <col min="13" max="13" width="6.33203125" bestFit="1" customWidth="1"/>
    <col min="14" max="14" width="8.33203125" bestFit="1" customWidth="1"/>
    <col min="15" max="15" width="17.44140625" customWidth="1"/>
  </cols>
  <sheetData>
    <row r="1" spans="2:15" s="174" customFormat="1" x14ac:dyDescent="0.3">
      <c r="B1" s="217"/>
      <c r="C1" s="217"/>
      <c r="D1" s="217"/>
      <c r="E1" s="217"/>
      <c r="F1" s="217"/>
      <c r="G1" s="217"/>
      <c r="H1" s="217"/>
      <c r="I1" s="217"/>
      <c r="J1" s="217"/>
      <c r="K1" s="217"/>
      <c r="L1" s="217"/>
      <c r="M1" s="217"/>
      <c r="N1" s="217"/>
      <c r="O1" s="217"/>
    </row>
    <row r="2" spans="2:15" s="174" customFormat="1" x14ac:dyDescent="0.3">
      <c r="B2" s="217"/>
      <c r="C2" s="217"/>
      <c r="D2" s="217"/>
      <c r="E2" s="217"/>
      <c r="F2" s="217"/>
      <c r="G2" s="217"/>
      <c r="H2" s="217"/>
      <c r="I2" s="217"/>
      <c r="J2" s="217"/>
      <c r="K2" s="217"/>
      <c r="L2" s="217"/>
      <c r="M2" s="217"/>
      <c r="N2" s="217"/>
      <c r="O2" s="217"/>
    </row>
    <row r="3" spans="2:15" x14ac:dyDescent="0.3">
      <c r="B3" s="217"/>
      <c r="C3" s="217"/>
      <c r="D3" s="217"/>
      <c r="E3" s="217"/>
      <c r="F3" s="217"/>
      <c r="G3" s="217"/>
      <c r="H3" s="217"/>
      <c r="I3" s="217"/>
      <c r="J3" s="217"/>
      <c r="K3" s="217"/>
      <c r="L3" s="217"/>
      <c r="M3" s="217"/>
      <c r="N3" s="217"/>
      <c r="O3" s="217"/>
    </row>
    <row r="4" spans="2:15" x14ac:dyDescent="0.3">
      <c r="B4" s="217"/>
      <c r="C4" s="217"/>
      <c r="D4" s="217"/>
      <c r="E4" s="217"/>
      <c r="F4" s="217"/>
      <c r="G4" s="217"/>
      <c r="H4" s="217"/>
      <c r="I4" s="217"/>
      <c r="J4" s="217"/>
      <c r="K4" s="217"/>
      <c r="L4" s="217"/>
      <c r="M4" s="217"/>
      <c r="N4" s="217"/>
      <c r="O4" s="217"/>
    </row>
    <row r="5" spans="2:15" s="223" customFormat="1" ht="7.2" customHeight="1" x14ac:dyDescent="0.3"/>
    <row r="6" spans="2:15" x14ac:dyDescent="0.3">
      <c r="B6" s="230" t="s">
        <v>342</v>
      </c>
      <c r="C6" s="239" t="s">
        <v>80</v>
      </c>
      <c r="D6" s="239" t="s">
        <v>93</v>
      </c>
      <c r="E6" s="239" t="s">
        <v>94</v>
      </c>
      <c r="G6" s="230" t="s">
        <v>342</v>
      </c>
      <c r="H6" s="239" t="s">
        <v>80</v>
      </c>
      <c r="I6" s="239" t="s">
        <v>102</v>
      </c>
      <c r="J6" s="239" t="s">
        <v>314</v>
      </c>
      <c r="L6" s="230" t="s">
        <v>342</v>
      </c>
      <c r="M6" s="239" t="s">
        <v>80</v>
      </c>
      <c r="N6" s="239" t="s">
        <v>343</v>
      </c>
      <c r="O6" s="239" t="s">
        <v>344</v>
      </c>
    </row>
    <row r="7" spans="2:15" x14ac:dyDescent="0.3">
      <c r="B7" s="36">
        <v>1</v>
      </c>
      <c r="C7" s="146">
        <f>'Data Sheet'!$B$16</f>
        <v>42094</v>
      </c>
      <c r="D7" s="34">
        <f t="array" ref="D7:D16">TRANSPOSE('Data Sheet'!B17:K17)</f>
        <v>263158.98</v>
      </c>
      <c r="G7" s="36">
        <v>1</v>
      </c>
      <c r="H7" s="146">
        <f>'Data Sheet'!$B$16</f>
        <v>42094</v>
      </c>
      <c r="I7" s="34">
        <f t="array" ref="I7:I16">TRANSPOSE('Data Sheet'!B34:K34)</f>
        <v>39879.32</v>
      </c>
      <c r="L7" s="36">
        <v>1</v>
      </c>
      <c r="M7" s="146">
        <f>'Data Sheet'!$B$16</f>
        <v>42094</v>
      </c>
      <c r="N7" s="34">
        <f t="array" ref="N7:N16">TRANSPOSE(HistoricalFS!C42:L42)</f>
        <v>46.220198102098706</v>
      </c>
    </row>
    <row r="8" spans="2:15" x14ac:dyDescent="0.3">
      <c r="B8" s="36">
        <f>B7+1</f>
        <v>2</v>
      </c>
      <c r="C8" s="146">
        <f>C7+365</f>
        <v>42459</v>
      </c>
      <c r="D8" s="34">
        <v>273045.59999999998</v>
      </c>
      <c r="E8" s="11">
        <f>D8/D7-1</f>
        <v>3.75690010654397E-2</v>
      </c>
      <c r="G8" s="36">
        <f>G7+1</f>
        <v>2</v>
      </c>
      <c r="H8" s="146">
        <f>H7+365</f>
        <v>42459</v>
      </c>
      <c r="I8" s="34">
        <v>36204.22</v>
      </c>
      <c r="J8" s="11">
        <f>I8/I7-1</f>
        <v>-9.215553324379655E-2</v>
      </c>
      <c r="L8" s="36">
        <f>L7+1</f>
        <v>2</v>
      </c>
      <c r="M8" s="146">
        <f>M7+365</f>
        <v>42459</v>
      </c>
      <c r="N8" s="34">
        <v>47.694444444444336</v>
      </c>
      <c r="O8" s="11">
        <f>N8/N7-1</f>
        <v>3.189614936502605E-2</v>
      </c>
    </row>
    <row r="9" spans="2:15" x14ac:dyDescent="0.3">
      <c r="B9" s="36">
        <f t="shared" ref="B9:B21" si="0">B8+1</f>
        <v>3</v>
      </c>
      <c r="C9" s="146">
        <f t="shared" ref="C9:C21" si="1">C8+365</f>
        <v>42824</v>
      </c>
      <c r="D9" s="34">
        <v>269692.51</v>
      </c>
      <c r="E9" s="11">
        <f t="shared" ref="E9:E21" si="2">D9/D8-1</f>
        <v>-1.2280329732469508E-2</v>
      </c>
      <c r="G9" s="36">
        <f t="shared" ref="G9:G21" si="3">G8+1</f>
        <v>3</v>
      </c>
      <c r="H9" s="146">
        <f t="shared" ref="H9:H21" si="4">H8+365</f>
        <v>42824</v>
      </c>
      <c r="I9" s="34">
        <v>32848.590000000004</v>
      </c>
      <c r="J9" s="11">
        <f t="shared" ref="J9:J21" si="5">I9/I8-1</f>
        <v>-9.2686156475681458E-2</v>
      </c>
      <c r="L9" s="36">
        <f t="shared" ref="L9:L21" si="6">L8+1</f>
        <v>3</v>
      </c>
      <c r="M9" s="146">
        <f t="shared" ref="M9:M21" si="7">M8+365</f>
        <v>42824</v>
      </c>
      <c r="N9" s="34">
        <v>14.527274616423808</v>
      </c>
      <c r="O9" s="11">
        <f t="shared" ref="O9:O21" si="8">N9/N8-1</f>
        <v>-0.69540950134463697</v>
      </c>
    </row>
    <row r="10" spans="2:15" x14ac:dyDescent="0.3">
      <c r="B10" s="36">
        <f t="shared" si="0"/>
        <v>4</v>
      </c>
      <c r="C10" s="146">
        <f t="shared" si="1"/>
        <v>43189</v>
      </c>
      <c r="D10" s="34">
        <v>291550.48</v>
      </c>
      <c r="E10" s="11">
        <f t="shared" si="2"/>
        <v>8.104774581985974E-2</v>
      </c>
      <c r="G10" s="36">
        <f t="shared" si="3"/>
        <v>4</v>
      </c>
      <c r="H10" s="146">
        <f t="shared" si="4"/>
        <v>43189</v>
      </c>
      <c r="I10" s="34">
        <v>39566.22</v>
      </c>
      <c r="J10" s="11">
        <f t="shared" si="5"/>
        <v>0.20450284167448274</v>
      </c>
      <c r="L10" s="36">
        <f t="shared" si="6"/>
        <v>4</v>
      </c>
      <c r="M10" s="146">
        <f t="shared" si="7"/>
        <v>43189</v>
      </c>
      <c r="N10" s="34">
        <v>3.049111626779315</v>
      </c>
      <c r="O10" s="11">
        <f t="shared" si="8"/>
        <v>-0.79011124197155724</v>
      </c>
    </row>
    <row r="11" spans="2:15" x14ac:dyDescent="0.3">
      <c r="B11" s="36">
        <f t="shared" si="0"/>
        <v>5</v>
      </c>
      <c r="C11" s="146">
        <f t="shared" si="1"/>
        <v>43554</v>
      </c>
      <c r="D11" s="34">
        <v>301938.40000000002</v>
      </c>
      <c r="E11" s="11">
        <f t="shared" si="2"/>
        <v>3.5629919045237157E-2</v>
      </c>
      <c r="G11" s="36">
        <f t="shared" si="3"/>
        <v>5</v>
      </c>
      <c r="H11" s="146">
        <f t="shared" si="4"/>
        <v>43554</v>
      </c>
      <c r="I11" s="34">
        <v>-1914.4500000000007</v>
      </c>
      <c r="J11" s="11">
        <f t="shared" si="5"/>
        <v>-1.0483859716697728</v>
      </c>
      <c r="L11" s="36">
        <f t="shared" si="6"/>
        <v>5</v>
      </c>
      <c r="M11" s="146">
        <f t="shared" si="7"/>
        <v>43554</v>
      </c>
      <c r="N11" s="34">
        <v>-7.7839157690575265</v>
      </c>
      <c r="O11" s="11">
        <f t="shared" si="8"/>
        <v>-3.5528470983790919</v>
      </c>
    </row>
    <row r="12" spans="2:15" x14ac:dyDescent="0.3">
      <c r="B12" s="36">
        <f t="shared" si="0"/>
        <v>6</v>
      </c>
      <c r="C12" s="146">
        <f t="shared" si="1"/>
        <v>43919</v>
      </c>
      <c r="D12" s="34">
        <v>261067.97</v>
      </c>
      <c r="E12" s="11">
        <f t="shared" si="2"/>
        <v>-0.135360159555724</v>
      </c>
      <c r="G12" s="36">
        <f t="shared" si="3"/>
        <v>6</v>
      </c>
      <c r="H12" s="146">
        <f t="shared" si="4"/>
        <v>43919</v>
      </c>
      <c r="I12" s="34">
        <v>16993.16</v>
      </c>
      <c r="J12" s="11">
        <f t="shared" si="5"/>
        <v>-9.8762621118336824</v>
      </c>
      <c r="L12" s="36">
        <f t="shared" si="6"/>
        <v>6</v>
      </c>
      <c r="M12" s="146">
        <f t="shared" si="7"/>
        <v>43919</v>
      </c>
      <c r="N12" s="34">
        <v>-35.859307219164904</v>
      </c>
      <c r="O12" s="11">
        <f t="shared" si="8"/>
        <v>3.6068467700681115</v>
      </c>
    </row>
    <row r="13" spans="2:15" x14ac:dyDescent="0.3">
      <c r="B13" s="36">
        <f t="shared" si="0"/>
        <v>7</v>
      </c>
      <c r="C13" s="146">
        <f t="shared" si="1"/>
        <v>44284</v>
      </c>
      <c r="D13" s="34">
        <v>249794.75</v>
      </c>
      <c r="E13" s="11">
        <f t="shared" si="2"/>
        <v>-4.3181168490336042E-2</v>
      </c>
      <c r="G13" s="36">
        <f t="shared" si="3"/>
        <v>7</v>
      </c>
      <c r="H13" s="146">
        <f t="shared" si="4"/>
        <v>44284</v>
      </c>
      <c r="I13" s="34">
        <v>20734.349999999999</v>
      </c>
      <c r="J13" s="11">
        <f t="shared" si="5"/>
        <v>0.22015858145277267</v>
      </c>
      <c r="L13" s="36">
        <f t="shared" si="6"/>
        <v>7</v>
      </c>
      <c r="M13" s="146">
        <f t="shared" si="7"/>
        <v>44284</v>
      </c>
      <c r="N13" s="34">
        <v>-5.7172845827184542</v>
      </c>
      <c r="O13" s="11">
        <f t="shared" si="8"/>
        <v>-0.84056344011958861</v>
      </c>
    </row>
    <row r="14" spans="2:15" x14ac:dyDescent="0.3">
      <c r="B14" s="36">
        <f t="shared" si="0"/>
        <v>8</v>
      </c>
      <c r="C14" s="146">
        <f t="shared" si="1"/>
        <v>44649</v>
      </c>
      <c r="D14" s="34">
        <v>278453.62</v>
      </c>
      <c r="E14" s="11">
        <f t="shared" si="2"/>
        <v>0.11472967306158344</v>
      </c>
      <c r="G14" s="36">
        <f t="shared" si="3"/>
        <v>8</v>
      </c>
      <c r="H14" s="146">
        <f t="shared" si="4"/>
        <v>44649</v>
      </c>
      <c r="I14" s="34">
        <v>26937.37</v>
      </c>
      <c r="J14" s="11">
        <f t="shared" si="5"/>
        <v>0.29916635920585888</v>
      </c>
      <c r="L14" s="36">
        <f t="shared" si="6"/>
        <v>8</v>
      </c>
      <c r="M14" s="146">
        <f t="shared" si="7"/>
        <v>44649</v>
      </c>
      <c r="N14" s="34">
        <v>-41.132140813683833</v>
      </c>
      <c r="O14" s="11">
        <f t="shared" si="8"/>
        <v>6.194349033807641</v>
      </c>
    </row>
    <row r="15" spans="2:15" x14ac:dyDescent="0.3">
      <c r="B15" s="36">
        <f t="shared" si="0"/>
        <v>9</v>
      </c>
      <c r="C15" s="146">
        <f t="shared" si="1"/>
        <v>45014</v>
      </c>
      <c r="D15" s="34">
        <v>345966.97</v>
      </c>
      <c r="E15" s="11">
        <f t="shared" si="2"/>
        <v>0.24245815155859707</v>
      </c>
      <c r="G15" s="36">
        <f t="shared" si="3"/>
        <v>9</v>
      </c>
      <c r="H15" s="146">
        <f t="shared" si="4"/>
        <v>45014</v>
      </c>
      <c r="I15" s="34">
        <v>38204.19</v>
      </c>
      <c r="J15" s="11">
        <f t="shared" si="5"/>
        <v>0.41825983754167551</v>
      </c>
      <c r="L15" s="36">
        <f t="shared" si="6"/>
        <v>9</v>
      </c>
      <c r="M15" s="146">
        <f t="shared" si="7"/>
        <v>45014</v>
      </c>
      <c r="N15" s="34">
        <v>-11.965495438533218</v>
      </c>
      <c r="O15" s="11">
        <f t="shared" si="8"/>
        <v>-0.70909621522659627</v>
      </c>
    </row>
    <row r="16" spans="2:15" x14ac:dyDescent="0.3">
      <c r="B16" s="36">
        <f t="shared" si="0"/>
        <v>10</v>
      </c>
      <c r="C16" s="146">
        <f t="shared" si="1"/>
        <v>45379</v>
      </c>
      <c r="D16" s="34">
        <v>437927.77</v>
      </c>
      <c r="E16" s="11">
        <f t="shared" si="2"/>
        <v>0.26580803363974326</v>
      </c>
      <c r="G16" s="36">
        <f t="shared" si="3"/>
        <v>10</v>
      </c>
      <c r="H16" s="146">
        <f t="shared" si="4"/>
        <v>45379</v>
      </c>
      <c r="I16" s="34">
        <v>64803.34</v>
      </c>
      <c r="J16" s="11">
        <f t="shared" si="5"/>
        <v>0.69623645992756278</v>
      </c>
      <c r="L16" s="36">
        <f t="shared" si="6"/>
        <v>10</v>
      </c>
      <c r="M16" s="146">
        <f t="shared" si="7"/>
        <v>45379</v>
      </c>
      <c r="N16" s="34">
        <v>78.629509281824596</v>
      </c>
      <c r="O16" s="11">
        <f t="shared" si="8"/>
        <v>-7.5713542482001346</v>
      </c>
    </row>
    <row r="17" spans="2:15" x14ac:dyDescent="0.3">
      <c r="B17" s="147">
        <f t="shared" si="0"/>
        <v>11</v>
      </c>
      <c r="C17" s="148">
        <f t="shared" si="1"/>
        <v>45744</v>
      </c>
      <c r="D17" s="105">
        <f>FORECAST(B17,$D$7:$D$16,$B$7:$B$16)</f>
        <v>362627.59266666661</v>
      </c>
      <c r="E17" s="149">
        <f t="shared" si="2"/>
        <v>-0.17194656857073354</v>
      </c>
      <c r="G17" s="147">
        <f t="shared" si="3"/>
        <v>11</v>
      </c>
      <c r="H17" s="148">
        <f t="shared" si="4"/>
        <v>45744</v>
      </c>
      <c r="I17" s="105">
        <f>FORECAST(G17,$I$7:$I$16,$G$7:$G$16)</f>
        <v>37131.360000000001</v>
      </c>
      <c r="J17" s="149">
        <f t="shared" si="5"/>
        <v>-0.4270147186857961</v>
      </c>
      <c r="L17" s="147">
        <f t="shared" si="6"/>
        <v>11</v>
      </c>
      <c r="M17" s="148">
        <f t="shared" si="7"/>
        <v>45744</v>
      </c>
      <c r="N17" s="105">
        <f>FORECAST(L17,$N$7:$N$16,$L$7:$L$16)</f>
        <v>-6.520675101573687</v>
      </c>
      <c r="O17" s="149">
        <f t="shared" si="8"/>
        <v>-1.082929108436913</v>
      </c>
    </row>
    <row r="18" spans="2:15" x14ac:dyDescent="0.3">
      <c r="B18" s="147">
        <f t="shared" si="0"/>
        <v>12</v>
      </c>
      <c r="C18" s="148">
        <f t="shared" si="1"/>
        <v>46109</v>
      </c>
      <c r="D18" s="105">
        <f t="shared" ref="D18:D21" si="9">FORECAST(B18,$D$7:$D$16,$B$7:$B$16)</f>
        <v>374512.66315151507</v>
      </c>
      <c r="E18" s="149">
        <f t="shared" si="2"/>
        <v>3.2774865247977569E-2</v>
      </c>
      <c r="G18" s="147">
        <f t="shared" si="3"/>
        <v>12</v>
      </c>
      <c r="H18" s="148">
        <f t="shared" si="4"/>
        <v>46109</v>
      </c>
      <c r="I18" s="105">
        <f t="shared" ref="I18:I21" si="10">FORECAST(G18,$I$7:$I$16,$G$7:$G$16)</f>
        <v>38168.765272727273</v>
      </c>
      <c r="J18" s="149">
        <f t="shared" si="5"/>
        <v>2.7938790088143151E-2</v>
      </c>
      <c r="L18" s="147">
        <f t="shared" si="6"/>
        <v>12</v>
      </c>
      <c r="M18" s="148">
        <f t="shared" si="7"/>
        <v>46109</v>
      </c>
      <c r="N18" s="105">
        <f t="shared" ref="N18:N21" si="11">FORECAST(L18,$N$7:$N$16,$L$7:$L$16)</f>
        <v>-9.3001141063764052</v>
      </c>
      <c r="O18" s="149">
        <f t="shared" si="8"/>
        <v>0.42625019058715763</v>
      </c>
    </row>
    <row r="19" spans="2:15" x14ac:dyDescent="0.3">
      <c r="B19" s="147">
        <f t="shared" si="0"/>
        <v>13</v>
      </c>
      <c r="C19" s="148">
        <f t="shared" si="1"/>
        <v>46474</v>
      </c>
      <c r="D19" s="105">
        <f t="shared" si="9"/>
        <v>386397.73363636358</v>
      </c>
      <c r="E19" s="149">
        <f t="shared" si="2"/>
        <v>3.1734762677544603E-2</v>
      </c>
      <c r="G19" s="147">
        <f t="shared" si="3"/>
        <v>13</v>
      </c>
      <c r="H19" s="148">
        <f t="shared" si="4"/>
        <v>46474</v>
      </c>
      <c r="I19" s="105">
        <f t="shared" si="10"/>
        <v>39206.170545454544</v>
      </c>
      <c r="J19" s="149">
        <f t="shared" si="5"/>
        <v>2.7179429706847946E-2</v>
      </c>
      <c r="L19" s="147">
        <f t="shared" si="6"/>
        <v>13</v>
      </c>
      <c r="M19" s="148">
        <f t="shared" si="7"/>
        <v>46474</v>
      </c>
      <c r="N19" s="105">
        <f t="shared" si="11"/>
        <v>-12.079553111179131</v>
      </c>
      <c r="O19" s="149">
        <f t="shared" si="8"/>
        <v>0.29886074224584713</v>
      </c>
    </row>
    <row r="20" spans="2:15" x14ac:dyDescent="0.3">
      <c r="B20" s="147">
        <f t="shared" si="0"/>
        <v>14</v>
      </c>
      <c r="C20" s="148">
        <f t="shared" si="1"/>
        <v>46839</v>
      </c>
      <c r="D20" s="105">
        <f t="shared" si="9"/>
        <v>398282.8041212121</v>
      </c>
      <c r="E20" s="149">
        <f t="shared" si="2"/>
        <v>3.0758644397312906E-2</v>
      </c>
      <c r="G20" s="147">
        <f t="shared" si="3"/>
        <v>14</v>
      </c>
      <c r="H20" s="148">
        <f t="shared" si="4"/>
        <v>46839</v>
      </c>
      <c r="I20" s="105">
        <f t="shared" si="10"/>
        <v>40243.575818181816</v>
      </c>
      <c r="J20" s="149">
        <f t="shared" si="5"/>
        <v>2.6460255064302496E-2</v>
      </c>
      <c r="L20" s="147">
        <f t="shared" si="6"/>
        <v>14</v>
      </c>
      <c r="M20" s="148">
        <f t="shared" si="7"/>
        <v>46839</v>
      </c>
      <c r="N20" s="105">
        <f t="shared" si="11"/>
        <v>-14.858992115981849</v>
      </c>
      <c r="O20" s="149">
        <f t="shared" si="8"/>
        <v>0.23009452247289364</v>
      </c>
    </row>
    <row r="21" spans="2:15" x14ac:dyDescent="0.3">
      <c r="B21" s="147">
        <f t="shared" si="0"/>
        <v>15</v>
      </c>
      <c r="C21" s="148">
        <f t="shared" si="1"/>
        <v>47204</v>
      </c>
      <c r="D21" s="105">
        <f t="shared" si="9"/>
        <v>410167.87460606056</v>
      </c>
      <c r="E21" s="149">
        <f t="shared" si="2"/>
        <v>2.9840782383442788E-2</v>
      </c>
      <c r="G21" s="147">
        <f t="shared" si="3"/>
        <v>15</v>
      </c>
      <c r="H21" s="148">
        <f t="shared" si="4"/>
        <v>47204</v>
      </c>
      <c r="I21" s="105">
        <f t="shared" si="10"/>
        <v>41280.981090909088</v>
      </c>
      <c r="J21" s="149">
        <f t="shared" si="5"/>
        <v>2.5778158417487873E-2</v>
      </c>
      <c r="L21" s="147">
        <f t="shared" si="6"/>
        <v>15</v>
      </c>
      <c r="M21" s="148">
        <f t="shared" si="7"/>
        <v>47204</v>
      </c>
      <c r="N21" s="105">
        <f t="shared" si="11"/>
        <v>-17.638431120784574</v>
      </c>
      <c r="O21" s="149">
        <f t="shared" si="8"/>
        <v>0.18705434279174638</v>
      </c>
    </row>
    <row r="23" spans="2:15" x14ac:dyDescent="0.3">
      <c r="B23" s="228"/>
      <c r="C23" s="228"/>
      <c r="D23" s="228"/>
      <c r="E23" s="228"/>
      <c r="F23" s="228"/>
      <c r="G23" s="228"/>
      <c r="H23" s="228"/>
      <c r="I23" s="228"/>
      <c r="J23" s="228"/>
      <c r="K23" s="228"/>
      <c r="L23" s="228"/>
      <c r="M23" s="228"/>
      <c r="N23" s="260"/>
      <c r="O23" s="228"/>
    </row>
  </sheetData>
  <printOptions horizontalCentered="1" verticalCentered="1"/>
  <pageMargins left="0.70866141732283472" right="0.70866141732283472" top="0.74803149606299213" bottom="0.74803149606299213" header="0.31496062992125984" footer="0.31496062992125984"/>
  <pageSetup scale="79" orientation="landscape"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26E45-0ED7-46FC-B495-FA76E0E81502}">
  <sheetPr>
    <tabColor rgb="FF002060"/>
  </sheetPr>
  <dimension ref="A1"/>
  <sheetViews>
    <sheetView workbookViewId="0">
      <selection activeCell="K19" sqref="K19"/>
    </sheetView>
  </sheetViews>
  <sheetFormatPr defaultRowHeight="14.4" x14ac:dyDescent="0.3"/>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9284B-6E43-4C29-92AC-CEA7C520B163}">
  <dimension ref="A1:L93"/>
  <sheetViews>
    <sheetView workbookViewId="0">
      <pane xSplit="1" ySplit="1" topLeftCell="B65" activePane="bottomRight" state="frozen"/>
      <selection activeCell="C4" sqref="C4"/>
      <selection pane="topRight" activeCell="C4" sqref="C4"/>
      <selection pane="bottomLeft" activeCell="C4" sqref="C4"/>
      <selection pane="bottomRight" activeCell="G82" sqref="G82"/>
    </sheetView>
  </sheetViews>
  <sheetFormatPr defaultColWidth="10.44140625" defaultRowHeight="13.2" x14ac:dyDescent="0.25"/>
  <cols>
    <col min="1" max="1" width="26.6640625" style="71" bestFit="1" customWidth="1"/>
    <col min="2" max="11" width="11.77734375" style="71" bestFit="1" customWidth="1"/>
    <col min="12" max="16384" width="10.44140625" style="71"/>
  </cols>
  <sheetData>
    <row r="1" spans="1:11" s="70" customFormat="1" x14ac:dyDescent="0.25">
      <c r="A1" s="70" t="s">
        <v>142</v>
      </c>
      <c r="B1" s="70" t="s">
        <v>143</v>
      </c>
      <c r="E1" s="221" t="str">
        <f>IF(B2&lt;&gt;B3, "A NEW VERSION OF THE WORKSHEET IS AVAILABLE", "")</f>
        <v/>
      </c>
      <c r="F1" s="221"/>
      <c r="G1" s="221"/>
      <c r="H1" s="221"/>
      <c r="I1" s="221"/>
      <c r="J1" s="221"/>
      <c r="K1" s="221"/>
    </row>
    <row r="2" spans="1:11" x14ac:dyDescent="0.25">
      <c r="A2" s="70" t="s">
        <v>144</v>
      </c>
      <c r="B2" s="71">
        <v>2.1</v>
      </c>
      <c r="E2" s="222" t="s">
        <v>145</v>
      </c>
      <c r="F2" s="222"/>
      <c r="G2" s="222"/>
      <c r="H2" s="222"/>
      <c r="I2" s="222"/>
      <c r="J2" s="222"/>
      <c r="K2" s="222"/>
    </row>
    <row r="3" spans="1:11" x14ac:dyDescent="0.25">
      <c r="A3" s="70" t="s">
        <v>146</v>
      </c>
      <c r="B3" s="71">
        <v>2.1</v>
      </c>
    </row>
    <row r="4" spans="1:11" x14ac:dyDescent="0.25">
      <c r="A4" s="70"/>
    </row>
    <row r="5" spans="1:11" x14ac:dyDescent="0.25">
      <c r="A5" s="70" t="s">
        <v>147</v>
      </c>
    </row>
    <row r="6" spans="1:11" x14ac:dyDescent="0.25">
      <c r="A6" s="71" t="s">
        <v>148</v>
      </c>
      <c r="B6" s="71">
        <f>IF(B9&gt;0, B9/B8, 0)</f>
        <v>367.36948267014975</v>
      </c>
    </row>
    <row r="7" spans="1:11" x14ac:dyDescent="0.25">
      <c r="A7" s="71" t="s">
        <v>149</v>
      </c>
      <c r="B7" s="72">
        <v>2</v>
      </c>
    </row>
    <row r="8" spans="1:11" x14ac:dyDescent="0.25">
      <c r="A8" s="71" t="s">
        <v>150</v>
      </c>
      <c r="B8" s="72">
        <v>1071.8499999999999</v>
      </c>
    </row>
    <row r="9" spans="1:11" x14ac:dyDescent="0.25">
      <c r="A9" s="71" t="s">
        <v>19</v>
      </c>
      <c r="B9" s="72">
        <v>393764.98</v>
      </c>
    </row>
    <row r="15" spans="1:11" x14ac:dyDescent="0.25">
      <c r="A15" s="70" t="s">
        <v>151</v>
      </c>
      <c r="B15" s="71">
        <f>B26+B34</f>
        <v>53267.95</v>
      </c>
      <c r="K15" s="71">
        <f>K17-K18-K20-K21-K22-K23-K19</f>
        <v>57479.590000000026</v>
      </c>
    </row>
    <row r="16" spans="1:11" s="75" customFormat="1" x14ac:dyDescent="0.25">
      <c r="A16" s="73" t="s">
        <v>152</v>
      </c>
      <c r="B16" s="74">
        <v>42094</v>
      </c>
      <c r="C16" s="74">
        <v>42460</v>
      </c>
      <c r="D16" s="74">
        <v>42825</v>
      </c>
      <c r="E16" s="74">
        <v>43190</v>
      </c>
      <c r="F16" s="74">
        <v>43555</v>
      </c>
      <c r="G16" s="74">
        <v>43921</v>
      </c>
      <c r="H16" s="74">
        <v>44286</v>
      </c>
      <c r="I16" s="74">
        <v>44651</v>
      </c>
      <c r="J16" s="74">
        <v>45016</v>
      </c>
      <c r="K16" s="74">
        <v>45382</v>
      </c>
    </row>
    <row r="17" spans="1:11" x14ac:dyDescent="0.25">
      <c r="A17" s="71" t="s">
        <v>93</v>
      </c>
      <c r="B17" s="72">
        <v>263158.98</v>
      </c>
      <c r="C17" s="72">
        <v>273045.59999999998</v>
      </c>
      <c r="D17" s="72">
        <v>269692.51</v>
      </c>
      <c r="E17" s="72">
        <v>291550.48</v>
      </c>
      <c r="F17" s="72">
        <v>301938.40000000002</v>
      </c>
      <c r="G17" s="72">
        <v>261067.97</v>
      </c>
      <c r="H17" s="72">
        <v>249794.75</v>
      </c>
      <c r="I17" s="72">
        <v>278453.62</v>
      </c>
      <c r="J17" s="72">
        <v>345966.97</v>
      </c>
      <c r="K17" s="72">
        <v>437927.77</v>
      </c>
    </row>
    <row r="18" spans="1:11" ht="14.4" x14ac:dyDescent="0.3">
      <c r="A18" s="71" t="s">
        <v>153</v>
      </c>
      <c r="B18" s="76">
        <v>163250.35999999999</v>
      </c>
      <c r="C18" s="76">
        <v>166134.01</v>
      </c>
      <c r="D18" s="76">
        <v>173294.07999999999</v>
      </c>
      <c r="E18" s="76">
        <v>187896.58</v>
      </c>
      <c r="F18" s="76">
        <v>194267.91</v>
      </c>
      <c r="G18" s="76">
        <v>164899.82</v>
      </c>
      <c r="H18" s="76">
        <v>153607.35999999999</v>
      </c>
      <c r="I18" s="76">
        <v>179295.33</v>
      </c>
      <c r="J18" s="76">
        <v>231251.26</v>
      </c>
      <c r="K18" s="76">
        <v>274321.23</v>
      </c>
    </row>
    <row r="19" spans="1:11" ht="14.4" x14ac:dyDescent="0.3">
      <c r="A19" s="71" t="s">
        <v>154</v>
      </c>
      <c r="B19" s="76">
        <v>3330.35</v>
      </c>
      <c r="C19" s="76">
        <v>2750.99</v>
      </c>
      <c r="D19" s="76">
        <v>7399.92</v>
      </c>
      <c r="E19" s="76">
        <v>2046.58</v>
      </c>
      <c r="F19" s="76">
        <v>-2053.2800000000002</v>
      </c>
      <c r="G19" s="76">
        <v>-2231.19</v>
      </c>
      <c r="H19" s="76">
        <v>-4684.16</v>
      </c>
      <c r="I19" s="76">
        <v>-1590.49</v>
      </c>
      <c r="J19" s="76">
        <v>4781.62</v>
      </c>
      <c r="K19" s="76">
        <v>1565.53</v>
      </c>
    </row>
    <row r="20" spans="1:11" x14ac:dyDescent="0.25">
      <c r="A20" s="71" t="s">
        <v>155</v>
      </c>
      <c r="B20" s="72">
        <v>1121.75</v>
      </c>
      <c r="C20" s="72">
        <v>1143.6300000000001</v>
      </c>
      <c r="D20" s="72">
        <v>1159.82</v>
      </c>
      <c r="E20" s="72">
        <v>1308.08</v>
      </c>
      <c r="F20" s="72">
        <v>1585.93</v>
      </c>
      <c r="G20" s="72">
        <v>1264.95</v>
      </c>
      <c r="H20" s="72">
        <v>1112.8699999999999</v>
      </c>
      <c r="I20" s="72">
        <v>2178.29</v>
      </c>
      <c r="J20" s="72">
        <v>2513.33</v>
      </c>
      <c r="K20" s="72">
        <v>2195.12</v>
      </c>
    </row>
    <row r="21" spans="1:11" x14ac:dyDescent="0.25">
      <c r="A21" s="71" t="s">
        <v>156</v>
      </c>
      <c r="B21" s="72">
        <v>16173.17</v>
      </c>
      <c r="C21" s="72">
        <v>12101.53</v>
      </c>
      <c r="D21" s="72">
        <v>10067.370000000001</v>
      </c>
      <c r="E21" s="72">
        <v>10971.66</v>
      </c>
      <c r="F21" s="72">
        <v>11694.54</v>
      </c>
      <c r="G21" s="72">
        <v>11541.51</v>
      </c>
      <c r="H21" s="72">
        <v>8273.17</v>
      </c>
      <c r="I21" s="72">
        <v>9427.3799999999992</v>
      </c>
      <c r="J21" s="72">
        <v>11765.97</v>
      </c>
      <c r="K21" s="72">
        <v>17114.330000000002</v>
      </c>
    </row>
    <row r="22" spans="1:11" x14ac:dyDescent="0.25">
      <c r="A22" s="71" t="s">
        <v>157</v>
      </c>
      <c r="B22" s="72">
        <v>25641.95</v>
      </c>
      <c r="C22" s="72">
        <v>28880.89</v>
      </c>
      <c r="D22" s="72">
        <v>28332.89</v>
      </c>
      <c r="E22" s="72">
        <v>30300.09</v>
      </c>
      <c r="F22" s="72">
        <v>33243.870000000003</v>
      </c>
      <c r="G22" s="72">
        <v>30438.6</v>
      </c>
      <c r="H22" s="72">
        <v>27648.48</v>
      </c>
      <c r="I22" s="72">
        <v>30808.52</v>
      </c>
      <c r="J22" s="72">
        <v>33654.699999999997</v>
      </c>
      <c r="K22" s="72">
        <v>42486.64</v>
      </c>
    </row>
    <row r="23" spans="1:11" x14ac:dyDescent="0.25">
      <c r="A23" s="71" t="s">
        <v>158</v>
      </c>
      <c r="B23" s="72">
        <v>23603.01</v>
      </c>
      <c r="C23" s="72">
        <v>21991.9</v>
      </c>
      <c r="D23" s="72">
        <v>30039.38</v>
      </c>
      <c r="E23" s="72">
        <v>31004.58</v>
      </c>
      <c r="F23" s="72">
        <v>32719.8</v>
      </c>
      <c r="G23" s="72">
        <v>29248.32</v>
      </c>
      <c r="H23" s="72">
        <v>23015.79</v>
      </c>
      <c r="I23" s="72">
        <v>29205.4</v>
      </c>
      <c r="J23" s="72">
        <v>34839.19</v>
      </c>
      <c r="K23" s="72">
        <v>42765.33</v>
      </c>
    </row>
    <row r="24" spans="1:11" x14ac:dyDescent="0.25">
      <c r="A24" s="71" t="s">
        <v>159</v>
      </c>
      <c r="B24" s="72">
        <v>-2539.56</v>
      </c>
      <c r="C24" s="72">
        <v>7149.38</v>
      </c>
      <c r="D24" s="72">
        <v>4610.2</v>
      </c>
      <c r="E24" s="72">
        <v>658.39</v>
      </c>
      <c r="F24" s="72">
        <v>1708.74</v>
      </c>
      <c r="G24" s="72">
        <v>3456.51</v>
      </c>
      <c r="H24" s="72">
        <v>-834.51</v>
      </c>
      <c r="I24" s="72">
        <v>1228.1199999999999</v>
      </c>
      <c r="J24" s="72">
        <v>4908.34</v>
      </c>
      <c r="K24" s="72">
        <v>1072.31</v>
      </c>
    </row>
    <row r="25" spans="1:11" x14ac:dyDescent="0.25">
      <c r="A25" s="71" t="s">
        <v>160</v>
      </c>
      <c r="B25" s="72">
        <v>714.03</v>
      </c>
      <c r="C25" s="72">
        <v>-2669.62</v>
      </c>
      <c r="D25" s="72">
        <v>1869.1</v>
      </c>
      <c r="E25" s="72">
        <v>5932.73</v>
      </c>
      <c r="F25" s="72">
        <v>-26686.25</v>
      </c>
      <c r="G25" s="72">
        <v>101.71</v>
      </c>
      <c r="H25" s="72">
        <v>-11117.83</v>
      </c>
      <c r="I25" s="72">
        <v>2424.0500000000002</v>
      </c>
      <c r="J25" s="72">
        <v>6663.97</v>
      </c>
      <c r="K25" s="72">
        <v>5672.66</v>
      </c>
    </row>
    <row r="26" spans="1:11" x14ac:dyDescent="0.25">
      <c r="A26" s="71" t="s">
        <v>106</v>
      </c>
      <c r="B26" s="72">
        <v>13388.63</v>
      </c>
      <c r="C26" s="72">
        <v>16710.78</v>
      </c>
      <c r="D26" s="72">
        <v>17904.990000000002</v>
      </c>
      <c r="E26" s="72">
        <v>21553.59</v>
      </c>
      <c r="F26" s="72">
        <v>23590.63</v>
      </c>
      <c r="G26" s="72">
        <v>21425.43</v>
      </c>
      <c r="H26" s="72">
        <v>23546.71</v>
      </c>
      <c r="I26" s="72">
        <v>24835.69</v>
      </c>
      <c r="J26" s="72">
        <v>24860.36</v>
      </c>
      <c r="K26" s="72">
        <v>27270.13</v>
      </c>
    </row>
    <row r="27" spans="1:11" ht="14.4" x14ac:dyDescent="0.3">
      <c r="A27" s="71" t="s">
        <v>104</v>
      </c>
      <c r="B27" s="72">
        <v>4861.49</v>
      </c>
      <c r="C27" s="72">
        <v>4889.08</v>
      </c>
      <c r="D27" s="72">
        <v>4238.01</v>
      </c>
      <c r="E27" s="72">
        <v>4681.79</v>
      </c>
      <c r="F27" s="72">
        <v>5758.6</v>
      </c>
      <c r="G27" s="72">
        <v>7243.33</v>
      </c>
      <c r="H27" s="72">
        <v>8097.17</v>
      </c>
      <c r="I27" s="72">
        <v>9311.86</v>
      </c>
      <c r="J27" s="76">
        <v>10225.48</v>
      </c>
      <c r="K27" s="76">
        <v>9985.76</v>
      </c>
    </row>
    <row r="28" spans="1:11" x14ac:dyDescent="0.25">
      <c r="A28" s="71" t="s">
        <v>161</v>
      </c>
      <c r="B28" s="72">
        <v>21702.560000000001</v>
      </c>
      <c r="C28" s="72">
        <v>14125.77</v>
      </c>
      <c r="D28" s="72">
        <v>9314.7900000000009</v>
      </c>
      <c r="E28" s="72">
        <v>11155.03</v>
      </c>
      <c r="F28" s="72">
        <v>-31371.15</v>
      </c>
      <c r="G28" s="72">
        <v>-10579.98</v>
      </c>
      <c r="H28" s="72">
        <v>-10474.280000000001</v>
      </c>
      <c r="I28" s="72">
        <v>-7003.41</v>
      </c>
      <c r="J28" s="72">
        <v>3393.93</v>
      </c>
      <c r="K28" s="72">
        <v>27955.11</v>
      </c>
    </row>
    <row r="29" spans="1:11" x14ac:dyDescent="0.25">
      <c r="A29" s="71" t="s">
        <v>110</v>
      </c>
      <c r="B29" s="72">
        <v>7642.91</v>
      </c>
      <c r="C29" s="72">
        <v>3025.05</v>
      </c>
      <c r="D29" s="72">
        <v>3251.23</v>
      </c>
      <c r="E29" s="72">
        <v>4341.93</v>
      </c>
      <c r="F29" s="72">
        <v>-2437.4499999999998</v>
      </c>
      <c r="G29" s="72">
        <v>395.25</v>
      </c>
      <c r="H29" s="72">
        <v>2541.86</v>
      </c>
      <c r="I29" s="72">
        <v>4231.29</v>
      </c>
      <c r="J29" s="72">
        <v>704.06</v>
      </c>
      <c r="K29" s="72">
        <v>-3851.64</v>
      </c>
    </row>
    <row r="30" spans="1:11" x14ac:dyDescent="0.25">
      <c r="A30" s="71" t="s">
        <v>162</v>
      </c>
      <c r="B30" s="72">
        <v>13986.29</v>
      </c>
      <c r="C30" s="72">
        <v>11579.31</v>
      </c>
      <c r="D30" s="72">
        <v>7454.36</v>
      </c>
      <c r="E30" s="72">
        <v>8988.91</v>
      </c>
      <c r="F30" s="72">
        <v>-28826.23</v>
      </c>
      <c r="G30" s="72">
        <v>-12070.85</v>
      </c>
      <c r="H30" s="72">
        <v>-13451.39</v>
      </c>
      <c r="I30" s="72">
        <v>-11441.47</v>
      </c>
      <c r="J30" s="72">
        <v>2414.29</v>
      </c>
      <c r="K30" s="72">
        <v>31399.09</v>
      </c>
    </row>
    <row r="31" spans="1:11" x14ac:dyDescent="0.25">
      <c r="A31" s="71" t="s">
        <v>163</v>
      </c>
      <c r="B31" s="72"/>
      <c r="C31" s="72">
        <v>67.92</v>
      </c>
      <c r="D31" s="72"/>
      <c r="E31" s="72"/>
      <c r="F31" s="72"/>
      <c r="G31" s="72"/>
      <c r="H31" s="72"/>
      <c r="I31" s="72"/>
      <c r="J31" s="72">
        <v>766.02</v>
      </c>
      <c r="K31" s="72">
        <v>4675.6499999999996</v>
      </c>
    </row>
    <row r="32" spans="1:11" x14ac:dyDescent="0.25">
      <c r="A32" s="71" t="s">
        <v>111</v>
      </c>
      <c r="B32" s="77">
        <f>B29/B28</f>
        <v>0.3521662882166896</v>
      </c>
      <c r="C32" s="77">
        <f t="shared" ref="C32:K32" si="0">C29/C28</f>
        <v>0.21415115777759372</v>
      </c>
      <c r="D32" s="77">
        <f t="shared" si="0"/>
        <v>0.34903953819678163</v>
      </c>
      <c r="E32" s="77">
        <f t="shared" si="0"/>
        <v>0.38923517014297587</v>
      </c>
      <c r="F32" s="77">
        <f t="shared" si="0"/>
        <v>7.7697183558779317E-2</v>
      </c>
      <c r="G32" s="77">
        <f t="shared" si="0"/>
        <v>-3.735829368297483E-2</v>
      </c>
      <c r="H32" s="77">
        <f t="shared" si="0"/>
        <v>-0.24267634625005249</v>
      </c>
      <c r="I32" s="77">
        <f t="shared" si="0"/>
        <v>-0.60417568013296385</v>
      </c>
      <c r="J32" s="77">
        <f t="shared" si="0"/>
        <v>0.20744682418317406</v>
      </c>
      <c r="K32" s="77">
        <f t="shared" si="0"/>
        <v>-0.13777946142941308</v>
      </c>
    </row>
    <row r="34" spans="1:11" x14ac:dyDescent="0.25">
      <c r="A34" s="71" t="s">
        <v>102</v>
      </c>
      <c r="B34" s="71">
        <f>+B30+B29+B27+B26</f>
        <v>39879.32</v>
      </c>
      <c r="C34" s="71">
        <f t="shared" ref="C34:K34" si="1">+C30+C29+C27+C26</f>
        <v>36204.22</v>
      </c>
      <c r="D34" s="71">
        <f t="shared" si="1"/>
        <v>32848.590000000004</v>
      </c>
      <c r="E34" s="71">
        <f t="shared" si="1"/>
        <v>39566.22</v>
      </c>
      <c r="F34" s="71">
        <f t="shared" si="1"/>
        <v>-1914.4500000000007</v>
      </c>
      <c r="G34" s="71">
        <f t="shared" si="1"/>
        <v>16993.16</v>
      </c>
      <c r="H34" s="71">
        <f t="shared" si="1"/>
        <v>20734.349999999999</v>
      </c>
      <c r="I34" s="71">
        <f t="shared" si="1"/>
        <v>26937.37</v>
      </c>
      <c r="J34" s="71">
        <f t="shared" si="1"/>
        <v>38204.19</v>
      </c>
      <c r="K34" s="71">
        <f t="shared" si="1"/>
        <v>64803.34</v>
      </c>
    </row>
    <row r="40" spans="1:11" x14ac:dyDescent="0.25">
      <c r="A40" s="70" t="s">
        <v>164</v>
      </c>
    </row>
    <row r="41" spans="1:11" s="75" customFormat="1" x14ac:dyDescent="0.25">
      <c r="A41" s="73" t="s">
        <v>152</v>
      </c>
      <c r="B41" s="74">
        <v>44651</v>
      </c>
      <c r="C41" s="74">
        <v>44742</v>
      </c>
      <c r="D41" s="74">
        <v>44834</v>
      </c>
      <c r="E41" s="74">
        <v>44926</v>
      </c>
      <c r="F41" s="74">
        <v>45016</v>
      </c>
      <c r="G41" s="74">
        <v>45107</v>
      </c>
      <c r="H41" s="74">
        <v>45199</v>
      </c>
      <c r="I41" s="74">
        <v>45291</v>
      </c>
      <c r="J41" s="74">
        <v>45382</v>
      </c>
      <c r="K41" s="74">
        <v>45473</v>
      </c>
    </row>
    <row r="42" spans="1:11" x14ac:dyDescent="0.25">
      <c r="A42" s="71" t="s">
        <v>93</v>
      </c>
      <c r="B42" s="72">
        <v>78439.06</v>
      </c>
      <c r="C42" s="72">
        <v>71934.66</v>
      </c>
      <c r="D42" s="72">
        <v>79611.37</v>
      </c>
      <c r="E42" s="72">
        <v>88488.59</v>
      </c>
      <c r="F42" s="72">
        <v>105932.35</v>
      </c>
      <c r="G42" s="72">
        <v>102236</v>
      </c>
      <c r="H42" s="72">
        <v>105128.24</v>
      </c>
      <c r="I42" s="72">
        <v>110577.14</v>
      </c>
      <c r="J42" s="72">
        <v>119986</v>
      </c>
      <c r="K42" s="72">
        <v>108048</v>
      </c>
    </row>
    <row r="43" spans="1:11" x14ac:dyDescent="0.25">
      <c r="A43" s="71" t="s">
        <v>165</v>
      </c>
      <c r="B43" s="72">
        <v>70156.27</v>
      </c>
      <c r="C43" s="72">
        <v>69521.929999999993</v>
      </c>
      <c r="D43" s="72">
        <v>74039.06</v>
      </c>
      <c r="E43" s="72">
        <v>77668.350000000006</v>
      </c>
      <c r="F43" s="72">
        <v>92817.95</v>
      </c>
      <c r="G43" s="72">
        <v>89019</v>
      </c>
      <c r="H43" s="72">
        <v>91361.3</v>
      </c>
      <c r="I43" s="72">
        <v>95158.77</v>
      </c>
      <c r="J43" s="72">
        <v>102851</v>
      </c>
      <c r="K43" s="72">
        <v>92263</v>
      </c>
    </row>
    <row r="44" spans="1:11" x14ac:dyDescent="0.25">
      <c r="A44" s="71" t="s">
        <v>160</v>
      </c>
      <c r="B44" s="72">
        <v>188.74</v>
      </c>
      <c r="C44" s="72">
        <v>2380.98</v>
      </c>
      <c r="D44" s="72">
        <v>1351.14</v>
      </c>
      <c r="E44" s="72">
        <v>1129.98</v>
      </c>
      <c r="F44" s="72">
        <v>1452.86</v>
      </c>
      <c r="G44" s="72">
        <v>895</v>
      </c>
      <c r="H44" s="72">
        <v>1507.05</v>
      </c>
      <c r="I44" s="72">
        <v>1603.76</v>
      </c>
      <c r="J44" s="72">
        <v>1619</v>
      </c>
      <c r="K44" s="72">
        <v>1747</v>
      </c>
    </row>
    <row r="45" spans="1:11" x14ac:dyDescent="0.25">
      <c r="A45" s="71" t="s">
        <v>106</v>
      </c>
      <c r="B45" s="72">
        <v>6432.11</v>
      </c>
      <c r="C45" s="72">
        <v>5841.04</v>
      </c>
      <c r="D45" s="72">
        <v>5897.34</v>
      </c>
      <c r="E45" s="72">
        <v>6071.78</v>
      </c>
      <c r="F45" s="72">
        <v>7050.2</v>
      </c>
      <c r="G45" s="72">
        <v>6633</v>
      </c>
      <c r="H45" s="72">
        <v>6636.42</v>
      </c>
      <c r="I45" s="72">
        <v>6850</v>
      </c>
      <c r="J45" s="72">
        <v>7151</v>
      </c>
      <c r="K45" s="72">
        <v>6574</v>
      </c>
    </row>
    <row r="46" spans="1:11" ht="14.4" x14ac:dyDescent="0.3">
      <c r="A46" s="71" t="s">
        <v>104</v>
      </c>
      <c r="B46" s="76">
        <v>2380.52</v>
      </c>
      <c r="C46" s="76">
        <v>2420.7199999999998</v>
      </c>
      <c r="D46" s="76">
        <v>2487.2600000000002</v>
      </c>
      <c r="E46" s="76">
        <v>2675.83</v>
      </c>
      <c r="F46" s="76">
        <v>2641.67</v>
      </c>
      <c r="G46" s="76">
        <v>2615</v>
      </c>
      <c r="H46" s="76">
        <v>2651.69</v>
      </c>
      <c r="I46" s="76">
        <v>2484.91</v>
      </c>
      <c r="J46" s="76">
        <v>2234</v>
      </c>
      <c r="K46" s="76">
        <v>2088</v>
      </c>
    </row>
    <row r="47" spans="1:11" x14ac:dyDescent="0.25">
      <c r="A47" s="71" t="s">
        <v>161</v>
      </c>
      <c r="B47" s="72">
        <v>-341.1</v>
      </c>
      <c r="C47" s="72">
        <v>-3468.05</v>
      </c>
      <c r="D47" s="72">
        <v>-1461.15</v>
      </c>
      <c r="E47" s="72">
        <v>3202.61</v>
      </c>
      <c r="F47" s="72">
        <v>4875.3900000000003</v>
      </c>
      <c r="G47" s="72">
        <v>4864</v>
      </c>
      <c r="H47" s="72">
        <v>5985.88</v>
      </c>
      <c r="I47" s="72">
        <v>7687.22</v>
      </c>
      <c r="J47" s="72">
        <v>9369</v>
      </c>
      <c r="K47" s="72">
        <v>8870</v>
      </c>
    </row>
    <row r="48" spans="1:11" x14ac:dyDescent="0.25">
      <c r="A48" s="71" t="s">
        <v>110</v>
      </c>
      <c r="B48" s="72">
        <v>758.22</v>
      </c>
      <c r="C48" s="72">
        <v>1518.96</v>
      </c>
      <c r="D48" s="72">
        <v>-457.08</v>
      </c>
      <c r="E48" s="72">
        <v>262.83</v>
      </c>
      <c r="F48" s="72">
        <v>-620.65</v>
      </c>
      <c r="G48" s="72">
        <v>1563</v>
      </c>
      <c r="H48" s="72">
        <v>2202.84</v>
      </c>
      <c r="I48" s="72">
        <v>541.79</v>
      </c>
      <c r="J48" s="72">
        <v>-8160</v>
      </c>
      <c r="K48" s="72">
        <v>3178</v>
      </c>
    </row>
    <row r="49" spans="1:11" x14ac:dyDescent="0.25">
      <c r="A49" s="71" t="s">
        <v>162</v>
      </c>
      <c r="B49" s="72">
        <v>-1032.8399999999999</v>
      </c>
      <c r="C49" s="72">
        <v>-5006.6000000000004</v>
      </c>
      <c r="D49" s="72">
        <v>-944.61</v>
      </c>
      <c r="E49" s="72">
        <v>2957.71</v>
      </c>
      <c r="F49" s="72">
        <v>5407.79</v>
      </c>
      <c r="G49" s="72">
        <v>3203</v>
      </c>
      <c r="H49" s="72">
        <v>3764</v>
      </c>
      <c r="I49" s="72">
        <v>7025.11</v>
      </c>
      <c r="J49" s="72">
        <v>17407</v>
      </c>
      <c r="K49" s="72">
        <v>5566</v>
      </c>
    </row>
    <row r="50" spans="1:11" x14ac:dyDescent="0.25">
      <c r="A50" s="71" t="s">
        <v>166</v>
      </c>
      <c r="B50" s="72">
        <v>8282.7900000000009</v>
      </c>
      <c r="C50" s="72">
        <v>2412.73</v>
      </c>
      <c r="D50" s="72">
        <v>5572.31</v>
      </c>
      <c r="E50" s="72">
        <v>10820.24</v>
      </c>
      <c r="F50" s="72">
        <v>13114.4</v>
      </c>
      <c r="G50" s="72">
        <v>13217</v>
      </c>
      <c r="H50" s="72">
        <v>13766.94</v>
      </c>
      <c r="I50" s="72">
        <v>15418.37</v>
      </c>
      <c r="J50" s="72">
        <v>17135</v>
      </c>
      <c r="K50" s="72">
        <v>15785</v>
      </c>
    </row>
    <row r="51" spans="1:11" x14ac:dyDescent="0.25">
      <c r="A51" s="71" t="s">
        <v>102</v>
      </c>
      <c r="B51" s="71">
        <f>B49+B48+B46+B45</f>
        <v>8538.01</v>
      </c>
      <c r="C51" s="71">
        <f t="shared" ref="C51:K51" si="2">C49+C48+C46+C45</f>
        <v>4774.119999999999</v>
      </c>
      <c r="D51" s="71">
        <f t="shared" si="2"/>
        <v>6982.91</v>
      </c>
      <c r="E51" s="71">
        <f t="shared" si="2"/>
        <v>11968.15</v>
      </c>
      <c r="F51" s="71">
        <f t="shared" si="2"/>
        <v>14479.01</v>
      </c>
      <c r="G51" s="71">
        <f t="shared" si="2"/>
        <v>14014</v>
      </c>
      <c r="H51" s="71">
        <f t="shared" si="2"/>
        <v>15254.95</v>
      </c>
      <c r="I51" s="71">
        <f t="shared" si="2"/>
        <v>16901.809999999998</v>
      </c>
      <c r="J51" s="71">
        <f t="shared" si="2"/>
        <v>18632</v>
      </c>
      <c r="K51" s="71">
        <f t="shared" si="2"/>
        <v>17406</v>
      </c>
    </row>
    <row r="55" spans="1:11" x14ac:dyDescent="0.25">
      <c r="A55" s="70" t="s">
        <v>167</v>
      </c>
    </row>
    <row r="56" spans="1:11" s="75" customFormat="1" x14ac:dyDescent="0.25">
      <c r="A56" s="73" t="s">
        <v>152</v>
      </c>
      <c r="B56" s="74">
        <v>42094</v>
      </c>
      <c r="C56" s="74">
        <v>42460</v>
      </c>
      <c r="D56" s="74">
        <v>42825</v>
      </c>
      <c r="E56" s="74">
        <v>43190</v>
      </c>
      <c r="F56" s="74">
        <v>43555</v>
      </c>
      <c r="G56" s="74">
        <v>43921</v>
      </c>
      <c r="H56" s="74">
        <v>44286</v>
      </c>
      <c r="I56" s="74">
        <v>44651</v>
      </c>
      <c r="J56" s="74">
        <v>45016</v>
      </c>
      <c r="K56" s="74">
        <v>45382</v>
      </c>
    </row>
    <row r="57" spans="1:11" x14ac:dyDescent="0.25">
      <c r="A57" s="71" t="s">
        <v>121</v>
      </c>
      <c r="B57" s="72">
        <v>643.78</v>
      </c>
      <c r="C57" s="72">
        <v>679.18</v>
      </c>
      <c r="D57" s="72">
        <v>679.22</v>
      </c>
      <c r="E57" s="72">
        <v>679.22</v>
      </c>
      <c r="F57" s="72">
        <v>679.22</v>
      </c>
      <c r="G57" s="72">
        <v>719.54</v>
      </c>
      <c r="H57" s="72">
        <v>765.81</v>
      </c>
      <c r="I57" s="72">
        <v>765.88</v>
      </c>
      <c r="J57" s="72">
        <v>766.02</v>
      </c>
      <c r="K57" s="72">
        <v>766.5</v>
      </c>
    </row>
    <row r="58" spans="1:11" x14ac:dyDescent="0.25">
      <c r="A58" s="71" t="s">
        <v>122</v>
      </c>
      <c r="B58" s="72">
        <v>55618.14</v>
      </c>
      <c r="C58" s="72">
        <v>78273.23</v>
      </c>
      <c r="D58" s="72">
        <v>57382.67</v>
      </c>
      <c r="E58" s="72">
        <v>94748.69</v>
      </c>
      <c r="F58" s="72">
        <v>59500.34</v>
      </c>
      <c r="G58" s="72">
        <v>61491.49</v>
      </c>
      <c r="H58" s="72">
        <v>54480.91</v>
      </c>
      <c r="I58" s="72">
        <v>43795.360000000001</v>
      </c>
      <c r="J58" s="72">
        <v>44555.77</v>
      </c>
      <c r="K58" s="72">
        <v>84151.52</v>
      </c>
    </row>
    <row r="59" spans="1:11" ht="14.4" x14ac:dyDescent="0.3">
      <c r="A59" s="71" t="s">
        <v>123</v>
      </c>
      <c r="B59" s="76">
        <v>73610.39</v>
      </c>
      <c r="C59" s="76">
        <v>69359.960000000006</v>
      </c>
      <c r="D59" s="76">
        <v>78603.98</v>
      </c>
      <c r="E59" s="76">
        <v>88950.47</v>
      </c>
      <c r="F59" s="76">
        <v>106175.34</v>
      </c>
      <c r="G59" s="76">
        <v>124787.64</v>
      </c>
      <c r="H59" s="76">
        <v>142130.57</v>
      </c>
      <c r="I59" s="76">
        <v>146449.03</v>
      </c>
      <c r="J59" s="76">
        <v>134113.44</v>
      </c>
      <c r="K59" s="76">
        <v>107262.5</v>
      </c>
    </row>
    <row r="60" spans="1:11" x14ac:dyDescent="0.25">
      <c r="A60" s="71" t="s">
        <v>124</v>
      </c>
      <c r="B60" s="72">
        <v>107442.48</v>
      </c>
      <c r="C60" s="72">
        <v>114871.75</v>
      </c>
      <c r="D60" s="72">
        <v>135914.49</v>
      </c>
      <c r="E60" s="72">
        <v>142813.43</v>
      </c>
      <c r="F60" s="72">
        <v>139348.59</v>
      </c>
      <c r="G60" s="72">
        <v>133180.72</v>
      </c>
      <c r="H60" s="72">
        <v>144192.62</v>
      </c>
      <c r="I60" s="72">
        <v>138051.22</v>
      </c>
      <c r="J60" s="72">
        <v>155239.20000000001</v>
      </c>
      <c r="K60" s="72">
        <v>177340.09</v>
      </c>
    </row>
    <row r="61" spans="1:11" s="70" customFormat="1" x14ac:dyDescent="0.25">
      <c r="A61" s="70" t="s">
        <v>59</v>
      </c>
      <c r="B61" s="72">
        <v>237314.79</v>
      </c>
      <c r="C61" s="72">
        <v>263184.12</v>
      </c>
      <c r="D61" s="72">
        <v>272580.36</v>
      </c>
      <c r="E61" s="72">
        <v>327191.81</v>
      </c>
      <c r="F61" s="72">
        <v>305703.49</v>
      </c>
      <c r="G61" s="72">
        <v>320179.39</v>
      </c>
      <c r="H61" s="72">
        <v>341569.91</v>
      </c>
      <c r="I61" s="72">
        <v>329061.49</v>
      </c>
      <c r="J61" s="72">
        <v>334674.43</v>
      </c>
      <c r="K61" s="72">
        <v>369520.61</v>
      </c>
    </row>
    <row r="62" spans="1:11" x14ac:dyDescent="0.25">
      <c r="A62" s="71" t="s">
        <v>168</v>
      </c>
      <c r="B62" s="72">
        <v>88479.49</v>
      </c>
      <c r="C62" s="72">
        <v>107231.76</v>
      </c>
      <c r="D62" s="72">
        <v>95944.08</v>
      </c>
      <c r="E62" s="72">
        <v>121413.86</v>
      </c>
      <c r="F62" s="72">
        <v>111234.47</v>
      </c>
      <c r="G62" s="72">
        <v>127107.14</v>
      </c>
      <c r="H62" s="72">
        <v>138707.60999999999</v>
      </c>
      <c r="I62" s="72">
        <v>138855.45000000001</v>
      </c>
      <c r="J62" s="72">
        <v>132079.76</v>
      </c>
      <c r="K62" s="72">
        <v>121285.46</v>
      </c>
    </row>
    <row r="63" spans="1:11" x14ac:dyDescent="0.25">
      <c r="A63" s="71" t="s">
        <v>127</v>
      </c>
      <c r="B63" s="72">
        <v>28640.09</v>
      </c>
      <c r="C63" s="72">
        <v>25918.94</v>
      </c>
      <c r="D63" s="72">
        <v>33698.839999999997</v>
      </c>
      <c r="E63" s="72">
        <v>40033.5</v>
      </c>
      <c r="F63" s="72">
        <v>31883.84</v>
      </c>
      <c r="G63" s="72">
        <v>35622.29</v>
      </c>
      <c r="H63" s="72">
        <v>20963.93</v>
      </c>
      <c r="I63" s="72">
        <v>10251.09</v>
      </c>
      <c r="J63" s="72">
        <v>14274.5</v>
      </c>
      <c r="K63" s="72">
        <v>35698.43</v>
      </c>
    </row>
    <row r="64" spans="1:11" ht="14.4" x14ac:dyDescent="0.3">
      <c r="A64" s="71" t="s">
        <v>128</v>
      </c>
      <c r="B64" s="72">
        <v>15336.74</v>
      </c>
      <c r="C64" s="76">
        <v>23767.02</v>
      </c>
      <c r="D64" s="72">
        <v>20337.919999999998</v>
      </c>
      <c r="E64" s="72">
        <v>20812.75</v>
      </c>
      <c r="F64" s="72">
        <v>15770.72</v>
      </c>
      <c r="G64" s="72">
        <v>16308.48</v>
      </c>
      <c r="H64" s="72">
        <v>24620.28</v>
      </c>
      <c r="I64" s="72">
        <v>29379.53</v>
      </c>
      <c r="J64" s="72">
        <v>26379.16</v>
      </c>
      <c r="K64" s="72">
        <v>22971.07</v>
      </c>
    </row>
    <row r="65" spans="1:11" x14ac:dyDescent="0.25">
      <c r="A65" s="71" t="s">
        <v>129</v>
      </c>
      <c r="B65" s="72">
        <v>104858.47</v>
      </c>
      <c r="C65" s="72">
        <v>106266.4</v>
      </c>
      <c r="D65" s="72">
        <v>122599.52</v>
      </c>
      <c r="E65" s="72">
        <v>144931.70000000001</v>
      </c>
      <c r="F65" s="72">
        <v>146814.46</v>
      </c>
      <c r="G65" s="72">
        <v>141141.48000000001</v>
      </c>
      <c r="H65" s="72">
        <v>157278.09</v>
      </c>
      <c r="I65" s="72">
        <v>150575.42000000001</v>
      </c>
      <c r="J65" s="72">
        <v>161941.01</v>
      </c>
      <c r="K65" s="72">
        <v>189565.65</v>
      </c>
    </row>
    <row r="66" spans="1:11" s="70" customFormat="1" x14ac:dyDescent="0.25">
      <c r="A66" s="70" t="s">
        <v>59</v>
      </c>
      <c r="B66" s="72">
        <v>237314.79</v>
      </c>
      <c r="C66" s="72">
        <v>263184.12</v>
      </c>
      <c r="D66" s="72">
        <v>272580.36</v>
      </c>
      <c r="E66" s="72">
        <v>327191.81</v>
      </c>
      <c r="F66" s="72">
        <v>305703.49</v>
      </c>
      <c r="G66" s="72">
        <v>320179.39</v>
      </c>
      <c r="H66" s="72">
        <v>341569.91</v>
      </c>
      <c r="I66" s="72">
        <v>329061.49</v>
      </c>
      <c r="J66" s="72">
        <v>334674.43</v>
      </c>
      <c r="K66" s="72">
        <v>369520.61</v>
      </c>
    </row>
    <row r="67" spans="1:11" x14ac:dyDescent="0.25">
      <c r="A67" s="71" t="s">
        <v>131</v>
      </c>
      <c r="B67" s="72">
        <v>12579.2</v>
      </c>
      <c r="C67" s="72">
        <v>13570.91</v>
      </c>
      <c r="D67" s="72">
        <v>14075.55</v>
      </c>
      <c r="E67" s="72">
        <v>19893.3</v>
      </c>
      <c r="F67" s="72">
        <v>18996.169999999998</v>
      </c>
      <c r="G67" s="72">
        <v>11172.69</v>
      </c>
      <c r="H67" s="72">
        <v>12679.08</v>
      </c>
      <c r="I67" s="72">
        <v>12442.12</v>
      </c>
      <c r="J67" s="72">
        <v>15737.97</v>
      </c>
      <c r="K67" s="72">
        <v>16951.810000000001</v>
      </c>
    </row>
    <row r="68" spans="1:11" ht="14.4" x14ac:dyDescent="0.3">
      <c r="A68" s="71" t="s">
        <v>132</v>
      </c>
      <c r="B68" s="76">
        <v>29272.34</v>
      </c>
      <c r="C68" s="76">
        <v>32655.73</v>
      </c>
      <c r="D68" s="76">
        <v>35085.31</v>
      </c>
      <c r="E68" s="76">
        <v>42137.63</v>
      </c>
      <c r="F68" s="76">
        <v>39013.730000000003</v>
      </c>
      <c r="G68" s="76">
        <v>37456.879999999997</v>
      </c>
      <c r="H68" s="76">
        <v>36088.589999999997</v>
      </c>
      <c r="I68" s="76">
        <v>35240.339999999997</v>
      </c>
      <c r="J68" s="76">
        <v>40755.39</v>
      </c>
      <c r="K68" s="76">
        <v>47788.29</v>
      </c>
    </row>
    <row r="69" spans="1:11" x14ac:dyDescent="0.25">
      <c r="A69" s="71" t="s">
        <v>133</v>
      </c>
      <c r="B69" s="72">
        <v>32115.759999999998</v>
      </c>
      <c r="C69" s="72">
        <v>30460.400000000001</v>
      </c>
      <c r="D69" s="72">
        <v>36077.879999999997</v>
      </c>
      <c r="E69" s="72">
        <v>34613.910000000003</v>
      </c>
      <c r="F69" s="72">
        <v>32648.82</v>
      </c>
      <c r="G69" s="72">
        <v>33726.97</v>
      </c>
      <c r="H69" s="72">
        <v>46792.46</v>
      </c>
      <c r="I69" s="72">
        <v>40669.19</v>
      </c>
      <c r="J69" s="72">
        <v>37015.56</v>
      </c>
      <c r="K69" s="72">
        <v>45806.69</v>
      </c>
    </row>
    <row r="70" spans="1:11" x14ac:dyDescent="0.25">
      <c r="A70" s="71" t="s">
        <v>169</v>
      </c>
      <c r="B70" s="72">
        <v>3218930067</v>
      </c>
      <c r="C70" s="72">
        <v>3395930306</v>
      </c>
      <c r="D70" s="72">
        <v>3396100719</v>
      </c>
      <c r="E70" s="72">
        <v>3396100719</v>
      </c>
      <c r="F70" s="72">
        <v>3396100719</v>
      </c>
      <c r="G70" s="72">
        <v>3597726185</v>
      </c>
      <c r="H70" s="72">
        <v>3829060661</v>
      </c>
      <c r="I70" s="72">
        <v>3829414903</v>
      </c>
      <c r="J70" s="72">
        <v>3830097221</v>
      </c>
      <c r="K70" s="72">
        <v>3832491897</v>
      </c>
    </row>
    <row r="71" spans="1:11" ht="13.8" x14ac:dyDescent="0.25">
      <c r="A71" s="71" t="s">
        <v>170</v>
      </c>
      <c r="B71" s="78"/>
      <c r="C71" s="78"/>
      <c r="G71" s="78"/>
      <c r="H71" s="78"/>
    </row>
    <row r="72" spans="1:11" x14ac:dyDescent="0.25">
      <c r="A72" s="71" t="s">
        <v>171</v>
      </c>
      <c r="B72" s="72">
        <v>2</v>
      </c>
      <c r="C72" s="72">
        <v>2</v>
      </c>
      <c r="D72" s="72">
        <v>2</v>
      </c>
      <c r="E72" s="72">
        <v>2</v>
      </c>
      <c r="F72" s="72">
        <v>2</v>
      </c>
      <c r="G72" s="72">
        <v>2</v>
      </c>
      <c r="H72" s="72">
        <v>2</v>
      </c>
      <c r="I72" s="72">
        <v>2</v>
      </c>
      <c r="J72" s="72">
        <v>2</v>
      </c>
      <c r="K72" s="72">
        <v>2</v>
      </c>
    </row>
    <row r="73" spans="1:11" x14ac:dyDescent="0.25">
      <c r="H73" s="71">
        <f>H62-G62+H45</f>
        <v>18236.889999999985</v>
      </c>
      <c r="I73" s="71">
        <f t="shared" ref="I73:K73" si="3">I62-H62+I45</f>
        <v>6997.8400000000256</v>
      </c>
      <c r="J73" s="71">
        <f t="shared" si="3"/>
        <v>375.30999999999767</v>
      </c>
      <c r="K73" s="71">
        <f t="shared" si="3"/>
        <v>-4220.3000000000029</v>
      </c>
    </row>
    <row r="74" spans="1:11" x14ac:dyDescent="0.25">
      <c r="A74" s="71" t="s">
        <v>356</v>
      </c>
      <c r="B74" s="71">
        <f>B65-SUM(B67:B69)</f>
        <v>30891.17</v>
      </c>
      <c r="C74" s="71">
        <f t="shared" ref="C74:K74" si="4">C65-SUM(C67:C69)</f>
        <v>29579.359999999986</v>
      </c>
      <c r="D74" s="71">
        <f t="shared" si="4"/>
        <v>37360.780000000013</v>
      </c>
      <c r="E74" s="71">
        <f t="shared" si="4"/>
        <v>48286.860000000015</v>
      </c>
      <c r="F74" s="71">
        <f t="shared" si="4"/>
        <v>56155.739999999991</v>
      </c>
      <c r="G74" s="71">
        <f t="shared" si="4"/>
        <v>58784.94</v>
      </c>
      <c r="H74" s="71">
        <f t="shared" si="4"/>
        <v>61717.959999999992</v>
      </c>
      <c r="I74" s="71">
        <f t="shared" si="4"/>
        <v>62223.770000000019</v>
      </c>
      <c r="J74" s="71">
        <f t="shared" si="4"/>
        <v>68432.090000000011</v>
      </c>
      <c r="K74" s="71">
        <f t="shared" si="4"/>
        <v>79018.859999999986</v>
      </c>
    </row>
    <row r="76" spans="1:11" x14ac:dyDescent="0.25">
      <c r="A76" s="71" t="s">
        <v>357</v>
      </c>
      <c r="B76" s="71">
        <f>B66</f>
        <v>237314.79</v>
      </c>
      <c r="C76" s="71">
        <f t="shared" ref="C76:K76" si="5">C66</f>
        <v>263184.12</v>
      </c>
      <c r="D76" s="71">
        <f t="shared" si="5"/>
        <v>272580.36</v>
      </c>
      <c r="E76" s="71">
        <f t="shared" si="5"/>
        <v>327191.81</v>
      </c>
      <c r="F76" s="71">
        <f t="shared" si="5"/>
        <v>305703.49</v>
      </c>
      <c r="G76" s="71">
        <f t="shared" si="5"/>
        <v>320179.39</v>
      </c>
      <c r="H76" s="71">
        <f t="shared" si="5"/>
        <v>341569.91</v>
      </c>
      <c r="I76" s="71">
        <f t="shared" si="5"/>
        <v>329061.49</v>
      </c>
      <c r="J76" s="71">
        <f t="shared" si="5"/>
        <v>334674.43</v>
      </c>
      <c r="K76" s="71">
        <f t="shared" si="5"/>
        <v>369520.61</v>
      </c>
    </row>
    <row r="80" spans="1:11" x14ac:dyDescent="0.25">
      <c r="A80" s="70" t="s">
        <v>172</v>
      </c>
    </row>
    <row r="81" spans="1:12" s="75" customFormat="1" x14ac:dyDescent="0.25">
      <c r="A81" s="73" t="s">
        <v>152</v>
      </c>
      <c r="B81" s="74">
        <v>42094</v>
      </c>
      <c r="C81" s="74">
        <v>42460</v>
      </c>
      <c r="D81" s="74">
        <v>42825</v>
      </c>
      <c r="E81" s="74">
        <v>43190</v>
      </c>
      <c r="F81" s="74">
        <v>43555</v>
      </c>
      <c r="G81" s="74">
        <v>43921</v>
      </c>
      <c r="H81" s="74">
        <v>44286</v>
      </c>
      <c r="I81" s="74">
        <v>44651</v>
      </c>
      <c r="J81" s="74">
        <v>45016</v>
      </c>
      <c r="K81" s="74">
        <v>45382</v>
      </c>
      <c r="L81" s="74"/>
    </row>
    <row r="82" spans="1:12" s="70" customFormat="1" x14ac:dyDescent="0.25">
      <c r="A82" s="71" t="s">
        <v>173</v>
      </c>
      <c r="B82" s="72">
        <v>35531.26</v>
      </c>
      <c r="C82" s="72">
        <v>37899.54</v>
      </c>
      <c r="D82" s="72">
        <v>30199.25</v>
      </c>
      <c r="E82" s="72">
        <v>23857.42</v>
      </c>
      <c r="F82" s="72">
        <v>18890.75</v>
      </c>
      <c r="G82" s="72">
        <v>26632.94</v>
      </c>
      <c r="H82" s="72">
        <v>29000.51</v>
      </c>
      <c r="I82" s="72">
        <v>14282.83</v>
      </c>
      <c r="J82" s="72">
        <v>35388.01</v>
      </c>
      <c r="K82" s="72">
        <v>67915.360000000001</v>
      </c>
    </row>
    <row r="83" spans="1:12" x14ac:dyDescent="0.25">
      <c r="A83" s="71" t="s">
        <v>174</v>
      </c>
      <c r="B83" s="72">
        <v>-36232.35</v>
      </c>
      <c r="C83" s="72">
        <v>-36693.9</v>
      </c>
      <c r="D83" s="72">
        <v>-39571.4</v>
      </c>
      <c r="E83" s="72">
        <v>-25139.14</v>
      </c>
      <c r="F83" s="72">
        <v>-20878.07</v>
      </c>
      <c r="G83" s="72">
        <v>-33114.550000000003</v>
      </c>
      <c r="H83" s="72">
        <v>-25672.5</v>
      </c>
      <c r="I83" s="72">
        <v>-4443.66</v>
      </c>
      <c r="J83" s="72">
        <v>-15417.17</v>
      </c>
      <c r="K83" s="72">
        <v>-22781.56</v>
      </c>
    </row>
    <row r="84" spans="1:12" x14ac:dyDescent="0.25">
      <c r="A84" s="71" t="s">
        <v>175</v>
      </c>
      <c r="B84" s="72">
        <v>5201.4399999999996</v>
      </c>
      <c r="C84" s="72">
        <v>-3795.12</v>
      </c>
      <c r="D84" s="72">
        <v>6205.3</v>
      </c>
      <c r="E84" s="72">
        <v>2011.71</v>
      </c>
      <c r="F84" s="72">
        <v>8830.3700000000008</v>
      </c>
      <c r="G84" s="72">
        <v>3389.61</v>
      </c>
      <c r="H84" s="72">
        <v>9904.2000000000007</v>
      </c>
      <c r="I84" s="72">
        <v>-3380.17</v>
      </c>
      <c r="J84" s="72">
        <v>-26242.9</v>
      </c>
      <c r="K84" s="72">
        <v>-37005.99</v>
      </c>
    </row>
    <row r="85" spans="1:12" s="70" customFormat="1" x14ac:dyDescent="0.25">
      <c r="A85" s="71" t="s">
        <v>141</v>
      </c>
      <c r="B85" s="72">
        <v>4500.3500000000004</v>
      </c>
      <c r="C85" s="72">
        <v>-2589.48</v>
      </c>
      <c r="D85" s="72">
        <v>-3166.85</v>
      </c>
      <c r="E85" s="72">
        <v>729.99</v>
      </c>
      <c r="F85" s="72">
        <v>6843.05</v>
      </c>
      <c r="G85" s="72">
        <v>-3092</v>
      </c>
      <c r="H85" s="72">
        <v>13232.21</v>
      </c>
      <c r="I85" s="72">
        <v>6459</v>
      </c>
      <c r="J85" s="72">
        <v>-6272.06</v>
      </c>
      <c r="K85" s="72">
        <v>8127.81</v>
      </c>
    </row>
    <row r="90" spans="1:12" s="70" customFormat="1" x14ac:dyDescent="0.25">
      <c r="A90" s="70" t="s">
        <v>176</v>
      </c>
      <c r="B90" s="72">
        <v>544.37</v>
      </c>
      <c r="C90" s="72">
        <v>386.6</v>
      </c>
      <c r="D90" s="72">
        <v>465.85</v>
      </c>
      <c r="E90" s="72">
        <v>326.85000000000002</v>
      </c>
      <c r="F90" s="72">
        <v>174.25</v>
      </c>
      <c r="G90" s="72">
        <v>71.05</v>
      </c>
      <c r="H90" s="72">
        <v>301.8</v>
      </c>
      <c r="I90" s="72">
        <v>433.75</v>
      </c>
      <c r="J90" s="72">
        <v>420.8</v>
      </c>
      <c r="K90" s="72">
        <v>992.8</v>
      </c>
    </row>
    <row r="92" spans="1:12" s="70" customFormat="1" x14ac:dyDescent="0.25">
      <c r="A92" s="70" t="s">
        <v>177</v>
      </c>
    </row>
    <row r="93" spans="1:12" x14ac:dyDescent="0.25">
      <c r="A93" s="71" t="s">
        <v>178</v>
      </c>
      <c r="B93" s="79">
        <v>288.74</v>
      </c>
      <c r="C93" s="79">
        <v>288.72000000000003</v>
      </c>
      <c r="D93" s="79">
        <v>288.73</v>
      </c>
      <c r="E93" s="79">
        <v>288.73</v>
      </c>
      <c r="F93" s="79">
        <v>288.73</v>
      </c>
      <c r="G93" s="79">
        <v>308.89999999999998</v>
      </c>
      <c r="H93" s="79">
        <v>332.03</v>
      </c>
      <c r="I93" s="79">
        <v>332.07</v>
      </c>
      <c r="J93" s="79">
        <v>332.13</v>
      </c>
      <c r="K93" s="79">
        <v>332.37</v>
      </c>
    </row>
  </sheetData>
  <mergeCells count="2">
    <mergeCell ref="E1:K1"/>
    <mergeCell ref="E2:K2"/>
  </mergeCells>
  <conditionalFormatting sqref="E1:K1">
    <cfRule type="cellIs" dxfId="0" priority="1" operator="notEqual">
      <formula>""</formula>
    </cfRule>
  </conditionalFormatting>
  <hyperlinks>
    <hyperlink ref="E1:K1" r:id="rId1" display="https://www.screener.in/excel/" xr:uid="{C03866C7-AB34-441B-ACAE-C23DCFBCDD3D}"/>
  </hyperlinks>
  <pageMargins left="0.7" right="0.7" top="0.75" bottom="0.75" header="0.3" footer="0.3"/>
  <pageSetup paperSize="9"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355B1-9469-4E1B-8CE5-647380F64976}">
  <dimension ref="B2:P81"/>
  <sheetViews>
    <sheetView showGridLines="0" topLeftCell="A2" zoomScale="67" workbookViewId="0">
      <pane ySplit="1" topLeftCell="A3" activePane="bottomLeft" state="frozen"/>
      <selection activeCell="A2" sqref="A2"/>
      <selection pane="bottomLeft" activeCell="U32" sqref="U32"/>
    </sheetView>
  </sheetViews>
  <sheetFormatPr defaultRowHeight="14.4" x14ac:dyDescent="0.3"/>
  <cols>
    <col min="1" max="1" width="1.88671875" customWidth="1"/>
    <col min="2" max="2" width="31.6640625" customWidth="1"/>
    <col min="3" max="14" width="10" customWidth="1"/>
  </cols>
  <sheetData>
    <row r="2" spans="2:14" x14ac:dyDescent="0.3">
      <c r="B2" s="156" t="s">
        <v>206</v>
      </c>
      <c r="C2" s="157">
        <v>41334</v>
      </c>
      <c r="D2" s="157">
        <v>41699</v>
      </c>
      <c r="E2" s="157">
        <v>42064</v>
      </c>
      <c r="F2" s="157">
        <v>42430</v>
      </c>
      <c r="G2" s="157">
        <v>42795</v>
      </c>
      <c r="H2" s="157">
        <v>43160</v>
      </c>
      <c r="I2" s="157">
        <v>43525</v>
      </c>
      <c r="J2" s="157">
        <v>43891</v>
      </c>
      <c r="K2" s="157">
        <v>44256</v>
      </c>
      <c r="L2" s="157">
        <v>44621</v>
      </c>
      <c r="M2" s="157">
        <v>44986</v>
      </c>
      <c r="N2" s="157">
        <v>45352</v>
      </c>
    </row>
    <row r="3" spans="2:14" x14ac:dyDescent="0.3">
      <c r="B3" s="158"/>
      <c r="C3" s="159"/>
      <c r="D3" s="159"/>
      <c r="E3" s="159"/>
      <c r="F3" s="159"/>
      <c r="G3" s="159"/>
      <c r="H3" s="159"/>
      <c r="I3" s="159"/>
      <c r="J3" s="159"/>
      <c r="K3" s="159"/>
      <c r="L3" s="159"/>
      <c r="M3" s="159"/>
      <c r="N3" s="159"/>
    </row>
    <row r="4" spans="2:14" x14ac:dyDescent="0.3">
      <c r="B4" s="154" t="s">
        <v>179</v>
      </c>
      <c r="C4" s="160">
        <v>638</v>
      </c>
      <c r="D4" s="160">
        <v>644</v>
      </c>
      <c r="E4" s="160">
        <v>644</v>
      </c>
      <c r="F4" s="160">
        <v>679</v>
      </c>
      <c r="G4" s="160">
        <v>679</v>
      </c>
      <c r="H4" s="160">
        <v>679</v>
      </c>
      <c r="I4" s="160">
        <v>679</v>
      </c>
      <c r="J4" s="160">
        <v>720</v>
      </c>
      <c r="K4" s="160">
        <v>766</v>
      </c>
      <c r="L4" s="160">
        <v>766</v>
      </c>
      <c r="M4" s="160">
        <v>766</v>
      </c>
      <c r="N4" s="160">
        <v>766</v>
      </c>
    </row>
    <row r="5" spans="2:14" x14ac:dyDescent="0.3">
      <c r="B5" s="154" t="s">
        <v>122</v>
      </c>
      <c r="C5" s="160">
        <v>36999</v>
      </c>
      <c r="D5" s="160">
        <v>64960</v>
      </c>
      <c r="E5" s="160">
        <v>55618</v>
      </c>
      <c r="F5" s="160">
        <v>78273</v>
      </c>
      <c r="G5" s="160">
        <v>57383</v>
      </c>
      <c r="H5" s="160">
        <v>94749</v>
      </c>
      <c r="I5" s="160">
        <v>59500</v>
      </c>
      <c r="J5" s="160">
        <v>61491</v>
      </c>
      <c r="K5" s="160">
        <v>54481</v>
      </c>
      <c r="L5" s="160">
        <v>43795</v>
      </c>
      <c r="M5" s="160">
        <v>44556</v>
      </c>
      <c r="N5" s="160">
        <v>84152</v>
      </c>
    </row>
    <row r="6" spans="2:14" x14ac:dyDescent="0.3">
      <c r="B6" s="154" t="s">
        <v>180</v>
      </c>
      <c r="C6" s="160">
        <v>53716</v>
      </c>
      <c r="D6" s="160">
        <v>60642</v>
      </c>
      <c r="E6" s="160">
        <v>73610</v>
      </c>
      <c r="F6" s="160">
        <v>69360</v>
      </c>
      <c r="G6" s="160">
        <v>78604</v>
      </c>
      <c r="H6" s="160">
        <v>88950</v>
      </c>
      <c r="I6" s="160">
        <v>106175</v>
      </c>
      <c r="J6" s="160">
        <v>124788</v>
      </c>
      <c r="K6" s="160">
        <v>142131</v>
      </c>
      <c r="L6" s="160">
        <v>146449</v>
      </c>
      <c r="M6" s="160">
        <v>134113</v>
      </c>
      <c r="N6" s="160">
        <v>107262</v>
      </c>
    </row>
    <row r="7" spans="2:14" x14ac:dyDescent="0.3">
      <c r="B7" s="155" t="s">
        <v>181</v>
      </c>
      <c r="C7" s="160">
        <v>32155</v>
      </c>
      <c r="D7" s="160">
        <v>45259</v>
      </c>
      <c r="E7" s="160">
        <v>56071</v>
      </c>
      <c r="F7" s="160">
        <v>50510</v>
      </c>
      <c r="G7" s="160">
        <v>60629</v>
      </c>
      <c r="H7" s="160">
        <v>61200</v>
      </c>
      <c r="I7" s="160">
        <v>70818</v>
      </c>
      <c r="J7" s="160">
        <v>83316</v>
      </c>
      <c r="K7" s="160">
        <v>93113</v>
      </c>
      <c r="L7" s="160">
        <v>97759</v>
      </c>
      <c r="M7" s="160">
        <v>88696</v>
      </c>
      <c r="N7" s="160">
        <v>62149</v>
      </c>
    </row>
    <row r="8" spans="2:14" x14ac:dyDescent="0.3">
      <c r="B8" s="155" t="s">
        <v>182</v>
      </c>
      <c r="C8" s="160">
        <v>11620</v>
      </c>
      <c r="D8" s="160">
        <v>9696</v>
      </c>
      <c r="E8" s="160">
        <v>13140</v>
      </c>
      <c r="F8" s="160">
        <v>11451</v>
      </c>
      <c r="G8" s="160">
        <v>13860</v>
      </c>
      <c r="H8" s="160">
        <v>16795</v>
      </c>
      <c r="I8" s="160">
        <v>20150</v>
      </c>
      <c r="J8" s="160">
        <v>16363</v>
      </c>
      <c r="K8" s="160">
        <v>42792</v>
      </c>
      <c r="L8" s="160">
        <v>41918</v>
      </c>
      <c r="M8" s="160">
        <v>36965</v>
      </c>
      <c r="N8" s="160">
        <v>36352</v>
      </c>
    </row>
    <row r="9" spans="2:14" x14ac:dyDescent="0.3">
      <c r="B9" s="155" t="s">
        <v>183</v>
      </c>
      <c r="C9" s="160">
        <v>0</v>
      </c>
      <c r="D9" s="160">
        <v>0</v>
      </c>
      <c r="E9" s="160">
        <v>0</v>
      </c>
      <c r="F9" s="160">
        <v>0</v>
      </c>
      <c r="G9" s="160">
        <v>0</v>
      </c>
      <c r="H9" s="160">
        <v>0</v>
      </c>
      <c r="I9" s="160">
        <v>173</v>
      </c>
      <c r="J9" s="160">
        <v>5977</v>
      </c>
      <c r="K9" s="160">
        <v>6226</v>
      </c>
      <c r="L9" s="160">
        <v>6772</v>
      </c>
      <c r="M9" s="160">
        <v>8453</v>
      </c>
      <c r="N9" s="160">
        <v>8762</v>
      </c>
    </row>
    <row r="10" spans="2:14" x14ac:dyDescent="0.3">
      <c r="B10" s="155" t="s">
        <v>184</v>
      </c>
      <c r="C10" s="160">
        <v>9940</v>
      </c>
      <c r="D10" s="160">
        <v>5688</v>
      </c>
      <c r="E10" s="160">
        <v>4399</v>
      </c>
      <c r="F10" s="160">
        <v>7399</v>
      </c>
      <c r="G10" s="160">
        <v>4115</v>
      </c>
      <c r="H10" s="160">
        <v>10956</v>
      </c>
      <c r="I10" s="160">
        <v>15034</v>
      </c>
      <c r="J10" s="160">
        <v>19132</v>
      </c>
      <c r="K10" s="160">
        <v>0</v>
      </c>
      <c r="L10" s="160">
        <v>0</v>
      </c>
      <c r="M10" s="160">
        <v>0</v>
      </c>
      <c r="N10" s="160">
        <v>0</v>
      </c>
    </row>
    <row r="11" spans="2:14" x14ac:dyDescent="0.3">
      <c r="B11" s="154" t="s">
        <v>185</v>
      </c>
      <c r="C11" s="160">
        <v>76977</v>
      </c>
      <c r="D11" s="160">
        <v>92180</v>
      </c>
      <c r="E11" s="160">
        <v>107442</v>
      </c>
      <c r="F11" s="160">
        <v>114872</v>
      </c>
      <c r="G11" s="160">
        <v>135914</v>
      </c>
      <c r="H11" s="160">
        <v>142813</v>
      </c>
      <c r="I11" s="160">
        <v>139349</v>
      </c>
      <c r="J11" s="160">
        <v>133181</v>
      </c>
      <c r="K11" s="160">
        <v>144193</v>
      </c>
      <c r="L11" s="160">
        <v>138051</v>
      </c>
      <c r="M11" s="160">
        <v>155239</v>
      </c>
      <c r="N11" s="160">
        <v>177340</v>
      </c>
    </row>
    <row r="12" spans="2:14" x14ac:dyDescent="0.3">
      <c r="B12" s="155" t="s">
        <v>186</v>
      </c>
      <c r="C12" s="160">
        <v>370</v>
      </c>
      <c r="D12" s="160">
        <v>421</v>
      </c>
      <c r="E12" s="160">
        <v>433</v>
      </c>
      <c r="F12" s="160">
        <v>433</v>
      </c>
      <c r="G12" s="160">
        <v>453</v>
      </c>
      <c r="H12" s="160">
        <v>525</v>
      </c>
      <c r="I12" s="160">
        <v>523</v>
      </c>
      <c r="J12" s="160">
        <v>814</v>
      </c>
      <c r="K12" s="160">
        <v>1573</v>
      </c>
      <c r="L12" s="160">
        <v>4271</v>
      </c>
      <c r="M12" s="160">
        <v>7278</v>
      </c>
      <c r="N12" s="160">
        <v>8176</v>
      </c>
    </row>
    <row r="13" spans="2:14" x14ac:dyDescent="0.3">
      <c r="B13" s="155" t="s">
        <v>187</v>
      </c>
      <c r="C13" s="160">
        <v>44912</v>
      </c>
      <c r="D13" s="160">
        <v>57316</v>
      </c>
      <c r="E13" s="160">
        <v>57407</v>
      </c>
      <c r="F13" s="160">
        <v>61562</v>
      </c>
      <c r="G13" s="160">
        <v>62533</v>
      </c>
      <c r="H13" s="160">
        <v>76940</v>
      </c>
      <c r="I13" s="160">
        <v>71691</v>
      </c>
      <c r="J13" s="160">
        <v>66398</v>
      </c>
      <c r="K13" s="160">
        <v>76040</v>
      </c>
      <c r="L13" s="160">
        <v>69750</v>
      </c>
      <c r="M13" s="160">
        <v>79252</v>
      </c>
      <c r="N13" s="160">
        <v>93979</v>
      </c>
    </row>
    <row r="14" spans="2:14" x14ac:dyDescent="0.3">
      <c r="B14" s="155" t="s">
        <v>188</v>
      </c>
      <c r="C14" s="160">
        <v>2067</v>
      </c>
      <c r="D14" s="160">
        <v>3119</v>
      </c>
      <c r="E14" s="160">
        <v>2289</v>
      </c>
      <c r="F14" s="160">
        <v>2165</v>
      </c>
      <c r="G14" s="160">
        <v>1711</v>
      </c>
      <c r="H14" s="160">
        <v>0</v>
      </c>
      <c r="I14" s="160">
        <v>0</v>
      </c>
      <c r="J14" s="160">
        <v>0</v>
      </c>
      <c r="K14" s="160">
        <v>0</v>
      </c>
      <c r="L14" s="160">
        <v>0</v>
      </c>
      <c r="M14" s="160">
        <v>0</v>
      </c>
      <c r="N14" s="160">
        <v>0</v>
      </c>
    </row>
    <row r="15" spans="2:14" x14ac:dyDescent="0.3">
      <c r="B15" s="155" t="s">
        <v>189</v>
      </c>
      <c r="C15" s="160">
        <v>29627</v>
      </c>
      <c r="D15" s="160">
        <v>31325</v>
      </c>
      <c r="E15" s="160">
        <v>47313</v>
      </c>
      <c r="F15" s="160">
        <v>50712</v>
      </c>
      <c r="G15" s="160">
        <v>71218</v>
      </c>
      <c r="H15" s="160">
        <v>65349</v>
      </c>
      <c r="I15" s="160">
        <v>67135</v>
      </c>
      <c r="J15" s="160">
        <v>65969</v>
      </c>
      <c r="K15" s="160">
        <v>66579</v>
      </c>
      <c r="L15" s="160">
        <v>64030</v>
      </c>
      <c r="M15" s="160">
        <v>68710</v>
      </c>
      <c r="N15" s="160">
        <v>75186</v>
      </c>
    </row>
    <row r="16" spans="2:14" x14ac:dyDescent="0.3">
      <c r="B16" s="151" t="s">
        <v>125</v>
      </c>
      <c r="C16" s="151">
        <v>168330</v>
      </c>
      <c r="D16" s="151">
        <v>218426</v>
      </c>
      <c r="E16" s="151">
        <v>237315</v>
      </c>
      <c r="F16" s="151">
        <v>263184</v>
      </c>
      <c r="G16" s="151">
        <v>272580</v>
      </c>
      <c r="H16" s="151">
        <v>327192</v>
      </c>
      <c r="I16" s="151">
        <v>305703</v>
      </c>
      <c r="J16" s="151">
        <v>320179</v>
      </c>
      <c r="K16" s="151">
        <v>341570</v>
      </c>
      <c r="L16" s="151">
        <v>329061</v>
      </c>
      <c r="M16" s="151">
        <v>334674</v>
      </c>
      <c r="N16" s="151">
        <v>369521</v>
      </c>
    </row>
    <row r="17" spans="2:16" s="134" customFormat="1" x14ac:dyDescent="0.3">
      <c r="B17" s="154"/>
      <c r="C17" s="154"/>
      <c r="D17" s="154"/>
      <c r="E17" s="154"/>
      <c r="F17" s="154"/>
      <c r="G17" s="154"/>
      <c r="H17" s="154"/>
      <c r="I17" s="154"/>
      <c r="J17" s="154"/>
      <c r="K17" s="154"/>
      <c r="L17" s="154"/>
      <c r="M17" s="154"/>
      <c r="N17" s="154"/>
    </row>
    <row r="18" spans="2:16" x14ac:dyDescent="0.3">
      <c r="B18" s="154" t="s">
        <v>190</v>
      </c>
      <c r="C18" s="161"/>
      <c r="D18" s="161"/>
      <c r="E18" s="161"/>
      <c r="F18" s="161"/>
      <c r="G18" s="161"/>
      <c r="H18" s="161"/>
      <c r="I18" s="161"/>
      <c r="J18" s="161"/>
      <c r="K18" s="161"/>
      <c r="L18" s="161"/>
      <c r="M18" s="161"/>
      <c r="N18" s="161"/>
    </row>
    <row r="19" spans="2:16" x14ac:dyDescent="0.3">
      <c r="B19" s="155" t="s">
        <v>191</v>
      </c>
      <c r="C19" s="160">
        <v>1959</v>
      </c>
      <c r="D19" s="160">
        <v>2296</v>
      </c>
      <c r="E19" s="160">
        <v>2513</v>
      </c>
      <c r="F19" s="160">
        <v>7185</v>
      </c>
      <c r="G19" s="160">
        <v>6762</v>
      </c>
      <c r="H19" s="160">
        <v>7339</v>
      </c>
      <c r="I19" s="160">
        <v>7286</v>
      </c>
      <c r="J19" s="160">
        <v>7675</v>
      </c>
      <c r="K19" s="160">
        <v>7819</v>
      </c>
      <c r="L19" s="160">
        <v>7760</v>
      </c>
      <c r="M19" s="160">
        <v>8045</v>
      </c>
      <c r="N19" s="160">
        <v>7930</v>
      </c>
      <c r="P19" s="34"/>
    </row>
    <row r="20" spans="2:16" x14ac:dyDescent="0.3">
      <c r="B20" s="155" t="s">
        <v>192</v>
      </c>
      <c r="C20" s="160">
        <v>8323</v>
      </c>
      <c r="D20" s="160">
        <v>11010</v>
      </c>
      <c r="E20" s="160">
        <v>13396</v>
      </c>
      <c r="F20" s="160">
        <v>12343</v>
      </c>
      <c r="G20" s="160">
        <v>12164</v>
      </c>
      <c r="H20" s="160">
        <v>16552</v>
      </c>
      <c r="I20" s="160">
        <v>22938</v>
      </c>
      <c r="J20" s="160">
        <v>32665</v>
      </c>
      <c r="K20" s="160">
        <v>35537</v>
      </c>
      <c r="L20" s="160">
        <v>36466</v>
      </c>
      <c r="M20" s="160">
        <v>38674</v>
      </c>
      <c r="N20" s="160">
        <v>40584</v>
      </c>
    </row>
    <row r="21" spans="2:16" x14ac:dyDescent="0.3">
      <c r="B21" s="155" t="s">
        <v>193</v>
      </c>
      <c r="C21" s="160">
        <v>63478</v>
      </c>
      <c r="D21" s="160">
        <v>79505</v>
      </c>
      <c r="E21" s="160">
        <v>88943</v>
      </c>
      <c r="F21" s="160">
        <v>80063</v>
      </c>
      <c r="G21" s="160">
        <v>79976</v>
      </c>
      <c r="H21" s="160">
        <v>100226</v>
      </c>
      <c r="I21" s="160">
        <v>109415</v>
      </c>
      <c r="J21" s="160">
        <v>124158</v>
      </c>
      <c r="K21" s="160">
        <v>138868</v>
      </c>
      <c r="L21" s="160">
        <v>148585</v>
      </c>
      <c r="M21" s="160">
        <v>153672</v>
      </c>
      <c r="N21" s="160">
        <v>151878</v>
      </c>
    </row>
    <row r="22" spans="2:16" x14ac:dyDescent="0.3">
      <c r="B22" s="155" t="s">
        <v>194</v>
      </c>
      <c r="C22" s="160">
        <v>0</v>
      </c>
      <c r="D22" s="160">
        <v>0</v>
      </c>
      <c r="E22" s="160">
        <v>482</v>
      </c>
      <c r="F22" s="160">
        <v>498</v>
      </c>
      <c r="G22" s="160">
        <v>0</v>
      </c>
      <c r="H22" s="160">
        <v>0</v>
      </c>
      <c r="I22" s="160">
        <v>0</v>
      </c>
      <c r="J22" s="160">
        <v>0</v>
      </c>
      <c r="K22" s="160">
        <v>0</v>
      </c>
      <c r="L22" s="160">
        <v>0</v>
      </c>
      <c r="M22" s="160">
        <v>0</v>
      </c>
      <c r="N22" s="160">
        <v>0</v>
      </c>
    </row>
    <row r="23" spans="2:16" x14ac:dyDescent="0.3">
      <c r="B23" s="155" t="s">
        <v>308</v>
      </c>
      <c r="C23" s="160">
        <v>928</v>
      </c>
      <c r="D23" s="160">
        <v>1126</v>
      </c>
      <c r="E23" s="160">
        <v>1364</v>
      </c>
      <c r="F23" s="160">
        <v>1634</v>
      </c>
      <c r="G23" s="160">
        <v>1767</v>
      </c>
      <c r="H23" s="160">
        <v>1943</v>
      </c>
      <c r="I23" s="160">
        <v>2335</v>
      </c>
      <c r="J23" s="160">
        <v>3054</v>
      </c>
      <c r="K23" s="160">
        <v>3172</v>
      </c>
      <c r="L23" s="160">
        <v>3383</v>
      </c>
      <c r="M23" s="160">
        <v>3499</v>
      </c>
      <c r="N23" s="160">
        <v>3667</v>
      </c>
    </row>
    <row r="24" spans="2:16" x14ac:dyDescent="0.3">
      <c r="B24" s="155" t="s">
        <v>195</v>
      </c>
      <c r="C24" s="160">
        <v>710</v>
      </c>
      <c r="D24" s="160">
        <v>1011</v>
      </c>
      <c r="E24" s="160">
        <v>1149</v>
      </c>
      <c r="F24" s="160">
        <v>1241</v>
      </c>
      <c r="G24" s="160">
        <v>1401</v>
      </c>
      <c r="H24" s="160">
        <v>1430</v>
      </c>
      <c r="I24" s="160">
        <v>1626</v>
      </c>
      <c r="J24" s="160">
        <v>1890</v>
      </c>
      <c r="K24" s="160">
        <v>1956</v>
      </c>
      <c r="L24" s="160">
        <v>1984</v>
      </c>
      <c r="M24" s="160">
        <v>2084</v>
      </c>
      <c r="N24" s="160">
        <v>2029</v>
      </c>
    </row>
    <row r="25" spans="2:16" x14ac:dyDescent="0.3">
      <c r="B25" s="155" t="s">
        <v>196</v>
      </c>
      <c r="C25" s="160">
        <v>251</v>
      </c>
      <c r="D25" s="160">
        <v>270</v>
      </c>
      <c r="E25" s="160">
        <v>280</v>
      </c>
      <c r="F25" s="160">
        <v>280</v>
      </c>
      <c r="G25" s="160">
        <v>291</v>
      </c>
      <c r="H25" s="160">
        <v>353</v>
      </c>
      <c r="I25" s="160">
        <v>387</v>
      </c>
      <c r="J25" s="160">
        <v>601</v>
      </c>
      <c r="K25" s="160">
        <v>845</v>
      </c>
      <c r="L25" s="160">
        <v>725</v>
      </c>
      <c r="M25" s="160">
        <v>788</v>
      </c>
      <c r="N25" s="160">
        <v>956</v>
      </c>
    </row>
    <row r="26" spans="2:16" x14ac:dyDescent="0.3">
      <c r="B26" s="155" t="s">
        <v>197</v>
      </c>
      <c r="C26" s="160">
        <v>7423</v>
      </c>
      <c r="D26" s="160">
        <v>8994</v>
      </c>
      <c r="E26" s="160">
        <v>9580</v>
      </c>
      <c r="F26" s="160">
        <v>58951</v>
      </c>
      <c r="G26" s="160">
        <v>54932</v>
      </c>
      <c r="H26" s="160">
        <v>77870</v>
      </c>
      <c r="I26" s="160">
        <v>80480</v>
      </c>
      <c r="J26" s="160">
        <v>91157</v>
      </c>
      <c r="K26" s="160">
        <v>114809</v>
      </c>
      <c r="L26" s="160">
        <v>114323</v>
      </c>
      <c r="M26" s="160">
        <v>112538</v>
      </c>
      <c r="N26" s="160">
        <v>116714</v>
      </c>
    </row>
    <row r="27" spans="2:16" x14ac:dyDescent="0.3">
      <c r="B27" s="155" t="s">
        <v>198</v>
      </c>
      <c r="C27" s="160">
        <v>24161</v>
      </c>
      <c r="D27" s="160">
        <v>33694</v>
      </c>
      <c r="E27" s="160">
        <v>45196</v>
      </c>
      <c r="F27" s="160">
        <v>6746</v>
      </c>
      <c r="G27" s="160">
        <v>6219</v>
      </c>
      <c r="H27" s="160">
        <v>7497</v>
      </c>
      <c r="I27" s="160">
        <v>8049</v>
      </c>
      <c r="J27" s="160">
        <v>9380</v>
      </c>
      <c r="K27" s="160">
        <v>10686</v>
      </c>
      <c r="L27" s="160">
        <v>10870</v>
      </c>
      <c r="M27" s="160">
        <v>11841</v>
      </c>
      <c r="N27" s="160">
        <v>10724</v>
      </c>
    </row>
    <row r="28" spans="2:16" x14ac:dyDescent="0.3">
      <c r="B28" s="154" t="s">
        <v>199</v>
      </c>
      <c r="C28" s="160">
        <v>107234</v>
      </c>
      <c r="D28" s="160">
        <v>137907</v>
      </c>
      <c r="E28" s="160">
        <v>162904</v>
      </c>
      <c r="F28" s="160">
        <v>168941</v>
      </c>
      <c r="G28" s="160">
        <v>163512</v>
      </c>
      <c r="H28" s="160">
        <v>213209</v>
      </c>
      <c r="I28" s="160">
        <v>232517</v>
      </c>
      <c r="J28" s="160">
        <v>270579</v>
      </c>
      <c r="K28" s="160">
        <v>313692</v>
      </c>
      <c r="L28" s="160">
        <v>324096</v>
      </c>
      <c r="M28" s="160">
        <v>331141</v>
      </c>
      <c r="N28" s="160">
        <v>334482</v>
      </c>
    </row>
    <row r="29" spans="2:16" x14ac:dyDescent="0.3">
      <c r="B29" s="154" t="s">
        <v>200</v>
      </c>
      <c r="C29" s="160">
        <v>51723</v>
      </c>
      <c r="D29" s="160">
        <v>68815</v>
      </c>
      <c r="E29" s="160">
        <v>74424</v>
      </c>
      <c r="F29" s="160">
        <v>61709</v>
      </c>
      <c r="G29" s="160">
        <v>67568</v>
      </c>
      <c r="H29" s="160">
        <v>91795</v>
      </c>
      <c r="I29" s="160">
        <v>121283</v>
      </c>
      <c r="J29" s="160">
        <v>143471</v>
      </c>
      <c r="K29" s="160">
        <v>174985</v>
      </c>
      <c r="L29" s="160">
        <v>185241</v>
      </c>
      <c r="M29" s="160">
        <v>199062</v>
      </c>
      <c r="N29" s="160">
        <v>213197</v>
      </c>
    </row>
    <row r="30" spans="2:16" x14ac:dyDescent="0.3">
      <c r="B30" s="151" t="s">
        <v>168</v>
      </c>
      <c r="C30" s="151">
        <v>55512</v>
      </c>
      <c r="D30" s="151">
        <v>69092</v>
      </c>
      <c r="E30" s="151">
        <v>88479</v>
      </c>
      <c r="F30" s="151">
        <v>107232</v>
      </c>
      <c r="G30" s="151">
        <v>95944</v>
      </c>
      <c r="H30" s="151">
        <v>121414</v>
      </c>
      <c r="I30" s="151">
        <v>111234</v>
      </c>
      <c r="J30" s="151">
        <v>127107</v>
      </c>
      <c r="K30" s="151">
        <v>138708</v>
      </c>
      <c r="L30" s="151">
        <v>138855</v>
      </c>
      <c r="M30" s="151">
        <v>132080</v>
      </c>
      <c r="N30" s="151">
        <v>121285</v>
      </c>
    </row>
    <row r="31" spans="2:16" s="134" customFormat="1" x14ac:dyDescent="0.3">
      <c r="B31" s="154"/>
      <c r="C31" s="162"/>
      <c r="D31" s="162"/>
      <c r="E31" s="162"/>
      <c r="F31" s="162"/>
      <c r="G31" s="162"/>
      <c r="H31" s="162"/>
      <c r="I31" s="162"/>
      <c r="J31" s="162"/>
      <c r="K31" s="162"/>
      <c r="L31" s="162"/>
      <c r="M31" s="162"/>
      <c r="N31" s="162"/>
    </row>
    <row r="32" spans="2:16" x14ac:dyDescent="0.3">
      <c r="B32" s="154" t="s">
        <v>201</v>
      </c>
      <c r="C32" s="160">
        <v>18454</v>
      </c>
      <c r="D32" s="160">
        <v>33263</v>
      </c>
      <c r="E32" s="160">
        <v>28640</v>
      </c>
      <c r="F32" s="160">
        <v>25919</v>
      </c>
      <c r="G32" s="160">
        <v>33699</v>
      </c>
      <c r="H32" s="160">
        <v>40034</v>
      </c>
      <c r="I32" s="160">
        <v>31884</v>
      </c>
      <c r="J32" s="160">
        <v>35622</v>
      </c>
      <c r="K32" s="160">
        <v>20964</v>
      </c>
      <c r="L32" s="160">
        <v>10251</v>
      </c>
      <c r="M32" s="160">
        <v>14274</v>
      </c>
      <c r="N32" s="160">
        <v>35698</v>
      </c>
    </row>
    <row r="33" spans="2:14" x14ac:dyDescent="0.3">
      <c r="B33" s="154" t="s">
        <v>128</v>
      </c>
      <c r="C33" s="160">
        <v>8765</v>
      </c>
      <c r="D33" s="160">
        <v>10687</v>
      </c>
      <c r="E33" s="160">
        <v>15337</v>
      </c>
      <c r="F33" s="160">
        <v>23767</v>
      </c>
      <c r="G33" s="160">
        <v>20338</v>
      </c>
      <c r="H33" s="160">
        <v>20813</v>
      </c>
      <c r="I33" s="160">
        <v>15771</v>
      </c>
      <c r="J33" s="160">
        <v>16308</v>
      </c>
      <c r="K33" s="160">
        <v>24620</v>
      </c>
      <c r="L33" s="160">
        <v>29380</v>
      </c>
      <c r="M33" s="160">
        <v>26379</v>
      </c>
      <c r="N33" s="160">
        <v>22971</v>
      </c>
    </row>
    <row r="34" spans="2:14" s="134" customFormat="1" x14ac:dyDescent="0.3">
      <c r="B34" s="154"/>
      <c r="C34" s="162"/>
      <c r="D34" s="162"/>
      <c r="E34" s="162"/>
      <c r="F34" s="162"/>
      <c r="G34" s="162"/>
      <c r="H34" s="162"/>
      <c r="I34" s="162"/>
      <c r="J34" s="162"/>
      <c r="K34" s="162"/>
      <c r="L34" s="162"/>
      <c r="M34" s="162"/>
      <c r="N34" s="162"/>
    </row>
    <row r="35" spans="2:14" x14ac:dyDescent="0.3">
      <c r="B35" s="154" t="s">
        <v>202</v>
      </c>
      <c r="C35" s="163"/>
      <c r="D35" s="163"/>
      <c r="E35" s="163"/>
      <c r="F35" s="163"/>
      <c r="G35" s="163"/>
      <c r="H35" s="163"/>
      <c r="I35" s="163"/>
      <c r="J35" s="163"/>
      <c r="K35" s="163"/>
      <c r="L35" s="163"/>
      <c r="M35" s="163"/>
      <c r="N35" s="163"/>
    </row>
    <row r="36" spans="2:14" x14ac:dyDescent="0.3">
      <c r="B36" s="155" t="s">
        <v>203</v>
      </c>
      <c r="C36" s="160">
        <v>21037</v>
      </c>
      <c r="D36" s="160">
        <v>27271</v>
      </c>
      <c r="E36" s="160">
        <v>29272</v>
      </c>
      <c r="F36" s="160">
        <v>32656</v>
      </c>
      <c r="G36" s="160">
        <v>35085</v>
      </c>
      <c r="H36" s="160">
        <v>42138</v>
      </c>
      <c r="I36" s="160">
        <v>39014</v>
      </c>
      <c r="J36" s="160">
        <v>37457</v>
      </c>
      <c r="K36" s="160">
        <v>36089</v>
      </c>
      <c r="L36" s="160">
        <v>35240</v>
      </c>
      <c r="M36" s="160">
        <v>40755</v>
      </c>
      <c r="N36" s="160">
        <v>47788</v>
      </c>
    </row>
    <row r="37" spans="2:14" x14ac:dyDescent="0.3">
      <c r="B37" s="155" t="s">
        <v>310</v>
      </c>
      <c r="C37" s="160">
        <v>10960</v>
      </c>
      <c r="D37" s="160">
        <v>10574</v>
      </c>
      <c r="E37" s="160">
        <v>12579</v>
      </c>
      <c r="F37" s="160">
        <v>13571</v>
      </c>
      <c r="G37" s="160">
        <v>14076</v>
      </c>
      <c r="H37" s="160">
        <v>19893</v>
      </c>
      <c r="I37" s="160">
        <v>18996</v>
      </c>
      <c r="J37" s="160">
        <v>11173</v>
      </c>
      <c r="K37" s="160">
        <v>12679</v>
      </c>
      <c r="L37" s="160">
        <v>12442</v>
      </c>
      <c r="M37" s="160">
        <v>15738</v>
      </c>
      <c r="N37" s="160">
        <v>16952</v>
      </c>
    </row>
    <row r="38" spans="2:14" x14ac:dyDescent="0.3">
      <c r="B38" s="155" t="s">
        <v>204</v>
      </c>
      <c r="C38" s="160">
        <v>21115</v>
      </c>
      <c r="D38" s="160">
        <v>29712</v>
      </c>
      <c r="E38" s="160">
        <v>32116</v>
      </c>
      <c r="F38" s="160">
        <v>30460</v>
      </c>
      <c r="G38" s="160">
        <v>36078</v>
      </c>
      <c r="H38" s="160">
        <v>34614</v>
      </c>
      <c r="I38" s="160">
        <v>32649</v>
      </c>
      <c r="J38" s="160">
        <v>33727</v>
      </c>
      <c r="K38" s="160">
        <v>46792</v>
      </c>
      <c r="L38" s="160">
        <v>40669</v>
      </c>
      <c r="M38" s="160">
        <v>37016</v>
      </c>
      <c r="N38" s="160">
        <v>45807</v>
      </c>
    </row>
    <row r="39" spans="2:14" x14ac:dyDescent="0.3">
      <c r="B39" s="155" t="s">
        <v>309</v>
      </c>
      <c r="C39" s="160">
        <v>7041</v>
      </c>
      <c r="D39" s="160">
        <v>9344</v>
      </c>
      <c r="E39" s="160">
        <v>6190</v>
      </c>
      <c r="F39" s="160">
        <v>0</v>
      </c>
      <c r="G39" s="160">
        <v>0</v>
      </c>
      <c r="H39" s="160">
        <v>966</v>
      </c>
      <c r="I39" s="160">
        <v>974</v>
      </c>
      <c r="J39" s="160">
        <v>39</v>
      </c>
      <c r="K39" s="160">
        <v>142</v>
      </c>
      <c r="L39" s="160">
        <v>47</v>
      </c>
      <c r="M39" s="160">
        <v>119</v>
      </c>
      <c r="N39" s="160">
        <v>168</v>
      </c>
    </row>
    <row r="40" spans="2:14" x14ac:dyDescent="0.3">
      <c r="B40" s="155" t="s">
        <v>205</v>
      </c>
      <c r="C40" s="160">
        <v>25448</v>
      </c>
      <c r="D40" s="160">
        <v>28484</v>
      </c>
      <c r="E40" s="160">
        <v>24701</v>
      </c>
      <c r="F40" s="160">
        <v>29579</v>
      </c>
      <c r="G40" s="160">
        <v>37361</v>
      </c>
      <c r="H40" s="160">
        <v>47321</v>
      </c>
      <c r="I40" s="160">
        <v>55182</v>
      </c>
      <c r="J40" s="160">
        <v>58746</v>
      </c>
      <c r="K40" s="160">
        <v>61576</v>
      </c>
      <c r="L40" s="160">
        <v>62177</v>
      </c>
      <c r="M40" s="160">
        <v>68313</v>
      </c>
      <c r="N40" s="160">
        <v>78851</v>
      </c>
    </row>
    <row r="41" spans="2:14" x14ac:dyDescent="0.3">
      <c r="B41" s="151" t="s">
        <v>135</v>
      </c>
      <c r="C41" s="151">
        <v>168330</v>
      </c>
      <c r="D41" s="151">
        <v>218426</v>
      </c>
      <c r="E41" s="151">
        <v>237315</v>
      </c>
      <c r="F41" s="151">
        <v>263184</v>
      </c>
      <c r="G41" s="151">
        <v>272580</v>
      </c>
      <c r="H41" s="151">
        <v>327192</v>
      </c>
      <c r="I41" s="151">
        <v>305703</v>
      </c>
      <c r="J41" s="151">
        <v>320179</v>
      </c>
      <c r="K41" s="151">
        <v>341570</v>
      </c>
      <c r="L41" s="151">
        <v>329061</v>
      </c>
      <c r="M41" s="151">
        <v>334674</v>
      </c>
      <c r="N41" s="151">
        <v>369521</v>
      </c>
    </row>
    <row r="42" spans="2:14" x14ac:dyDescent="0.3">
      <c r="B42" s="155"/>
      <c r="C42" s="162"/>
      <c r="D42" s="162"/>
      <c r="E42" s="162"/>
      <c r="F42" s="162"/>
      <c r="G42" s="162"/>
      <c r="H42" s="162"/>
      <c r="I42" s="162"/>
      <c r="J42" s="162"/>
      <c r="K42" s="162"/>
      <c r="L42" s="162"/>
      <c r="M42" s="162"/>
      <c r="N42" s="162"/>
    </row>
    <row r="43" spans="2:14" x14ac:dyDescent="0.3">
      <c r="B43" s="155"/>
      <c r="C43" s="162"/>
      <c r="D43" s="162"/>
      <c r="E43" s="162"/>
      <c r="F43" s="162"/>
      <c r="G43" s="162"/>
      <c r="H43" s="162"/>
      <c r="I43" s="162"/>
      <c r="J43" s="162"/>
      <c r="K43" s="162"/>
      <c r="L43" s="162"/>
      <c r="M43" s="162"/>
      <c r="N43" s="162"/>
    </row>
    <row r="44" spans="2:14" x14ac:dyDescent="0.3">
      <c r="B44" s="154"/>
      <c r="C44" s="164"/>
      <c r="D44" s="164"/>
      <c r="E44" s="164"/>
      <c r="F44" s="164"/>
      <c r="G44" s="164"/>
      <c r="H44" s="164"/>
      <c r="I44" s="164"/>
      <c r="J44" s="164"/>
      <c r="K44" s="164"/>
      <c r="L44" s="164"/>
      <c r="M44" s="164"/>
      <c r="N44" s="164"/>
    </row>
    <row r="45" spans="2:14" x14ac:dyDescent="0.3">
      <c r="B45" s="161"/>
      <c r="C45" s="161"/>
      <c r="D45" s="161"/>
      <c r="E45" s="161"/>
      <c r="F45" s="161"/>
      <c r="G45" s="161"/>
      <c r="H45" s="161"/>
      <c r="I45" s="161"/>
      <c r="J45" s="161"/>
      <c r="K45" s="161"/>
      <c r="L45" s="161"/>
      <c r="M45" s="161"/>
      <c r="N45" s="161"/>
    </row>
    <row r="46" spans="2:14" x14ac:dyDescent="0.3">
      <c r="B46" s="161"/>
      <c r="C46" s="161"/>
      <c r="D46" s="161"/>
      <c r="E46" s="161"/>
      <c r="F46" s="161"/>
      <c r="G46" s="161"/>
      <c r="H46" s="161"/>
      <c r="I46" s="161"/>
      <c r="J46" s="161"/>
      <c r="K46" s="161"/>
      <c r="L46" s="161"/>
      <c r="M46" s="161"/>
      <c r="N46" s="161"/>
    </row>
    <row r="47" spans="2:14" x14ac:dyDescent="0.3">
      <c r="B47" s="165"/>
      <c r="C47" s="165"/>
      <c r="D47" s="165"/>
      <c r="E47" s="165"/>
      <c r="F47" s="165"/>
      <c r="G47" s="165"/>
      <c r="H47" s="165"/>
      <c r="I47" s="165"/>
      <c r="J47" s="165"/>
      <c r="K47" s="165"/>
      <c r="L47" s="165"/>
      <c r="M47" s="165"/>
      <c r="N47" s="166"/>
    </row>
    <row r="48" spans="2:14" x14ac:dyDescent="0.3">
      <c r="B48" s="151" t="s">
        <v>300</v>
      </c>
      <c r="C48" s="151">
        <v>22163</v>
      </c>
      <c r="D48" s="151">
        <v>36151</v>
      </c>
      <c r="E48" s="151">
        <v>35531</v>
      </c>
      <c r="F48" s="151">
        <v>37900</v>
      </c>
      <c r="G48" s="151">
        <v>30199</v>
      </c>
      <c r="H48" s="151">
        <v>23857</v>
      </c>
      <c r="I48" s="151">
        <v>18891</v>
      </c>
      <c r="J48" s="151">
        <v>26633</v>
      </c>
      <c r="K48" s="151">
        <v>29001</v>
      </c>
      <c r="L48" s="151">
        <v>14283</v>
      </c>
      <c r="M48" s="151">
        <v>35388</v>
      </c>
      <c r="N48" s="151">
        <v>67915</v>
      </c>
    </row>
    <row r="49" spans="2:14" x14ac:dyDescent="0.3">
      <c r="B49" s="150" t="s">
        <v>219</v>
      </c>
      <c r="C49" s="160">
        <v>24406</v>
      </c>
      <c r="D49" s="160">
        <v>36303</v>
      </c>
      <c r="E49" s="160">
        <v>43397</v>
      </c>
      <c r="F49" s="160">
        <v>38626</v>
      </c>
      <c r="G49" s="160">
        <v>28840</v>
      </c>
      <c r="H49" s="160">
        <v>33312</v>
      </c>
      <c r="I49" s="160">
        <v>28771</v>
      </c>
      <c r="J49" s="160">
        <v>23352</v>
      </c>
      <c r="K49" s="160">
        <v>31198</v>
      </c>
      <c r="L49" s="160">
        <v>26943</v>
      </c>
      <c r="M49" s="160">
        <v>41694</v>
      </c>
      <c r="N49" s="160">
        <v>65106</v>
      </c>
    </row>
    <row r="50" spans="2:14" x14ac:dyDescent="0.3">
      <c r="B50" s="150" t="s">
        <v>131</v>
      </c>
      <c r="C50" s="160">
        <v>-5177</v>
      </c>
      <c r="D50" s="160">
        <v>445</v>
      </c>
      <c r="E50" s="160">
        <v>-3179</v>
      </c>
      <c r="F50" s="160">
        <v>-2223</v>
      </c>
      <c r="G50" s="160">
        <v>-4152</v>
      </c>
      <c r="H50" s="160">
        <v>-10688</v>
      </c>
      <c r="I50" s="160">
        <v>-9109</v>
      </c>
      <c r="J50" s="160">
        <v>9950</v>
      </c>
      <c r="K50" s="160">
        <v>-5505</v>
      </c>
      <c r="L50" s="160">
        <v>185</v>
      </c>
      <c r="M50" s="160">
        <v>-2213</v>
      </c>
      <c r="N50" s="160">
        <v>-1875</v>
      </c>
    </row>
    <row r="51" spans="2:14" x14ac:dyDescent="0.3">
      <c r="B51" s="150" t="s">
        <v>132</v>
      </c>
      <c r="C51" s="160">
        <v>-2656</v>
      </c>
      <c r="D51" s="160">
        <v>-2853</v>
      </c>
      <c r="E51" s="160">
        <v>-3692</v>
      </c>
      <c r="F51" s="160">
        <v>-5743</v>
      </c>
      <c r="G51" s="160">
        <v>-6621</v>
      </c>
      <c r="H51" s="160">
        <v>-3560</v>
      </c>
      <c r="I51" s="160">
        <v>2069</v>
      </c>
      <c r="J51" s="160">
        <v>2326</v>
      </c>
      <c r="K51" s="160">
        <v>3814</v>
      </c>
      <c r="L51" s="160">
        <v>472</v>
      </c>
      <c r="M51" s="160">
        <v>-5665</v>
      </c>
      <c r="N51" s="160">
        <v>-7265</v>
      </c>
    </row>
    <row r="52" spans="2:14" x14ac:dyDescent="0.3">
      <c r="B52" s="150" t="s">
        <v>220</v>
      </c>
      <c r="C52" s="160">
        <v>8132</v>
      </c>
      <c r="D52" s="160">
        <v>4694</v>
      </c>
      <c r="E52" s="160">
        <v>3598</v>
      </c>
      <c r="F52" s="160">
        <v>3947</v>
      </c>
      <c r="G52" s="160">
        <v>9301</v>
      </c>
      <c r="H52" s="160">
        <v>7320</v>
      </c>
      <c r="I52" s="160">
        <v>-4692</v>
      </c>
      <c r="J52" s="160">
        <v>-8085</v>
      </c>
      <c r="K52" s="160">
        <v>5748</v>
      </c>
      <c r="L52" s="160">
        <v>-7012</v>
      </c>
      <c r="M52" s="160">
        <v>6945</v>
      </c>
      <c r="N52" s="160">
        <v>13706</v>
      </c>
    </row>
    <row r="53" spans="2:14" x14ac:dyDescent="0.3">
      <c r="B53" s="150" t="s">
        <v>301</v>
      </c>
      <c r="C53" s="160">
        <v>0</v>
      </c>
      <c r="D53" s="160">
        <v>0</v>
      </c>
      <c r="E53" s="160">
        <v>0</v>
      </c>
      <c r="F53" s="160">
        <v>-520</v>
      </c>
      <c r="G53" s="160">
        <v>0</v>
      </c>
      <c r="H53" s="160">
        <v>0</v>
      </c>
      <c r="I53" s="160">
        <v>0</v>
      </c>
      <c r="J53" s="160">
        <v>0</v>
      </c>
      <c r="K53" s="160">
        <v>0</v>
      </c>
      <c r="L53" s="160">
        <v>0</v>
      </c>
      <c r="M53" s="160">
        <v>0</v>
      </c>
      <c r="N53" s="160">
        <v>0</v>
      </c>
    </row>
    <row r="54" spans="2:14" x14ac:dyDescent="0.3">
      <c r="B54" s="150" t="s">
        <v>221</v>
      </c>
      <c r="C54" s="160">
        <v>-303</v>
      </c>
      <c r="D54" s="160">
        <v>1870</v>
      </c>
      <c r="E54" s="160">
        <v>-398</v>
      </c>
      <c r="F54" s="160">
        <v>5852</v>
      </c>
      <c r="G54" s="160">
        <v>4727</v>
      </c>
      <c r="H54" s="160">
        <v>494</v>
      </c>
      <c r="I54" s="160">
        <v>4512</v>
      </c>
      <c r="J54" s="160">
        <v>875</v>
      </c>
      <c r="K54" s="160">
        <v>-4150</v>
      </c>
      <c r="L54" s="160">
        <v>-4396</v>
      </c>
      <c r="M54" s="160">
        <v>-2194</v>
      </c>
      <c r="N54" s="160">
        <v>2760</v>
      </c>
    </row>
    <row r="55" spans="2:14" x14ac:dyDescent="0.3">
      <c r="B55" s="150" t="s">
        <v>222</v>
      </c>
      <c r="C55" s="160">
        <v>-3</v>
      </c>
      <c r="D55" s="160">
        <v>4157</v>
      </c>
      <c r="E55" s="160">
        <v>-3672</v>
      </c>
      <c r="F55" s="160">
        <v>1313</v>
      </c>
      <c r="G55" s="160">
        <v>3254</v>
      </c>
      <c r="H55" s="160">
        <v>-6434</v>
      </c>
      <c r="I55" s="160">
        <v>-7221</v>
      </c>
      <c r="J55" s="160">
        <v>5065</v>
      </c>
      <c r="K55" s="160">
        <v>-93</v>
      </c>
      <c r="L55" s="160">
        <v>-10750</v>
      </c>
      <c r="M55" s="160">
        <v>-3127</v>
      </c>
      <c r="N55" s="160">
        <v>7325</v>
      </c>
    </row>
    <row r="56" spans="2:14" x14ac:dyDescent="0.3">
      <c r="B56" s="150" t="s">
        <v>223</v>
      </c>
      <c r="C56" s="167">
        <v>-2240</v>
      </c>
      <c r="D56" s="167">
        <v>-4308</v>
      </c>
      <c r="E56" s="167">
        <v>-4194</v>
      </c>
      <c r="F56" s="167">
        <v>-2040</v>
      </c>
      <c r="G56" s="167">
        <v>-1895</v>
      </c>
      <c r="H56" s="167">
        <v>-3021</v>
      </c>
      <c r="I56" s="167">
        <v>-2659</v>
      </c>
      <c r="J56" s="167">
        <v>-1785</v>
      </c>
      <c r="K56" s="167">
        <v>-2105</v>
      </c>
      <c r="L56" s="167">
        <v>-1910</v>
      </c>
      <c r="M56" s="167">
        <v>-3179</v>
      </c>
      <c r="N56" s="167">
        <v>-4516</v>
      </c>
    </row>
    <row r="57" spans="2:14" s="134" customFormat="1" x14ac:dyDescent="0.3">
      <c r="B57" s="152"/>
      <c r="C57" s="162"/>
      <c r="D57" s="162"/>
      <c r="E57" s="162"/>
      <c r="F57" s="162"/>
      <c r="G57" s="162"/>
      <c r="H57" s="162"/>
      <c r="I57" s="162"/>
      <c r="J57" s="162"/>
      <c r="K57" s="162"/>
      <c r="L57" s="162"/>
      <c r="M57" s="162"/>
      <c r="N57" s="162"/>
    </row>
    <row r="58" spans="2:14" x14ac:dyDescent="0.3">
      <c r="B58" s="151" t="s">
        <v>302</v>
      </c>
      <c r="C58" s="151">
        <v>-22969</v>
      </c>
      <c r="D58" s="151">
        <v>-27991</v>
      </c>
      <c r="E58" s="151">
        <v>-36232</v>
      </c>
      <c r="F58" s="151">
        <v>-36694</v>
      </c>
      <c r="G58" s="151">
        <v>-39571</v>
      </c>
      <c r="H58" s="151">
        <v>-25139</v>
      </c>
      <c r="I58" s="151">
        <v>-20878</v>
      </c>
      <c r="J58" s="151">
        <v>-33115</v>
      </c>
      <c r="K58" s="151">
        <v>-25672</v>
      </c>
      <c r="L58" s="151">
        <v>-4444</v>
      </c>
      <c r="M58" s="151">
        <v>-15417</v>
      </c>
      <c r="N58" s="151">
        <v>-22782</v>
      </c>
    </row>
    <row r="59" spans="2:14" x14ac:dyDescent="0.3">
      <c r="B59" s="150" t="s">
        <v>224</v>
      </c>
      <c r="C59" s="160">
        <v>-18863</v>
      </c>
      <c r="D59" s="160">
        <v>-26975</v>
      </c>
      <c r="E59" s="160">
        <v>-31962</v>
      </c>
      <c r="F59" s="160">
        <v>-31503</v>
      </c>
      <c r="G59" s="160">
        <v>-16072</v>
      </c>
      <c r="H59" s="160">
        <v>-35079</v>
      </c>
      <c r="I59" s="160">
        <v>-35304</v>
      </c>
      <c r="J59" s="160">
        <v>-29702</v>
      </c>
      <c r="K59" s="160">
        <v>-20205</v>
      </c>
      <c r="L59" s="160">
        <v>-15168</v>
      </c>
      <c r="M59" s="160">
        <v>-19230</v>
      </c>
      <c r="N59" s="160">
        <v>-31414</v>
      </c>
    </row>
    <row r="60" spans="2:14" x14ac:dyDescent="0.3">
      <c r="B60" s="150" t="s">
        <v>225</v>
      </c>
      <c r="C60" s="160">
        <v>37</v>
      </c>
      <c r="D60" s="160">
        <v>50</v>
      </c>
      <c r="E60" s="160">
        <v>74</v>
      </c>
      <c r="F60" s="160">
        <v>59</v>
      </c>
      <c r="G60" s="160">
        <v>53</v>
      </c>
      <c r="H60" s="160">
        <v>30</v>
      </c>
      <c r="I60" s="160">
        <v>67</v>
      </c>
      <c r="J60" s="160">
        <v>171</v>
      </c>
      <c r="K60" s="160">
        <v>351</v>
      </c>
      <c r="L60" s="160">
        <v>230</v>
      </c>
      <c r="M60" s="160">
        <v>285</v>
      </c>
      <c r="N60" s="160">
        <v>231</v>
      </c>
    </row>
    <row r="61" spans="2:14" x14ac:dyDescent="0.3">
      <c r="B61" s="150" t="s">
        <v>226</v>
      </c>
      <c r="C61" s="160">
        <v>73</v>
      </c>
      <c r="D61" s="160">
        <v>-429</v>
      </c>
      <c r="E61" s="160">
        <v>-5461</v>
      </c>
      <c r="F61" s="160">
        <v>-4728</v>
      </c>
      <c r="G61" s="160">
        <v>-6</v>
      </c>
      <c r="H61" s="160">
        <v>-329</v>
      </c>
      <c r="I61" s="160">
        <v>-130</v>
      </c>
      <c r="J61" s="160">
        <v>-1439</v>
      </c>
      <c r="K61" s="160">
        <v>-7530</v>
      </c>
      <c r="L61" s="160">
        <v>-3008</v>
      </c>
      <c r="M61" s="160">
        <v>-50</v>
      </c>
      <c r="N61" s="160">
        <v>-74</v>
      </c>
    </row>
    <row r="62" spans="2:14" x14ac:dyDescent="0.3">
      <c r="B62" s="150" t="s">
        <v>227</v>
      </c>
      <c r="C62" s="160">
        <v>34</v>
      </c>
      <c r="D62" s="160">
        <v>4</v>
      </c>
      <c r="E62" s="160">
        <v>42</v>
      </c>
      <c r="F62" s="160">
        <v>89</v>
      </c>
      <c r="G62" s="160">
        <v>1965</v>
      </c>
      <c r="H62" s="160">
        <v>2381</v>
      </c>
      <c r="I62" s="160">
        <v>5644</v>
      </c>
      <c r="J62" s="160">
        <v>21</v>
      </c>
      <c r="K62" s="160">
        <v>226</v>
      </c>
      <c r="L62" s="160">
        <v>104</v>
      </c>
      <c r="M62" s="160">
        <v>6895</v>
      </c>
      <c r="N62" s="160">
        <v>10820</v>
      </c>
    </row>
    <row r="63" spans="2:14" x14ac:dyDescent="0.3">
      <c r="B63" s="150" t="s">
        <v>228</v>
      </c>
      <c r="C63" s="160">
        <v>713</v>
      </c>
      <c r="D63" s="160">
        <v>653</v>
      </c>
      <c r="E63" s="160">
        <v>698</v>
      </c>
      <c r="F63" s="160">
        <v>731</v>
      </c>
      <c r="G63" s="160">
        <v>638</v>
      </c>
      <c r="H63" s="160">
        <v>690</v>
      </c>
      <c r="I63" s="160">
        <v>761</v>
      </c>
      <c r="J63" s="160">
        <v>1104</v>
      </c>
      <c r="K63" s="160">
        <v>428</v>
      </c>
      <c r="L63" s="160">
        <v>653</v>
      </c>
      <c r="M63" s="160">
        <v>973</v>
      </c>
      <c r="N63" s="160">
        <v>2493</v>
      </c>
    </row>
    <row r="64" spans="2:14" x14ac:dyDescent="0.3">
      <c r="B64" s="150" t="s">
        <v>229</v>
      </c>
      <c r="C64" s="160">
        <v>95</v>
      </c>
      <c r="D64" s="160">
        <v>40</v>
      </c>
      <c r="E64" s="160">
        <v>80</v>
      </c>
      <c r="F64" s="160">
        <v>58</v>
      </c>
      <c r="G64" s="160">
        <v>620</v>
      </c>
      <c r="H64" s="160">
        <v>1797</v>
      </c>
      <c r="I64" s="160">
        <v>232</v>
      </c>
      <c r="J64" s="160">
        <v>21</v>
      </c>
      <c r="K64" s="160">
        <v>18</v>
      </c>
      <c r="L64" s="160">
        <v>32</v>
      </c>
      <c r="M64" s="160">
        <v>46</v>
      </c>
      <c r="N64" s="160">
        <v>47</v>
      </c>
    </row>
    <row r="65" spans="2:14" x14ac:dyDescent="0.3">
      <c r="B65" s="150" t="s">
        <v>303</v>
      </c>
      <c r="C65" s="160">
        <v>0</v>
      </c>
      <c r="D65" s="160">
        <v>0</v>
      </c>
      <c r="E65" s="160">
        <v>-160</v>
      </c>
      <c r="F65" s="160">
        <v>0</v>
      </c>
      <c r="G65" s="160">
        <v>-107</v>
      </c>
      <c r="H65" s="160">
        <v>-4</v>
      </c>
      <c r="I65" s="160">
        <v>-9</v>
      </c>
      <c r="J65" s="160">
        <v>-606</v>
      </c>
      <c r="K65" s="160">
        <v>-10</v>
      </c>
      <c r="L65" s="160">
        <v>0</v>
      </c>
      <c r="M65" s="160">
        <v>0</v>
      </c>
      <c r="N65" s="160">
        <v>-150</v>
      </c>
    </row>
    <row r="66" spans="2:14" x14ac:dyDescent="0.3">
      <c r="B66" s="150" t="s">
        <v>230</v>
      </c>
      <c r="C66" s="160">
        <v>0</v>
      </c>
      <c r="D66" s="160">
        <v>0</v>
      </c>
      <c r="E66" s="160">
        <v>0</v>
      </c>
      <c r="F66" s="160">
        <v>0</v>
      </c>
      <c r="G66" s="160">
        <v>0</v>
      </c>
      <c r="H66" s="160">
        <v>14</v>
      </c>
      <c r="I66" s="160">
        <v>533</v>
      </c>
      <c r="J66" s="160">
        <v>0</v>
      </c>
      <c r="K66" s="160">
        <v>0</v>
      </c>
      <c r="L66" s="160">
        <v>0</v>
      </c>
      <c r="M66" s="160">
        <v>19</v>
      </c>
      <c r="N66" s="160">
        <v>108</v>
      </c>
    </row>
    <row r="67" spans="2:14" x14ac:dyDescent="0.3">
      <c r="B67" s="150" t="s">
        <v>231</v>
      </c>
      <c r="C67" s="160">
        <v>0</v>
      </c>
      <c r="D67" s="160">
        <v>-185</v>
      </c>
      <c r="E67" s="160">
        <v>0</v>
      </c>
      <c r="F67" s="160">
        <v>-111</v>
      </c>
      <c r="G67" s="160">
        <v>0</v>
      </c>
      <c r="H67" s="160">
        <v>0</v>
      </c>
      <c r="I67" s="160">
        <v>-8</v>
      </c>
      <c r="J67" s="160">
        <v>-27</v>
      </c>
      <c r="K67" s="160">
        <v>0</v>
      </c>
      <c r="L67" s="160">
        <v>-98</v>
      </c>
      <c r="M67" s="160">
        <v>0</v>
      </c>
      <c r="N67" s="160">
        <v>0</v>
      </c>
    </row>
    <row r="68" spans="2:14" x14ac:dyDescent="0.3">
      <c r="B68" s="153" t="s">
        <v>304</v>
      </c>
      <c r="C68" s="160">
        <v>45</v>
      </c>
      <c r="D68" s="160">
        <v>0</v>
      </c>
      <c r="E68" s="160">
        <v>0</v>
      </c>
      <c r="F68" s="160">
        <v>0</v>
      </c>
      <c r="G68" s="160">
        <v>0</v>
      </c>
      <c r="H68" s="160">
        <v>0</v>
      </c>
      <c r="I68" s="160">
        <v>0</v>
      </c>
      <c r="J68" s="160">
        <v>0</v>
      </c>
      <c r="K68" s="160">
        <v>0</v>
      </c>
      <c r="L68" s="160">
        <v>0</v>
      </c>
      <c r="M68" s="160">
        <v>0</v>
      </c>
      <c r="N68" s="160">
        <v>-24</v>
      </c>
    </row>
    <row r="69" spans="2:14" x14ac:dyDescent="0.3">
      <c r="B69" s="150" t="s">
        <v>232</v>
      </c>
      <c r="C69" s="167">
        <v>-5103</v>
      </c>
      <c r="D69" s="167">
        <v>-1149</v>
      </c>
      <c r="E69" s="167">
        <v>456</v>
      </c>
      <c r="F69" s="167">
        <v>-1289</v>
      </c>
      <c r="G69" s="167">
        <v>-26663</v>
      </c>
      <c r="H69" s="167">
        <v>5360</v>
      </c>
      <c r="I69" s="167">
        <v>7335</v>
      </c>
      <c r="J69" s="167">
        <v>-2659</v>
      </c>
      <c r="K69" s="167">
        <v>1051</v>
      </c>
      <c r="L69" s="167">
        <v>12813</v>
      </c>
      <c r="M69" s="167">
        <v>-4357</v>
      </c>
      <c r="N69" s="167">
        <v>-4817</v>
      </c>
    </row>
    <row r="70" spans="2:14" s="134" customFormat="1" x14ac:dyDescent="0.3">
      <c r="B70" s="152"/>
      <c r="C70" s="162"/>
      <c r="D70" s="162"/>
      <c r="E70" s="162"/>
      <c r="F70" s="162"/>
      <c r="G70" s="162"/>
      <c r="H70" s="162"/>
      <c r="I70" s="162"/>
      <c r="J70" s="162"/>
      <c r="K70" s="162"/>
      <c r="L70" s="162"/>
      <c r="M70" s="162"/>
      <c r="N70" s="162"/>
    </row>
    <row r="71" spans="2:14" x14ac:dyDescent="0.3">
      <c r="B71" s="151" t="s">
        <v>305</v>
      </c>
      <c r="C71" s="151">
        <v>-1692</v>
      </c>
      <c r="D71" s="151">
        <v>-3883</v>
      </c>
      <c r="E71" s="151">
        <v>5201</v>
      </c>
      <c r="F71" s="151">
        <v>-3795</v>
      </c>
      <c r="G71" s="151">
        <v>6205</v>
      </c>
      <c r="H71" s="151">
        <v>2012</v>
      </c>
      <c r="I71" s="151">
        <v>8830</v>
      </c>
      <c r="J71" s="151">
        <v>3390</v>
      </c>
      <c r="K71" s="151">
        <v>9904</v>
      </c>
      <c r="L71" s="151">
        <v>-3380</v>
      </c>
      <c r="M71" s="151">
        <v>-26243</v>
      </c>
      <c r="N71" s="151">
        <v>-37006</v>
      </c>
    </row>
    <row r="72" spans="2:14" x14ac:dyDescent="0.3">
      <c r="B72" s="150" t="s">
        <v>306</v>
      </c>
      <c r="C72" s="160">
        <v>1</v>
      </c>
      <c r="D72" s="160">
        <v>0</v>
      </c>
      <c r="E72" s="160">
        <v>0</v>
      </c>
      <c r="F72" s="160">
        <v>7433</v>
      </c>
      <c r="G72" s="160">
        <v>5</v>
      </c>
      <c r="H72" s="160">
        <v>0</v>
      </c>
      <c r="I72" s="160">
        <v>0</v>
      </c>
      <c r="J72" s="160">
        <v>3889</v>
      </c>
      <c r="K72" s="160">
        <v>2603</v>
      </c>
      <c r="L72" s="160">
        <v>19</v>
      </c>
      <c r="M72" s="160">
        <v>20</v>
      </c>
      <c r="N72" s="160">
        <v>82</v>
      </c>
    </row>
    <row r="73" spans="2:14" x14ac:dyDescent="0.3">
      <c r="B73" s="150" t="s">
        <v>307</v>
      </c>
      <c r="C73" s="160">
        <v>-97</v>
      </c>
      <c r="D73" s="160">
        <v>-658</v>
      </c>
      <c r="E73" s="160">
        <v>-744</v>
      </c>
      <c r="F73" s="160">
        <v>0</v>
      </c>
      <c r="G73" s="160">
        <v>0</v>
      </c>
      <c r="H73" s="160">
        <v>0</v>
      </c>
      <c r="I73" s="160">
        <v>0</v>
      </c>
      <c r="J73" s="160">
        <v>0</v>
      </c>
      <c r="K73" s="160">
        <v>0</v>
      </c>
      <c r="L73" s="160">
        <v>0</v>
      </c>
      <c r="M73" s="160">
        <v>0</v>
      </c>
      <c r="N73" s="160">
        <v>0</v>
      </c>
    </row>
    <row r="74" spans="2:14" x14ac:dyDescent="0.3">
      <c r="B74" s="150" t="s">
        <v>233</v>
      </c>
      <c r="C74" s="160">
        <v>27863</v>
      </c>
      <c r="D74" s="160">
        <v>33258</v>
      </c>
      <c r="E74" s="160">
        <v>36363</v>
      </c>
      <c r="F74" s="160">
        <v>19519</v>
      </c>
      <c r="G74" s="160">
        <v>33390</v>
      </c>
      <c r="H74" s="160">
        <v>37482</v>
      </c>
      <c r="I74" s="160">
        <v>51128</v>
      </c>
      <c r="J74" s="160">
        <v>38297</v>
      </c>
      <c r="K74" s="160">
        <v>46641</v>
      </c>
      <c r="L74" s="160">
        <v>46578</v>
      </c>
      <c r="M74" s="160">
        <v>43934</v>
      </c>
      <c r="N74" s="160">
        <v>18747</v>
      </c>
    </row>
    <row r="75" spans="2:14" x14ac:dyDescent="0.3">
      <c r="B75" s="150" t="s">
        <v>234</v>
      </c>
      <c r="C75" s="160">
        <v>-20395</v>
      </c>
      <c r="D75" s="160">
        <v>-29141</v>
      </c>
      <c r="E75" s="160">
        <v>-23332</v>
      </c>
      <c r="F75" s="160">
        <v>-24924</v>
      </c>
      <c r="G75" s="160">
        <v>-21732</v>
      </c>
      <c r="H75" s="160">
        <v>-29964</v>
      </c>
      <c r="I75" s="160">
        <v>-35198</v>
      </c>
      <c r="J75" s="160">
        <v>-29847</v>
      </c>
      <c r="K75" s="160">
        <v>-29709</v>
      </c>
      <c r="L75" s="160">
        <v>-42816</v>
      </c>
      <c r="M75" s="160">
        <v>-62557</v>
      </c>
      <c r="N75" s="160">
        <v>-47332</v>
      </c>
    </row>
    <row r="76" spans="2:14" x14ac:dyDescent="0.3">
      <c r="B76" s="153" t="s">
        <v>235</v>
      </c>
      <c r="C76" s="160">
        <v>-4666</v>
      </c>
      <c r="D76" s="160">
        <v>-6171</v>
      </c>
      <c r="E76" s="160">
        <v>-6307</v>
      </c>
      <c r="F76" s="160">
        <v>-5716</v>
      </c>
      <c r="G76" s="160">
        <v>-5336</v>
      </c>
      <c r="H76" s="160">
        <v>-5411</v>
      </c>
      <c r="I76" s="160">
        <v>-7005</v>
      </c>
      <c r="J76" s="160">
        <v>-7518</v>
      </c>
      <c r="K76" s="160">
        <v>-8123</v>
      </c>
      <c r="L76" s="160">
        <v>-9251</v>
      </c>
      <c r="M76" s="160">
        <v>-9336</v>
      </c>
      <c r="N76" s="160">
        <v>-9332</v>
      </c>
    </row>
    <row r="77" spans="2:14" x14ac:dyDescent="0.3">
      <c r="B77" s="150" t="s">
        <v>234</v>
      </c>
      <c r="C77" s="160">
        <v>-1551</v>
      </c>
      <c r="D77" s="160">
        <v>-722</v>
      </c>
      <c r="E77" s="160">
        <v>-720</v>
      </c>
      <c r="F77" s="160">
        <v>-108</v>
      </c>
      <c r="G77" s="160">
        <v>-121</v>
      </c>
      <c r="H77" s="160">
        <v>-96</v>
      </c>
      <c r="I77" s="160">
        <v>-95</v>
      </c>
      <c r="J77" s="160">
        <v>-57</v>
      </c>
      <c r="K77" s="160">
        <v>-30</v>
      </c>
      <c r="L77" s="160">
        <v>-100</v>
      </c>
      <c r="M77" s="160">
        <v>-141</v>
      </c>
      <c r="N77" s="160">
        <v>-1059</v>
      </c>
    </row>
    <row r="78" spans="2:14" x14ac:dyDescent="0.3">
      <c r="B78" s="150" t="s">
        <v>234</v>
      </c>
      <c r="C78" s="160">
        <v>0</v>
      </c>
      <c r="D78" s="160">
        <v>0</v>
      </c>
      <c r="E78" s="160">
        <v>0</v>
      </c>
      <c r="F78" s="160">
        <v>0</v>
      </c>
      <c r="G78" s="160">
        <v>0</v>
      </c>
      <c r="H78" s="160">
        <v>0</v>
      </c>
      <c r="I78" s="160">
        <v>0</v>
      </c>
      <c r="J78" s="160">
        <v>-1346</v>
      </c>
      <c r="K78" s="160">
        <v>-1477</v>
      </c>
      <c r="L78" s="160">
        <v>-1559</v>
      </c>
      <c r="M78" s="160">
        <v>-1517</v>
      </c>
      <c r="N78" s="160">
        <v>-1924</v>
      </c>
    </row>
    <row r="79" spans="2:14" x14ac:dyDescent="0.3">
      <c r="B79" s="150" t="s">
        <v>234</v>
      </c>
      <c r="C79" s="160">
        <v>-2849</v>
      </c>
      <c r="D79" s="160">
        <v>-450</v>
      </c>
      <c r="E79" s="160">
        <v>-57</v>
      </c>
      <c r="F79" s="160">
        <v>0</v>
      </c>
      <c r="G79" s="160">
        <v>0</v>
      </c>
      <c r="H79" s="160">
        <v>0</v>
      </c>
      <c r="I79" s="160">
        <v>0</v>
      </c>
      <c r="J79" s="160">
        <v>-29</v>
      </c>
      <c r="K79" s="160">
        <v>0</v>
      </c>
      <c r="L79" s="160">
        <v>3750</v>
      </c>
      <c r="M79" s="160">
        <v>3355</v>
      </c>
      <c r="N79" s="160">
        <v>3812</v>
      </c>
    </row>
    <row r="80" spans="2:14" x14ac:dyDescent="0.3">
      <c r="B80" s="150"/>
      <c r="C80" s="162"/>
      <c r="D80" s="162"/>
      <c r="E80" s="162"/>
      <c r="F80" s="162"/>
      <c r="G80" s="162"/>
      <c r="H80" s="162"/>
      <c r="I80" s="162"/>
      <c r="J80" s="162"/>
      <c r="K80" s="162"/>
      <c r="L80" s="162"/>
      <c r="M80" s="162"/>
      <c r="N80" s="162"/>
    </row>
    <row r="81" spans="2:14" x14ac:dyDescent="0.3">
      <c r="B81" s="151" t="s">
        <v>141</v>
      </c>
      <c r="C81" s="151">
        <v>-2499</v>
      </c>
      <c r="D81" s="151">
        <v>4277</v>
      </c>
      <c r="E81" s="151">
        <v>4500</v>
      </c>
      <c r="F81" s="151">
        <v>-2589</v>
      </c>
      <c r="G81" s="151">
        <v>-3167</v>
      </c>
      <c r="H81" s="151">
        <v>730</v>
      </c>
      <c r="I81" s="151">
        <v>6843</v>
      </c>
      <c r="J81" s="151">
        <v>-3092</v>
      </c>
      <c r="K81" s="151">
        <v>13232</v>
      </c>
      <c r="L81" s="151">
        <v>6459</v>
      </c>
      <c r="M81" s="151">
        <v>-6272</v>
      </c>
      <c r="N81" s="151">
        <v>8128</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1073E-59DF-45FA-BBD8-4C3BFC4F35D4}">
  <sheetPr>
    <tabColor theme="4" tint="-0.499984740745262"/>
  </sheetPr>
  <dimension ref="A1"/>
  <sheetViews>
    <sheetView workbookViewId="0">
      <selection activeCell="N29" sqref="N29"/>
    </sheetView>
  </sheetViews>
  <sheetFormatPr defaultRowHeight="14.4" x14ac:dyDescent="0.3"/>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24559-1980-4DE8-B7BA-36E443FC802F}">
  <dimension ref="B1:K32"/>
  <sheetViews>
    <sheetView showGridLines="0" workbookViewId="0">
      <selection activeCell="M13" sqref="M13"/>
    </sheetView>
  </sheetViews>
  <sheetFormatPr defaultRowHeight="14.4" x14ac:dyDescent="0.3"/>
  <cols>
    <col min="1" max="1" width="1.88671875" customWidth="1"/>
    <col min="3" max="3" width="9.109375" bestFit="1" customWidth="1"/>
  </cols>
  <sheetData>
    <row r="1" spans="2:11" x14ac:dyDescent="0.3">
      <c r="B1" s="217"/>
      <c r="C1" s="217"/>
      <c r="D1" s="217"/>
      <c r="E1" s="217"/>
      <c r="F1" s="217"/>
      <c r="G1" s="217"/>
      <c r="H1" s="217"/>
      <c r="I1" s="217"/>
      <c r="J1" s="217"/>
      <c r="K1" s="217"/>
    </row>
    <row r="2" spans="2:11" x14ac:dyDescent="0.3">
      <c r="B2" s="217"/>
      <c r="C2" s="217"/>
      <c r="D2" s="217"/>
      <c r="E2" s="217"/>
      <c r="F2" s="217"/>
      <c r="G2" s="217"/>
      <c r="H2" s="217"/>
      <c r="I2" s="217"/>
      <c r="J2" s="217"/>
      <c r="K2" s="217"/>
    </row>
    <row r="3" spans="2:11" x14ac:dyDescent="0.3">
      <c r="B3" s="217"/>
      <c r="C3" s="217"/>
      <c r="D3" s="217"/>
      <c r="E3" s="217"/>
      <c r="F3" s="217"/>
      <c r="G3" s="217"/>
      <c r="H3" s="217"/>
      <c r="I3" s="217"/>
      <c r="J3" s="217"/>
      <c r="K3" s="217"/>
    </row>
    <row r="4" spans="2:11" x14ac:dyDescent="0.3">
      <c r="B4" s="217"/>
      <c r="C4" s="217"/>
      <c r="D4" s="217"/>
      <c r="E4" s="217"/>
      <c r="F4" s="217"/>
      <c r="G4" s="217"/>
      <c r="H4" s="217"/>
      <c r="I4" s="217"/>
      <c r="J4" s="217"/>
      <c r="K4" s="217"/>
    </row>
    <row r="6" spans="2:11" x14ac:dyDescent="0.3">
      <c r="B6" s="230" t="s">
        <v>82</v>
      </c>
      <c r="C6" s="231"/>
      <c r="D6" s="231"/>
      <c r="E6" s="231"/>
      <c r="F6" s="231"/>
      <c r="G6" s="231"/>
    </row>
    <row r="8" spans="2:11" x14ac:dyDescent="0.3">
      <c r="B8" s="39" t="s">
        <v>80</v>
      </c>
      <c r="C8" s="40" t="s">
        <v>81</v>
      </c>
    </row>
    <row r="9" spans="2:11" x14ac:dyDescent="0.3">
      <c r="B9" s="36">
        <v>2000</v>
      </c>
      <c r="C9" s="11">
        <v>-0.14649999999999999</v>
      </c>
      <c r="E9" t="s">
        <v>83</v>
      </c>
      <c r="G9" s="13">
        <f>MEDIAN(C9:C32)</f>
        <v>0.1346</v>
      </c>
    </row>
    <row r="10" spans="2:11" ht="16.2" x14ac:dyDescent="0.3">
      <c r="B10" s="36">
        <v>2001</v>
      </c>
      <c r="C10" s="11">
        <v>-0.1618</v>
      </c>
      <c r="E10" t="s">
        <v>84</v>
      </c>
      <c r="G10" s="46" t="s">
        <v>355</v>
      </c>
      <c r="I10">
        <v>100</v>
      </c>
    </row>
    <row r="11" spans="2:11" x14ac:dyDescent="0.3">
      <c r="B11" s="36">
        <v>2002</v>
      </c>
      <c r="C11" s="11">
        <v>3.2500000000000001E-2</v>
      </c>
      <c r="E11" s="47" t="s">
        <v>85</v>
      </c>
      <c r="F11" s="47"/>
      <c r="G11" s="48">
        <f>SUM(G9:G10)</f>
        <v>0.1346</v>
      </c>
    </row>
    <row r="12" spans="2:11" x14ac:dyDescent="0.3">
      <c r="B12" s="36">
        <v>2003</v>
      </c>
      <c r="C12" s="11">
        <v>0.71900000000000008</v>
      </c>
    </row>
    <row r="13" spans="2:11" x14ac:dyDescent="0.3">
      <c r="B13" s="36">
        <v>2004</v>
      </c>
      <c r="C13" s="11">
        <v>0.10679999999999999</v>
      </c>
    </row>
    <row r="14" spans="2:11" x14ac:dyDescent="0.3">
      <c r="B14" s="36">
        <v>2005</v>
      </c>
      <c r="C14" s="11">
        <v>0.36340000000000006</v>
      </c>
    </row>
    <row r="15" spans="2:11" x14ac:dyDescent="0.3">
      <c r="B15" s="36">
        <v>2006</v>
      </c>
      <c r="C15" s="11">
        <v>0.39829999999999999</v>
      </c>
    </row>
    <row r="16" spans="2:11" x14ac:dyDescent="0.3">
      <c r="B16" s="36">
        <v>2007</v>
      </c>
      <c r="C16" s="11">
        <v>0.54770000000000008</v>
      </c>
    </row>
    <row r="17" spans="2:5" x14ac:dyDescent="0.3">
      <c r="B17" s="36">
        <v>2008</v>
      </c>
      <c r="C17" s="11">
        <v>-0.51790000000000003</v>
      </c>
    </row>
    <row r="18" spans="2:5" x14ac:dyDescent="0.3">
      <c r="B18" s="36">
        <v>2009</v>
      </c>
      <c r="C18" s="11">
        <v>0.75760000000000005</v>
      </c>
    </row>
    <row r="19" spans="2:5" x14ac:dyDescent="0.3">
      <c r="B19" s="36">
        <v>2010</v>
      </c>
      <c r="C19" s="11">
        <v>0.17949999999999999</v>
      </c>
    </row>
    <row r="20" spans="2:5" x14ac:dyDescent="0.3">
      <c r="B20" s="36">
        <v>2011</v>
      </c>
      <c r="C20" s="11">
        <v>-0.2462</v>
      </c>
    </row>
    <row r="21" spans="2:5" x14ac:dyDescent="0.3">
      <c r="B21" s="36">
        <v>2012</v>
      </c>
      <c r="C21" s="11">
        <v>0.27699999999999997</v>
      </c>
    </row>
    <row r="22" spans="2:5" x14ac:dyDescent="0.3">
      <c r="B22" s="36">
        <v>2013</v>
      </c>
      <c r="C22" s="11">
        <v>6.7599999999999993E-2</v>
      </c>
    </row>
    <row r="23" spans="2:5" x14ac:dyDescent="0.3">
      <c r="B23" s="36">
        <v>2014</v>
      </c>
      <c r="C23" s="11">
        <v>0.31390000000000001</v>
      </c>
    </row>
    <row r="24" spans="2:5" x14ac:dyDescent="0.3">
      <c r="B24" s="36">
        <v>2015</v>
      </c>
      <c r="C24" s="11">
        <v>-4.0599999999999997E-2</v>
      </c>
    </row>
    <row r="25" spans="2:5" x14ac:dyDescent="0.3">
      <c r="B25" s="36">
        <v>2016</v>
      </c>
      <c r="C25" s="11">
        <v>3.0099999999999998E-2</v>
      </c>
    </row>
    <row r="26" spans="2:5" x14ac:dyDescent="0.3">
      <c r="B26" s="36">
        <v>2017</v>
      </c>
      <c r="C26" s="11">
        <v>0.28649999999999998</v>
      </c>
    </row>
    <row r="27" spans="2:5" x14ac:dyDescent="0.3">
      <c r="B27" s="36">
        <v>2018</v>
      </c>
      <c r="C27" s="11">
        <v>3.15E-2</v>
      </c>
      <c r="E27" s="217"/>
    </row>
    <row r="28" spans="2:5" x14ac:dyDescent="0.3">
      <c r="B28" s="36">
        <v>2019</v>
      </c>
      <c r="C28" s="11">
        <v>0.1202</v>
      </c>
    </row>
    <row r="29" spans="2:5" x14ac:dyDescent="0.3">
      <c r="B29" s="36">
        <v>2020</v>
      </c>
      <c r="C29" s="11">
        <v>0.14899999999999999</v>
      </c>
    </row>
    <row r="30" spans="2:5" x14ac:dyDescent="0.3">
      <c r="B30" s="36">
        <v>2021</v>
      </c>
      <c r="C30" s="11">
        <v>0.2412</v>
      </c>
    </row>
    <row r="31" spans="2:5" x14ac:dyDescent="0.3">
      <c r="B31" s="36">
        <v>2022</v>
      </c>
      <c r="C31" s="11">
        <v>4.3200000000000002E-2</v>
      </c>
    </row>
    <row r="32" spans="2:5" x14ac:dyDescent="0.3">
      <c r="B32" s="36">
        <v>2023</v>
      </c>
      <c r="C32" s="11">
        <v>0.19420000000000001</v>
      </c>
    </row>
  </sheetData>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7DD1D-EA6A-4D88-9BB4-8F4EE9A886E0}">
  <dimension ref="B1:M11"/>
  <sheetViews>
    <sheetView showGridLines="0" workbookViewId="0">
      <selection activeCell="K19" sqref="K19"/>
    </sheetView>
  </sheetViews>
  <sheetFormatPr defaultRowHeight="14.4" x14ac:dyDescent="0.3"/>
  <cols>
    <col min="1" max="1" width="1.88671875" customWidth="1"/>
    <col min="3" max="3" width="16.109375" bestFit="1" customWidth="1"/>
    <col min="4" max="4" width="8.33203125" bestFit="1" customWidth="1"/>
    <col min="5" max="5" width="14.44140625" bestFit="1" customWidth="1"/>
    <col min="6" max="6" width="10.6640625" bestFit="1" customWidth="1"/>
    <col min="18" max="18" width="16.109375" bestFit="1" customWidth="1"/>
    <col min="19" max="19" width="8.33203125" bestFit="1" customWidth="1"/>
    <col min="20" max="20" width="14.44140625" bestFit="1" customWidth="1"/>
  </cols>
  <sheetData>
    <row r="1" spans="2:13" x14ac:dyDescent="0.3">
      <c r="B1" s="217"/>
      <c r="C1" s="217"/>
      <c r="D1" s="217"/>
      <c r="E1" s="217"/>
      <c r="F1" s="217"/>
      <c r="G1" s="217"/>
      <c r="H1" s="217"/>
      <c r="I1" s="217"/>
      <c r="J1" s="217"/>
      <c r="K1" s="217"/>
    </row>
    <row r="2" spans="2:13" x14ac:dyDescent="0.3">
      <c r="B2" s="217"/>
      <c r="C2" s="217"/>
      <c r="D2" s="217"/>
      <c r="E2" s="217"/>
      <c r="F2" s="217"/>
      <c r="G2" s="217"/>
      <c r="H2" s="217"/>
      <c r="I2" s="217"/>
      <c r="J2" s="217"/>
      <c r="K2" s="217"/>
    </row>
    <row r="3" spans="2:13" x14ac:dyDescent="0.3">
      <c r="B3" s="217"/>
      <c r="C3" s="217"/>
      <c r="D3" s="217"/>
      <c r="E3" s="217"/>
      <c r="F3" s="217"/>
      <c r="G3" s="217"/>
      <c r="H3" s="217"/>
      <c r="I3" s="217"/>
      <c r="J3" s="217"/>
      <c r="K3" s="217"/>
    </row>
    <row r="4" spans="2:13" x14ac:dyDescent="0.3">
      <c r="B4" s="217"/>
      <c r="C4" s="217"/>
      <c r="D4" s="217"/>
      <c r="E4" s="217"/>
      <c r="F4" s="217"/>
      <c r="G4" s="217"/>
      <c r="H4" s="217"/>
      <c r="I4" s="217"/>
      <c r="J4" s="217"/>
      <c r="K4" s="217"/>
    </row>
    <row r="6" spans="2:13" x14ac:dyDescent="0.3">
      <c r="B6" t="s">
        <v>42</v>
      </c>
      <c r="C6" t="s">
        <v>3</v>
      </c>
      <c r="D6" t="s">
        <v>350</v>
      </c>
      <c r="E6" t="s">
        <v>351</v>
      </c>
      <c r="F6" t="s">
        <v>352</v>
      </c>
      <c r="M6" s="172">
        <f>9986/107262</f>
        <v>9.3099140422516824E-2</v>
      </c>
    </row>
    <row r="7" spans="2:13" x14ac:dyDescent="0.3">
      <c r="B7" s="36">
        <v>1</v>
      </c>
      <c r="C7" t="s">
        <v>347</v>
      </c>
      <c r="D7">
        <v>1068.0999999999999</v>
      </c>
      <c r="E7">
        <v>392243.89</v>
      </c>
      <c r="F7">
        <v>107262.5</v>
      </c>
    </row>
    <row r="8" spans="2:13" x14ac:dyDescent="0.3">
      <c r="B8" s="36">
        <v>2</v>
      </c>
      <c r="C8" t="s">
        <v>348</v>
      </c>
      <c r="D8">
        <v>12224.2</v>
      </c>
      <c r="E8">
        <v>384331.99</v>
      </c>
      <c r="F8">
        <v>118.6</v>
      </c>
    </row>
    <row r="9" spans="2:13" x14ac:dyDescent="0.3">
      <c r="B9" s="36">
        <v>3</v>
      </c>
      <c r="C9" t="s">
        <v>349</v>
      </c>
      <c r="D9">
        <v>2749.15</v>
      </c>
      <c r="E9">
        <v>341864.73</v>
      </c>
      <c r="F9">
        <v>108647.25</v>
      </c>
    </row>
    <row r="10" spans="2:13" x14ac:dyDescent="0.3">
      <c r="B10" s="36">
        <v>4</v>
      </c>
      <c r="C10" t="s">
        <v>354</v>
      </c>
      <c r="D10">
        <v>4830.6000000000004</v>
      </c>
      <c r="E10">
        <v>132363.51999999999</v>
      </c>
      <c r="F10">
        <v>419.44</v>
      </c>
    </row>
    <row r="11" spans="2:13" x14ac:dyDescent="0.3">
      <c r="B11" s="36">
        <v>5</v>
      </c>
      <c r="C11" t="s">
        <v>353</v>
      </c>
      <c r="D11">
        <v>253.1</v>
      </c>
      <c r="E11">
        <v>74320.97</v>
      </c>
      <c r="F11">
        <v>40802.18</v>
      </c>
    </row>
  </sheetData>
  <pageMargins left="0.7" right="0.7" top="0.75" bottom="0.75" header="0.3" footer="0.3"/>
  <pageSetup paperSize="9"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ECDB3-C133-481B-BB01-BCE3231352FB}">
  <dimension ref="B2:O36"/>
  <sheetViews>
    <sheetView workbookViewId="0">
      <selection activeCell="J14" sqref="J14"/>
    </sheetView>
  </sheetViews>
  <sheetFormatPr defaultRowHeight="14.4" x14ac:dyDescent="0.3"/>
  <cols>
    <col min="2" max="2" width="5.6640625" bestFit="1" customWidth="1"/>
    <col min="3" max="3" width="17.88671875" bestFit="1" customWidth="1"/>
    <col min="4" max="4" width="8.33203125" bestFit="1" customWidth="1"/>
    <col min="5" max="5" width="16.5546875" bestFit="1" customWidth="1"/>
    <col min="6" max="6" width="16.5546875" customWidth="1"/>
    <col min="7" max="7" width="16.5546875" style="174" customWidth="1"/>
    <col min="8" max="8" width="10.6640625" bestFit="1" customWidth="1"/>
    <col min="9" max="9" width="14.5546875" bestFit="1" customWidth="1"/>
    <col min="10" max="11" width="14.5546875" customWidth="1"/>
    <col min="12" max="12" width="14.5546875" style="174" customWidth="1"/>
    <col min="13" max="13" width="11" bestFit="1" customWidth="1"/>
    <col min="14" max="14" width="14.88671875" customWidth="1"/>
    <col min="15" max="15" width="13.33203125" bestFit="1" customWidth="1"/>
  </cols>
  <sheetData>
    <row r="2" spans="2:15" x14ac:dyDescent="0.3">
      <c r="B2" t="s">
        <v>42</v>
      </c>
      <c r="C2" t="s">
        <v>3</v>
      </c>
      <c r="D2" t="s">
        <v>350</v>
      </c>
      <c r="E2" t="s">
        <v>361</v>
      </c>
      <c r="F2" t="s">
        <v>352</v>
      </c>
      <c r="G2" t="s">
        <v>362</v>
      </c>
      <c r="H2" t="s">
        <v>276</v>
      </c>
      <c r="I2" t="s">
        <v>363</v>
      </c>
      <c r="J2" t="s">
        <v>364</v>
      </c>
      <c r="K2" t="s">
        <v>365</v>
      </c>
      <c r="L2" s="174" t="s">
        <v>102</v>
      </c>
      <c r="M2" t="s">
        <v>366</v>
      </c>
      <c r="N2" t="s">
        <v>351</v>
      </c>
    </row>
    <row r="3" spans="2:15" x14ac:dyDescent="0.3">
      <c r="B3">
        <v>1</v>
      </c>
      <c r="C3" t="s">
        <v>347</v>
      </c>
      <c r="D3" s="6">
        <v>1076.1500000000001</v>
      </c>
      <c r="E3" s="6">
        <v>332.4</v>
      </c>
      <c r="F3" s="6">
        <v>107262.5</v>
      </c>
      <c r="G3" s="6">
        <v>45806.69</v>
      </c>
      <c r="H3" s="6">
        <f>F3-G3</f>
        <v>61455.81</v>
      </c>
      <c r="I3" s="6">
        <v>443739.38</v>
      </c>
      <c r="J3" s="6">
        <v>41627.69</v>
      </c>
      <c r="K3" s="6">
        <v>27211.42</v>
      </c>
      <c r="L3" s="6">
        <f>J3+K3</f>
        <v>68839.11</v>
      </c>
      <c r="M3" s="6">
        <v>34198.51</v>
      </c>
      <c r="N3" s="131">
        <v>395440.78</v>
      </c>
      <c r="O3" s="6"/>
    </row>
    <row r="4" spans="2:15" x14ac:dyDescent="0.3">
      <c r="B4" s="174">
        <v>2</v>
      </c>
      <c r="C4" t="s">
        <v>348</v>
      </c>
      <c r="D4" s="6">
        <v>12273.25</v>
      </c>
      <c r="E4" s="6">
        <v>31.44</v>
      </c>
      <c r="F4" s="6">
        <v>118.6</v>
      </c>
      <c r="G4" s="6">
        <v>2827.4</v>
      </c>
      <c r="H4" s="6">
        <f t="shared" ref="H4:H10" si="0">F4-G4</f>
        <v>-2708.8</v>
      </c>
      <c r="I4" s="6">
        <v>145102.70000000001</v>
      </c>
      <c r="J4" s="6">
        <v>19195.5</v>
      </c>
      <c r="K4" s="6">
        <v>5273.4</v>
      </c>
      <c r="L4" s="6">
        <f t="shared" ref="L4:L10" si="1">J4+K4</f>
        <v>24468.9</v>
      </c>
      <c r="M4" s="6">
        <v>14704.8</v>
      </c>
      <c r="N4" s="131">
        <v>385803.12</v>
      </c>
      <c r="O4" s="6"/>
    </row>
    <row r="5" spans="2:15" x14ac:dyDescent="0.3">
      <c r="B5" s="174">
        <v>3</v>
      </c>
      <c r="C5" t="s">
        <v>349</v>
      </c>
      <c r="D5" s="6">
        <v>2717.65</v>
      </c>
      <c r="E5" s="6">
        <v>124.35</v>
      </c>
      <c r="F5" s="6">
        <v>108647.25</v>
      </c>
      <c r="G5" s="6">
        <v>12012.75</v>
      </c>
      <c r="H5" s="6">
        <f t="shared" si="0"/>
        <v>96634.5</v>
      </c>
      <c r="I5" s="6">
        <v>142404.35999999999</v>
      </c>
      <c r="J5" s="6">
        <v>24007.83</v>
      </c>
      <c r="K5" s="6">
        <v>4844.05</v>
      </c>
      <c r="L5" s="6">
        <f t="shared" si="1"/>
        <v>28851.88</v>
      </c>
      <c r="M5" s="6">
        <v>12131.73</v>
      </c>
      <c r="N5" s="131">
        <v>338033.69</v>
      </c>
      <c r="O5" s="6"/>
    </row>
    <row r="6" spans="2:15" x14ac:dyDescent="0.3">
      <c r="B6" s="174">
        <v>4</v>
      </c>
      <c r="C6" t="s">
        <v>354</v>
      </c>
      <c r="D6" s="6">
        <v>4808.8</v>
      </c>
      <c r="E6" s="6">
        <v>27.4</v>
      </c>
      <c r="F6" s="6">
        <v>419.44</v>
      </c>
      <c r="G6" s="6">
        <v>146.31</v>
      </c>
      <c r="H6" s="6">
        <f t="shared" si="0"/>
        <v>273.13</v>
      </c>
      <c r="I6" s="6">
        <v>16942.46</v>
      </c>
      <c r="J6" s="6">
        <v>5483.99</v>
      </c>
      <c r="K6" s="6">
        <v>623.96</v>
      </c>
      <c r="L6" s="6">
        <f t="shared" si="1"/>
        <v>6107.95</v>
      </c>
      <c r="M6" s="6">
        <v>4184.13</v>
      </c>
      <c r="N6" s="131">
        <v>131786.64000000001</v>
      </c>
      <c r="O6" s="6"/>
    </row>
    <row r="7" spans="2:15" x14ac:dyDescent="0.3">
      <c r="B7" s="174">
        <v>5</v>
      </c>
      <c r="C7" t="s">
        <v>353</v>
      </c>
      <c r="D7" s="6">
        <v>252.05</v>
      </c>
      <c r="E7" s="6">
        <v>293.64</v>
      </c>
      <c r="F7" s="6">
        <v>40802.18</v>
      </c>
      <c r="G7" s="6">
        <v>7080.05</v>
      </c>
      <c r="H7" s="6">
        <f t="shared" si="0"/>
        <v>33722.129999999997</v>
      </c>
      <c r="I7" s="6">
        <v>46823.81</v>
      </c>
      <c r="J7" s="6">
        <v>7509.52</v>
      </c>
      <c r="K7" s="6">
        <v>935.52</v>
      </c>
      <c r="L7" s="6">
        <f t="shared" si="1"/>
        <v>8445.0400000000009</v>
      </c>
      <c r="M7" s="6">
        <v>2662.5</v>
      </c>
      <c r="N7" s="131">
        <v>73998.03</v>
      </c>
      <c r="O7" s="6"/>
    </row>
    <row r="8" spans="2:15" x14ac:dyDescent="0.3">
      <c r="B8" s="174">
        <v>6</v>
      </c>
      <c r="C8" t="s">
        <v>367</v>
      </c>
      <c r="D8" s="6">
        <v>1542.95</v>
      </c>
      <c r="E8" s="6">
        <v>8.2100000000000009</v>
      </c>
      <c r="F8" s="6">
        <v>120.75</v>
      </c>
      <c r="G8" s="6">
        <v>174.54</v>
      </c>
      <c r="H8" s="6">
        <f t="shared" si="0"/>
        <v>-53.789999999999992</v>
      </c>
      <c r="I8" s="6">
        <v>1154.1400000000001</v>
      </c>
      <c r="J8" s="6">
        <v>148.82</v>
      </c>
      <c r="K8" s="6">
        <v>36.68</v>
      </c>
      <c r="L8" s="6">
        <f t="shared" si="1"/>
        <v>185.5</v>
      </c>
      <c r="M8" s="6">
        <v>78.650000000000006</v>
      </c>
      <c r="N8" s="131">
        <v>12666.67</v>
      </c>
      <c r="O8" s="6"/>
    </row>
    <row r="9" spans="2:15" x14ac:dyDescent="0.3">
      <c r="B9" s="174">
        <v>7</v>
      </c>
      <c r="C9" t="s">
        <v>368</v>
      </c>
      <c r="D9" s="6">
        <v>8334</v>
      </c>
      <c r="E9" s="6">
        <v>1.32</v>
      </c>
      <c r="F9" s="6">
        <v>524.5</v>
      </c>
      <c r="G9" s="6">
        <v>448.76</v>
      </c>
      <c r="H9" s="6">
        <f t="shared" si="0"/>
        <v>75.740000000000009</v>
      </c>
      <c r="I9" s="6">
        <v>7389.48</v>
      </c>
      <c r="J9" s="6">
        <v>732.94</v>
      </c>
      <c r="K9" s="6">
        <v>272.58</v>
      </c>
      <c r="L9" s="6">
        <f t="shared" si="1"/>
        <v>1005.52</v>
      </c>
      <c r="M9" s="6">
        <v>435.35</v>
      </c>
      <c r="N9" s="131">
        <v>10981.6</v>
      </c>
      <c r="O9" s="6"/>
    </row>
    <row r="10" spans="2:15" x14ac:dyDescent="0.3">
      <c r="B10" s="174">
        <v>8</v>
      </c>
      <c r="C10" t="s">
        <v>369</v>
      </c>
      <c r="D10" s="6">
        <v>2037.55</v>
      </c>
      <c r="E10" s="6">
        <v>1.45</v>
      </c>
      <c r="F10" s="6">
        <v>421.27</v>
      </c>
      <c r="G10" s="6">
        <v>48.69</v>
      </c>
      <c r="H10" s="6">
        <f t="shared" si="0"/>
        <v>372.58</v>
      </c>
      <c r="I10" s="6">
        <v>2310.42</v>
      </c>
      <c r="J10" s="6">
        <v>169.59</v>
      </c>
      <c r="K10" s="6">
        <v>47.96</v>
      </c>
      <c r="L10" s="6">
        <f t="shared" si="1"/>
        <v>217.55</v>
      </c>
      <c r="M10" s="6">
        <v>122.48</v>
      </c>
      <c r="N10" s="131">
        <v>2952.12</v>
      </c>
      <c r="O10" s="6"/>
    </row>
    <row r="11" spans="2:15" x14ac:dyDescent="0.3">
      <c r="D11" s="6"/>
      <c r="E11" s="6"/>
      <c r="F11" s="6"/>
      <c r="G11" s="6"/>
      <c r="H11" s="6"/>
      <c r="I11" s="6"/>
      <c r="J11" s="6"/>
      <c r="K11" s="6"/>
      <c r="L11" s="6"/>
      <c r="M11" s="6"/>
      <c r="N11" s="131"/>
      <c r="O11" s="6"/>
    </row>
    <row r="12" spans="2:15" x14ac:dyDescent="0.3">
      <c r="D12" s="6"/>
      <c r="E12" s="6"/>
      <c r="F12" s="6"/>
      <c r="G12" s="6"/>
      <c r="H12" s="6"/>
      <c r="I12" s="6"/>
      <c r="J12" s="6"/>
      <c r="K12" s="6"/>
      <c r="L12" s="6"/>
      <c r="M12" s="6"/>
      <c r="N12" s="131"/>
      <c r="O12" s="6"/>
    </row>
    <row r="13" spans="2:15" x14ac:dyDescent="0.3">
      <c r="D13" s="6"/>
      <c r="E13" s="6"/>
      <c r="F13" s="6"/>
      <c r="G13" s="6"/>
      <c r="H13" s="6"/>
      <c r="I13" s="6"/>
      <c r="J13" s="6"/>
      <c r="K13" s="6"/>
      <c r="L13" s="6"/>
      <c r="M13" s="6"/>
      <c r="N13" s="131"/>
      <c r="O13" s="6"/>
    </row>
    <row r="14" spans="2:15" x14ac:dyDescent="0.3">
      <c r="D14" s="6"/>
      <c r="E14" s="6"/>
      <c r="F14" s="6"/>
      <c r="G14" s="6"/>
      <c r="H14" s="6"/>
      <c r="I14" s="6"/>
      <c r="J14" s="6"/>
      <c r="K14" s="6"/>
      <c r="L14" s="6"/>
      <c r="M14" s="6"/>
      <c r="N14" s="131"/>
      <c r="O14" s="6"/>
    </row>
    <row r="15" spans="2:15" x14ac:dyDescent="0.3">
      <c r="D15" s="6"/>
      <c r="E15" s="6"/>
      <c r="F15" s="6"/>
      <c r="G15" s="6"/>
      <c r="H15" s="6"/>
      <c r="I15" s="6"/>
      <c r="J15" s="6"/>
      <c r="K15" s="6"/>
      <c r="L15" s="6"/>
      <c r="M15" s="6"/>
      <c r="N15" s="131"/>
      <c r="O15" s="6"/>
    </row>
    <row r="16" spans="2:15" x14ac:dyDescent="0.3">
      <c r="D16" s="6"/>
      <c r="E16" s="6"/>
      <c r="F16" s="6"/>
      <c r="G16" s="6"/>
      <c r="H16" s="6"/>
      <c r="I16" s="6"/>
      <c r="J16" s="6"/>
      <c r="K16" s="6"/>
      <c r="L16" s="6"/>
      <c r="M16" s="6"/>
      <c r="N16" s="131"/>
      <c r="O16" s="6"/>
    </row>
    <row r="17" spans="4:15" x14ac:dyDescent="0.3">
      <c r="D17" s="6"/>
      <c r="E17" s="6"/>
      <c r="F17" s="6"/>
      <c r="G17" s="6"/>
      <c r="H17" s="6"/>
      <c r="I17" s="6"/>
      <c r="J17" s="6"/>
      <c r="K17" s="6"/>
      <c r="L17" s="6"/>
      <c r="M17" s="6"/>
      <c r="N17" s="131"/>
      <c r="O17" s="6"/>
    </row>
    <row r="18" spans="4:15" x14ac:dyDescent="0.3">
      <c r="D18" s="6"/>
      <c r="E18" s="6"/>
      <c r="F18" s="6"/>
      <c r="G18" s="6"/>
      <c r="H18" s="6"/>
      <c r="I18" s="6"/>
      <c r="J18" s="6"/>
      <c r="K18" s="6"/>
      <c r="L18" s="6"/>
      <c r="M18" s="6"/>
      <c r="N18" s="131"/>
      <c r="O18" s="6"/>
    </row>
    <row r="19" spans="4:15" x14ac:dyDescent="0.3">
      <c r="D19" s="6"/>
      <c r="E19" s="6"/>
      <c r="F19" s="6"/>
      <c r="G19" s="6"/>
      <c r="H19" s="6"/>
      <c r="I19" s="6"/>
      <c r="J19" s="6"/>
      <c r="K19" s="6"/>
      <c r="L19" s="6"/>
      <c r="M19" s="6"/>
      <c r="N19" s="131"/>
      <c r="O19" s="6"/>
    </row>
    <row r="20" spans="4:15" x14ac:dyDescent="0.3">
      <c r="D20" s="6"/>
      <c r="E20" s="6"/>
      <c r="F20" s="6"/>
      <c r="G20" s="6"/>
      <c r="H20" s="6"/>
      <c r="I20" s="6"/>
      <c r="J20" s="6"/>
      <c r="K20" s="6"/>
      <c r="L20" s="6"/>
      <c r="M20" s="6"/>
      <c r="N20" s="131"/>
      <c r="O20" s="6"/>
    </row>
    <row r="21" spans="4:15" x14ac:dyDescent="0.3">
      <c r="D21" s="6"/>
      <c r="E21" s="6"/>
      <c r="F21" s="6"/>
      <c r="G21" s="6"/>
      <c r="H21" s="6"/>
      <c r="I21" s="6"/>
      <c r="J21" s="6"/>
      <c r="K21" s="6"/>
      <c r="L21" s="6"/>
      <c r="M21" s="6"/>
      <c r="N21" s="131"/>
      <c r="O21" s="6"/>
    </row>
    <row r="22" spans="4:15" x14ac:dyDescent="0.3">
      <c r="D22" s="6"/>
      <c r="E22" s="6"/>
      <c r="F22" s="6"/>
      <c r="G22" s="6"/>
      <c r="H22" s="6"/>
      <c r="I22" s="6"/>
      <c r="J22" s="6"/>
      <c r="K22" s="6"/>
      <c r="L22" s="6"/>
      <c r="M22" s="6"/>
      <c r="N22" s="131"/>
      <c r="O22" s="6"/>
    </row>
    <row r="23" spans="4:15" x14ac:dyDescent="0.3">
      <c r="D23" s="6"/>
      <c r="E23" s="6"/>
      <c r="F23" s="6"/>
      <c r="G23" s="6"/>
      <c r="H23" s="6"/>
      <c r="I23" s="6"/>
      <c r="J23" s="6"/>
      <c r="K23" s="6"/>
      <c r="L23" s="6"/>
      <c r="M23" s="6"/>
      <c r="N23" s="131"/>
      <c r="O23" s="6"/>
    </row>
    <row r="24" spans="4:15" x14ac:dyDescent="0.3">
      <c r="D24" s="6"/>
      <c r="E24" s="6"/>
      <c r="F24" s="6"/>
      <c r="G24" s="6"/>
      <c r="H24" s="6"/>
      <c r="I24" s="6"/>
      <c r="J24" s="6"/>
      <c r="K24" s="6"/>
      <c r="L24" s="6"/>
      <c r="M24" s="6"/>
      <c r="N24" s="131"/>
      <c r="O24" s="6"/>
    </row>
    <row r="25" spans="4:15" x14ac:dyDescent="0.3">
      <c r="D25" s="6"/>
      <c r="E25" s="6"/>
      <c r="F25" s="6"/>
      <c r="G25" s="6"/>
      <c r="H25" s="6"/>
      <c r="I25" s="6"/>
      <c r="J25" s="6"/>
      <c r="K25" s="6"/>
      <c r="L25" s="6"/>
      <c r="M25" s="6"/>
      <c r="N25" s="131"/>
      <c r="O25" s="6"/>
    </row>
    <row r="26" spans="4:15" x14ac:dyDescent="0.3">
      <c r="D26" s="6"/>
      <c r="E26" s="6"/>
      <c r="F26" s="6"/>
      <c r="G26" s="6"/>
      <c r="H26" s="6"/>
      <c r="I26" s="6"/>
      <c r="J26" s="6"/>
      <c r="K26" s="6"/>
      <c r="L26" s="6"/>
      <c r="M26" s="6"/>
      <c r="N26" s="131"/>
      <c r="O26" s="6"/>
    </row>
    <row r="27" spans="4:15" x14ac:dyDescent="0.3">
      <c r="D27" s="6"/>
      <c r="E27" s="6"/>
      <c r="F27" s="6"/>
      <c r="G27" s="6"/>
      <c r="H27" s="6"/>
      <c r="I27" s="6"/>
      <c r="J27" s="6"/>
      <c r="K27" s="6"/>
      <c r="L27" s="6"/>
      <c r="M27" s="6"/>
      <c r="N27" s="131"/>
      <c r="O27" s="6"/>
    </row>
    <row r="28" spans="4:15" x14ac:dyDescent="0.3">
      <c r="D28" s="6"/>
      <c r="E28" s="6"/>
      <c r="F28" s="6"/>
      <c r="G28" s="6"/>
      <c r="H28" s="6"/>
      <c r="I28" s="6"/>
      <c r="J28" s="6"/>
      <c r="K28" s="6"/>
      <c r="L28" s="6"/>
      <c r="M28" s="6"/>
      <c r="N28" s="131"/>
      <c r="O28" s="6"/>
    </row>
    <row r="29" spans="4:15" x14ac:dyDescent="0.3">
      <c r="D29" s="6"/>
      <c r="E29" s="6"/>
      <c r="F29" s="6"/>
      <c r="G29" s="6"/>
      <c r="H29" s="6"/>
      <c r="I29" s="6"/>
      <c r="J29" s="6"/>
      <c r="K29" s="6"/>
      <c r="L29" s="6"/>
      <c r="M29" s="6"/>
      <c r="N29" s="131"/>
      <c r="O29" s="6"/>
    </row>
    <row r="30" spans="4:15" x14ac:dyDescent="0.3">
      <c r="D30" s="6"/>
      <c r="E30" s="6"/>
      <c r="F30" s="6"/>
      <c r="G30" s="6"/>
      <c r="H30" s="6"/>
      <c r="I30" s="6"/>
      <c r="J30" s="6"/>
      <c r="K30" s="6"/>
      <c r="L30" s="6"/>
      <c r="M30" s="6"/>
      <c r="N30" s="131"/>
      <c r="O30" s="6"/>
    </row>
    <row r="31" spans="4:15" x14ac:dyDescent="0.3">
      <c r="D31" s="6"/>
      <c r="E31" s="6"/>
      <c r="F31" s="6"/>
      <c r="G31" s="6"/>
      <c r="H31" s="6"/>
      <c r="I31" s="6"/>
      <c r="J31" s="6"/>
      <c r="K31" s="6"/>
      <c r="L31" s="6"/>
      <c r="M31" s="6"/>
      <c r="N31" s="131"/>
      <c r="O31" s="6"/>
    </row>
    <row r="32" spans="4:15" x14ac:dyDescent="0.3">
      <c r="D32" s="6"/>
      <c r="E32" s="6"/>
      <c r="F32" s="6"/>
      <c r="G32" s="6"/>
      <c r="H32" s="6"/>
      <c r="I32" s="6"/>
      <c r="J32" s="6"/>
      <c r="K32" s="6"/>
      <c r="L32" s="6"/>
      <c r="M32" s="6"/>
      <c r="N32" s="131"/>
      <c r="O32" s="6"/>
    </row>
    <row r="33" spans="4:15" x14ac:dyDescent="0.3">
      <c r="D33" s="6"/>
      <c r="E33" s="6"/>
      <c r="F33" s="6"/>
      <c r="G33" s="6"/>
      <c r="H33" s="6"/>
      <c r="I33" s="6"/>
      <c r="J33" s="6"/>
      <c r="K33" s="6"/>
      <c r="L33" s="6"/>
      <c r="M33" s="6"/>
      <c r="N33" s="131"/>
      <c r="O33" s="6"/>
    </row>
    <row r="34" spans="4:15" x14ac:dyDescent="0.3">
      <c r="D34" s="6"/>
      <c r="E34" s="6"/>
      <c r="F34" s="6"/>
      <c r="G34" s="6"/>
      <c r="H34" s="6"/>
      <c r="I34" s="6"/>
      <c r="J34" s="6"/>
      <c r="K34" s="6"/>
      <c r="L34" s="6"/>
      <c r="M34" s="6"/>
      <c r="N34" s="131"/>
      <c r="O34" s="6"/>
    </row>
    <row r="35" spans="4:15" x14ac:dyDescent="0.3">
      <c r="D35" s="6"/>
      <c r="E35" s="6"/>
      <c r="F35" s="6"/>
      <c r="G35" s="6"/>
      <c r="H35" s="6"/>
      <c r="I35" s="6"/>
      <c r="J35" s="6"/>
      <c r="K35" s="6"/>
      <c r="L35" s="6"/>
      <c r="M35" s="6"/>
      <c r="N35" s="131"/>
      <c r="O35" s="6"/>
    </row>
    <row r="36" spans="4:15" x14ac:dyDescent="0.3">
      <c r="D36" s="6"/>
      <c r="E36" s="6"/>
      <c r="F36" s="6"/>
      <c r="G36" s="6"/>
      <c r="H36" s="6"/>
      <c r="I36" s="6"/>
      <c r="J36" s="6"/>
      <c r="K36" s="6"/>
      <c r="L36" s="6"/>
      <c r="M36" s="6"/>
      <c r="N36" s="131"/>
      <c r="O36"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4</vt:i4>
      </vt:variant>
    </vt:vector>
  </HeadingPairs>
  <TitlesOfParts>
    <vt:vector size="26" baseType="lpstr">
      <vt:lpstr>DCF&gt;</vt:lpstr>
      <vt:lpstr>WACC</vt:lpstr>
      <vt:lpstr>Data&gt;</vt:lpstr>
      <vt:lpstr>Beta - Regression</vt:lpstr>
      <vt:lpstr>Intrisic Growth</vt:lpstr>
      <vt:lpstr>DCF</vt:lpstr>
      <vt:lpstr>Comps_Val</vt:lpstr>
      <vt:lpstr>Football Field</vt:lpstr>
      <vt:lpstr>VAR-Monte Carlo Simulation </vt:lpstr>
      <vt:lpstr>Altman Z Score</vt:lpstr>
      <vt:lpstr>Dupont Analysis</vt:lpstr>
      <vt:lpstr>HistoricalFS</vt:lpstr>
      <vt:lpstr>Ratio Analysis</vt:lpstr>
      <vt:lpstr>Common Size Statement</vt:lpstr>
      <vt:lpstr>Forecasting</vt:lpstr>
      <vt:lpstr>Data Room&gt;</vt:lpstr>
      <vt:lpstr>Data Sheet</vt:lpstr>
      <vt:lpstr>Raw FS</vt:lpstr>
      <vt:lpstr>Help&gt;</vt:lpstr>
      <vt:lpstr>Rm</vt:lpstr>
      <vt:lpstr>Beta - Comps</vt:lpstr>
      <vt:lpstr>Relative Data</vt:lpstr>
      <vt:lpstr>'Altman Z Score'!Print_Area</vt:lpstr>
      <vt:lpstr>Comps_Val!Print_Area</vt:lpstr>
      <vt:lpstr>'Dupont Analysis'!Print_Area</vt:lpstr>
      <vt:lpstr>UPDATE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Valuation School</dc:creator>
  <cp:lastModifiedBy>Sandeep Jethuri</cp:lastModifiedBy>
  <cp:lastPrinted>2024-08-19T22:53:33Z</cp:lastPrinted>
  <dcterms:created xsi:type="dcterms:W3CDTF">2023-02-06T14:53:36Z</dcterms:created>
  <dcterms:modified xsi:type="dcterms:W3CDTF">2024-08-19T22:58:17Z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{1EE99B22-FCBF-4602-91E6-C0830BFCF47D}</vt:lpwstr>
  </property>
</Properties>
</file>