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m\Downloads\"/>
    </mc:Choice>
  </mc:AlternateContent>
  <xr:revisionPtr revIDLastSave="0" documentId="8_{98CA9B19-5451-4214-91C5-0F30599E4D9C}" xr6:coauthVersionLast="47" xr6:coauthVersionMax="47" xr10:uidLastSave="{00000000-0000-0000-0000-000000000000}"/>
  <bookViews>
    <workbookView xWindow="-103" yWindow="-103" windowWidth="33120" windowHeight="18000" firstSheet="17" activeTab="17" xr2:uid="{46A7E573-FEE7-4618-BFA2-E5D714AF60FD}"/>
  </bookViews>
  <sheets>
    <sheet name="AVERAGE 1 - Question" sheetId="2" r:id="rId1"/>
    <sheet name="AVERAGE 3 QUESTION" sheetId="5" r:id="rId2"/>
    <sheet name="COUNT 1 - Question" sheetId="7" r:id="rId3"/>
    <sheet name="COUNT 2 - Question" sheetId="8" r:id="rId4"/>
    <sheet name="COUNT 3" sheetId="6" r:id="rId5"/>
    <sheet name="HLOOKUP " sheetId="10" r:id="rId6"/>
    <sheet name="IF 1" sheetId="11" r:id="rId7"/>
    <sheet name="IF 2" sheetId="12" r:id="rId8"/>
    <sheet name="IF 3" sheetId="13" r:id="rId9"/>
    <sheet name="IF 4" sheetId="14" r:id="rId10"/>
    <sheet name="MATH 1" sheetId="15" r:id="rId11"/>
    <sheet name="MAX MIN 1" sheetId="16" r:id="rId12"/>
    <sheet name="MAX MIN 2" sheetId="17" r:id="rId13"/>
    <sheet name="MAX MIN 3" sheetId="18" r:id="rId14"/>
    <sheet name="NESTED IF 1" sheetId="19" r:id="rId15"/>
    <sheet name="SUM 1" sheetId="20" r:id="rId16"/>
    <sheet name="SUM 2" sheetId="21" r:id="rId17"/>
    <sheet name="SUM 3" sheetId="22" r:id="rId18"/>
    <sheet name="SUM IF 1" sheetId="23" r:id="rId19"/>
    <sheet name="SUM IF 2" sheetId="24" r:id="rId20"/>
    <sheet name="VLOOKUP APPROX MATCH" sheetId="25" r:id="rId21"/>
    <sheet name="VLOOKUP 1" sheetId="26" r:id="rId22"/>
    <sheet name="VLOOKUP 2A" sheetId="27" r:id="rId23"/>
  </sheets>
  <definedNames>
    <definedName name="ExternalData_1" localSheetId="0" hidden="1">'AVERAGE 1 - Question'!$A$1:$D$20</definedName>
    <definedName name="ExternalData_1" localSheetId="2" hidden="1">'COUNT 1 - Question'!$A$1:$G$18</definedName>
    <definedName name="ExternalData_1" localSheetId="3" hidden="1">'COUNT 2 - Question'!$A$1:$F$27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7" l="1"/>
  <c r="C30" i="27"/>
  <c r="C19" i="27"/>
  <c r="C33" i="26"/>
  <c r="C31" i="26"/>
  <c r="C26" i="26"/>
  <c r="C25" i="26"/>
  <c r="C24" i="26"/>
  <c r="E19" i="26"/>
  <c r="E17" i="26"/>
  <c r="B9" i="25"/>
  <c r="B10" i="25"/>
  <c r="B8" i="25"/>
  <c r="C40" i="24"/>
  <c r="C29" i="24"/>
  <c r="C18" i="24"/>
  <c r="H21" i="23"/>
  <c r="H20" i="23"/>
  <c r="H18" i="23"/>
  <c r="H16" i="23"/>
  <c r="H15" i="23"/>
  <c r="C20" i="22"/>
  <c r="C19" i="22"/>
  <c r="C16" i="22"/>
  <c r="C13" i="22"/>
  <c r="C10" i="22"/>
  <c r="C7" i="22"/>
  <c r="C4" i="22"/>
  <c r="B95" i="21"/>
  <c r="B18" i="20"/>
  <c r="C10" i="19"/>
  <c r="C11" i="19"/>
  <c r="C12" i="19"/>
  <c r="C9" i="19"/>
  <c r="C12" i="18"/>
  <c r="G8" i="17"/>
  <c r="G9" i="17"/>
  <c r="G10" i="17"/>
  <c r="G11" i="17"/>
  <c r="C14" i="16"/>
  <c r="C13" i="16"/>
  <c r="C12" i="16"/>
  <c r="D25" i="15"/>
  <c r="D24" i="15"/>
  <c r="D20" i="15"/>
  <c r="D18" i="15"/>
  <c r="D14" i="15"/>
  <c r="D13" i="15"/>
  <c r="D12" i="15"/>
  <c r="D11" i="15"/>
  <c r="D12" i="14"/>
  <c r="D13" i="14"/>
  <c r="D14" i="14"/>
  <c r="D15" i="14"/>
  <c r="D16" i="14"/>
  <c r="D17" i="14"/>
  <c r="D11" i="14"/>
  <c r="F10" i="13"/>
  <c r="F11" i="13"/>
  <c r="F12" i="13"/>
  <c r="F13" i="13"/>
  <c r="F14" i="13"/>
  <c r="F15" i="13"/>
  <c r="F16" i="13"/>
  <c r="F9" i="13"/>
  <c r="E10" i="13"/>
  <c r="E11" i="13"/>
  <c r="E12" i="13"/>
  <c r="E13" i="13"/>
  <c r="E14" i="13"/>
  <c r="E15" i="13"/>
  <c r="E16" i="13"/>
  <c r="E9" i="13"/>
  <c r="D10" i="12"/>
  <c r="D9" i="12"/>
  <c r="D8" i="12"/>
  <c r="D7" i="12"/>
  <c r="D17" i="11"/>
  <c r="D16" i="11"/>
  <c r="D15" i="11"/>
  <c r="D14" i="11"/>
  <c r="C23" i="10"/>
  <c r="C12" i="10"/>
  <c r="C33" i="10"/>
  <c r="B27" i="6"/>
  <c r="B24" i="6"/>
  <c r="B21" i="6"/>
  <c r="B18" i="6"/>
  <c r="B27" i="8"/>
  <c r="B21" i="8"/>
  <c r="B18" i="7"/>
  <c r="B15" i="7"/>
  <c r="B23" i="5"/>
  <c r="B24" i="5"/>
  <c r="B16" i="5"/>
  <c r="B18" i="5"/>
  <c r="B17" i="5"/>
  <c r="D20" i="2"/>
  <c r="D18" i="2"/>
  <c r="D16" i="2"/>
  <c r="D14" i="2"/>
  <c r="C32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9A2567-D992-4BD7-937A-EAAC9AD6F3EB}" keepAlive="1" name="Query - AVERAGE 1 - Question" description="Connection to the 'AVERAGE 1 - Question' query in the workbook." type="5" refreshedVersion="8" background="1" saveData="1">
    <dbPr connection="Provider=Microsoft.Mashup.OleDb.1;Data Source=$Workbook$;Location=&quot;AVERAGE 1 - Question&quot;;Extended Properties=&quot;&quot;" command="SELECT * FROM [AVERAGE 1 - Question]"/>
  </connection>
  <connection id="2" xr16:uid="{196F007C-3066-4402-83EA-2E924925E8CA}" keepAlive="1" name="Query - COUNT 1 - Question" description="Connection to the 'COUNT 1 - Question' query in the workbook." type="5" refreshedVersion="8" background="1" saveData="1">
    <dbPr connection="Provider=Microsoft.Mashup.OleDb.1;Data Source=$Workbook$;Location=&quot;COUNT 1 - Question&quot;;Extended Properties=&quot;&quot;" command="SELECT * FROM [COUNT 1 - Question]"/>
  </connection>
  <connection id="3" xr16:uid="{76906AED-DA10-4BBD-BA27-5CD1BCA6A9FE}" keepAlive="1" name="Query - COUNT 2 - Question" description="Connection to the 'COUNT 2 - Question' query in the workbook." type="5" refreshedVersion="8" background="1" saveData="1">
    <dbPr connection="Provider=Microsoft.Mashup.OleDb.1;Data Source=$Workbook$;Location=&quot;COUNT 2 - Question&quot;;Extended Properties=&quot;&quot;" command="SELECT * FROM [COUNT 2 - Question]"/>
  </connection>
  <connection id="4" xr16:uid="{EC06073C-B636-4A73-9844-3480406E723C}" keepAlive="1" name="Query - COUNT 3 - Question" description="Connection to the 'COUNT 3 - Question' query in the workbook." type="5" refreshedVersion="0" background="1">
    <dbPr connection="Provider=Microsoft.Mashup.OleDb.1;Data Source=$Workbook$;Location=&quot;COUNT 3 - Question&quot;;Extended Properties=&quot;&quot;" command="SELECT * FROM [COUNT 3 - Question]"/>
  </connection>
</connections>
</file>

<file path=xl/sharedStrings.xml><?xml version="1.0" encoding="utf-8"?>
<sst xmlns="http://schemas.openxmlformats.org/spreadsheetml/2006/main" count="814" uniqueCount="535">
  <si>
    <t>Column1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</si>
  <si>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</si>
  <si>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</si>
  <si>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</si>
  <si>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</si>
  <si>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</si>
  <si>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</si>
  <si>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</si>
  <si>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</si>
  <si>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</si>
  <si>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</si>
  <si>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</si>
  <si>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</si>
  <si>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</si>
  <si>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</si>
  <si>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</si>
  <si>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</si>
  <si>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</si>
  <si>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</si>
  <si>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</si>
  <si>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</si>
  <si>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</si>
  <si>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Column2</t>
  </si>
  <si>
    <t>Column3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</si>
  <si>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</si>
  <si>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</si>
  <si>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</si>
  <si>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</si>
  <si>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</si>
  <si>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</si>
  <si>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</si>
  <si>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</si>
  <si>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</si>
  <si>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</si>
  <si>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</si>
  <si>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</si>
  <si>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</si>
  <si>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</si>
  <si>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</si>
  <si>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</si>
  <si>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</si>
  <si>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</si>
  <si>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Column4</t>
  </si>
  <si>
    <t>Column5</t>
  </si>
  <si>
    <t>Column6</t>
  </si>
  <si>
    <t>Column7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</si>
  <si>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</si>
  <si>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</si>
  <si>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</si>
  <si>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</si>
  <si>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</si>
  <si>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</si>
  <si>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</si>
  <si>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</si>
  <si>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</si>
  <si>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</si>
  <si>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</si>
  <si>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</si>
  <si>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</si>
  <si>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</si>
  <si>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</si>
  <si>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I don't know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</si>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</sst>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B1mmm\-yy"/>
    <numFmt numFmtId="165" formatCode="_([$$-409]* #,##0.00_);_([$$-409]* \(#,##0.00\);_([$$-409]* &quot;-&quot;??_);_(@_)"/>
    <numFmt numFmtId="166" formatCode="_ * #,##0.00_ ;_ * \-#,##0.00_ ;_ * &quot;-&quot;??_ ;_ @_ "/>
    <numFmt numFmtId="167" formatCode="_ * #,##0_ ;_ * \-#,##0_ ;_ * &quot;-&quot;??_ ;_ @_ "/>
    <numFmt numFmtId="168" formatCode="_(* #,##0_);_(* \(#,##0\);_(* &quot;-&quot;??_);_(@_)"/>
    <numFmt numFmtId="169" formatCode="_-* #,##0.0_-;\-* #,##0.0_-;_-* &quot;-&quot;??_-;_-@_-"/>
    <numFmt numFmtId="170" formatCode="_-[$$-409]* #,##0.0000_ ;_-[$$-409]* \-#,##0.0000\ ;_-[$$-409]* &quot;-&quot;??_ ;_-@_ 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charset val="177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b/>
      <sz val="11"/>
      <color rgb="FF0E101A"/>
      <name val="Calibri"/>
      <family val="2"/>
    </font>
    <font>
      <b/>
      <sz val="18"/>
      <color rgb="FF0E101A"/>
      <name val="Calibri"/>
      <family val="2"/>
    </font>
    <font>
      <b/>
      <sz val="18"/>
      <color theme="1"/>
      <name val="Calibri"/>
      <family val="2"/>
      <scheme val="minor"/>
    </font>
    <font>
      <u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rgb="FF0E101A"/>
      <name val="Calibri"/>
      <family val="2"/>
    </font>
    <font>
      <b/>
      <sz val="24"/>
      <color theme="1"/>
      <name val="Calibri"/>
      <family val="2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1"/>
      <color rgb="FF0E101A"/>
      <name val="Calibri"/>
      <family val="2"/>
    </font>
    <font>
      <u/>
      <sz val="18"/>
      <color theme="10"/>
      <name val="Calibri"/>
      <family val="2"/>
      <charset val="177"/>
      <scheme val="minor"/>
    </font>
    <font>
      <b/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26"/>
      <color rgb="FF0E101A"/>
      <name val="Calibri"/>
      <family val="2"/>
    </font>
    <font>
      <sz val="18"/>
      <color theme="1"/>
      <name val="Calibri"/>
      <family val="2"/>
    </font>
    <font>
      <sz val="18"/>
      <color rgb="FF0E101A"/>
      <name val="Calibri"/>
      <family val="2"/>
    </font>
    <font>
      <b/>
      <u/>
      <sz val="18"/>
      <color rgb="FF0E101A"/>
      <name val="Calibri"/>
      <family val="2"/>
    </font>
    <font>
      <b/>
      <sz val="22"/>
      <color theme="1"/>
      <name val="Calibri"/>
      <family val="2"/>
    </font>
    <font>
      <b/>
      <u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b/>
      <sz val="14"/>
      <color rgb="FF0E101A"/>
      <name val="Calibri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b/>
      <sz val="20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" fillId="0" borderId="0"/>
    <xf numFmtId="0" fontId="14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2" fontId="3" fillId="2" borderId="0" xfId="0" applyNumberFormat="1" applyFont="1" applyFill="1" applyProtection="1">
      <protection locked="0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2" borderId="0" xfId="0" applyFont="1" applyFill="1" applyProtection="1">
      <protection locked="0"/>
    </xf>
    <xf numFmtId="0" fontId="7" fillId="0" borderId="0" xfId="0" applyFont="1"/>
    <xf numFmtId="0" fontId="8" fillId="0" borderId="0" xfId="0" applyFont="1"/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0" applyFont="1"/>
    <xf numFmtId="0" fontId="7" fillId="4" borderId="4" xfId="0" applyFont="1" applyFill="1" applyBorder="1"/>
    <xf numFmtId="0" fontId="7" fillId="0" borderId="0" xfId="0" applyFont="1" applyAlignment="1">
      <alignment horizontal="left" indent="1"/>
    </xf>
    <xf numFmtId="2" fontId="7" fillId="4" borderId="4" xfId="0" applyNumberFormat="1" applyFont="1" applyFill="1" applyBorder="1"/>
    <xf numFmtId="0" fontId="10" fillId="0" borderId="0" xfId="0" applyFont="1"/>
    <xf numFmtId="0" fontId="11" fillId="0" borderId="0" xfId="0" applyFont="1"/>
    <xf numFmtId="0" fontId="12" fillId="0" borderId="5" xfId="0" applyFont="1" applyBorder="1"/>
    <xf numFmtId="0" fontId="11" fillId="0" borderId="5" xfId="0" applyFont="1" applyBorder="1"/>
    <xf numFmtId="0" fontId="11" fillId="2" borderId="5" xfId="0" applyFont="1" applyFill="1" applyBorder="1"/>
    <xf numFmtId="0" fontId="13" fillId="0" borderId="0" xfId="4"/>
    <xf numFmtId="0" fontId="3" fillId="0" borderId="0" xfId="4" applyFont="1"/>
    <xf numFmtId="0" fontId="15" fillId="0" borderId="0" xfId="4" applyFont="1"/>
    <xf numFmtId="0" fontId="3" fillId="0" borderId="5" xfId="4" applyFont="1" applyBorder="1"/>
    <xf numFmtId="0" fontId="4" fillId="0" borderId="5" xfId="4" applyFont="1" applyBorder="1"/>
    <xf numFmtId="165" fontId="3" fillId="0" borderId="5" xfId="4" applyNumberFormat="1" applyFont="1" applyBorder="1"/>
    <xf numFmtId="0" fontId="3" fillId="2" borderId="5" xfId="4" applyFont="1" applyFill="1" applyBorder="1" applyProtection="1">
      <protection locked="0"/>
    </xf>
    <xf numFmtId="0" fontId="19" fillId="0" borderId="0" xfId="4" applyFont="1"/>
    <xf numFmtId="0" fontId="20" fillId="0" borderId="0" xfId="4" applyFont="1"/>
    <xf numFmtId="0" fontId="20" fillId="0" borderId="0" xfId="0" applyFont="1"/>
    <xf numFmtId="0" fontId="21" fillId="0" borderId="0" xfId="4" applyFont="1"/>
    <xf numFmtId="0" fontId="22" fillId="0" borderId="0" xfId="4" applyFont="1"/>
    <xf numFmtId="0" fontId="23" fillId="0" borderId="0" xfId="4" applyFont="1"/>
    <xf numFmtId="0" fontId="22" fillId="0" borderId="0" xfId="0" applyFont="1"/>
    <xf numFmtId="0" fontId="24" fillId="0" borderId="0" xfId="4" applyFont="1"/>
    <xf numFmtId="0" fontId="4" fillId="0" borderId="0" xfId="4" applyFont="1"/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15" fillId="0" borderId="5" xfId="4" applyFont="1" applyBorder="1"/>
    <xf numFmtId="0" fontId="15" fillId="0" borderId="6" xfId="4" applyFont="1" applyBorder="1"/>
    <xf numFmtId="0" fontId="3" fillId="0" borderId="6" xfId="4" applyFont="1" applyBorder="1"/>
    <xf numFmtId="0" fontId="16" fillId="0" borderId="0" xfId="4" applyFont="1"/>
    <xf numFmtId="0" fontId="25" fillId="0" borderId="0" xfId="4" applyFont="1"/>
    <xf numFmtId="0" fontId="25" fillId="0" borderId="0" xfId="0" applyFont="1"/>
    <xf numFmtId="0" fontId="26" fillId="0" borderId="0" xfId="4" applyFont="1"/>
    <xf numFmtId="0" fontId="26" fillId="0" borderId="0" xfId="0" applyFont="1"/>
    <xf numFmtId="0" fontId="27" fillId="0" borderId="0" xfId="0" applyFont="1"/>
    <xf numFmtId="0" fontId="27" fillId="0" borderId="0" xfId="4" applyFont="1"/>
    <xf numFmtId="0" fontId="1" fillId="0" borderId="0" xfId="4" applyFont="1"/>
    <xf numFmtId="0" fontId="2" fillId="0" borderId="5" xfId="4" applyFont="1" applyBorder="1"/>
    <xf numFmtId="0" fontId="1" fillId="0" borderId="5" xfId="4" applyFont="1" applyBorder="1"/>
    <xf numFmtId="167" fontId="1" fillId="0" borderId="5" xfId="7" applyNumberFormat="1" applyFont="1" applyBorder="1"/>
    <xf numFmtId="9" fontId="1" fillId="0" borderId="5" xfId="4" applyNumberFormat="1" applyFont="1" applyBorder="1"/>
    <xf numFmtId="3" fontId="1" fillId="2" borderId="5" xfId="4" applyNumberFormat="1" applyFont="1" applyFill="1" applyBorder="1" applyProtection="1">
      <protection locked="0"/>
    </xf>
    <xf numFmtId="0" fontId="28" fillId="0" borderId="0" xfId="4" applyFont="1"/>
    <xf numFmtId="0" fontId="28" fillId="0" borderId="0" xfId="0" applyFont="1"/>
    <xf numFmtId="0" fontId="3" fillId="0" borderId="0" xfId="4" applyFont="1" applyAlignment="1">
      <alignment horizontal="center"/>
    </xf>
    <xf numFmtId="0" fontId="18" fillId="0" borderId="0" xfId="4" applyFont="1"/>
    <xf numFmtId="0" fontId="3" fillId="0" borderId="0" xfId="4" quotePrefix="1" applyFont="1"/>
    <xf numFmtId="0" fontId="29" fillId="0" borderId="0" xfId="4" applyFont="1"/>
    <xf numFmtId="0" fontId="16" fillId="0" borderId="0" xfId="4" quotePrefix="1" applyFont="1"/>
    <xf numFmtId="9" fontId="3" fillId="0" borderId="0" xfId="4" applyNumberFormat="1" applyFont="1"/>
    <xf numFmtId="9" fontId="16" fillId="0" borderId="0" xfId="4" applyNumberFormat="1" applyFont="1"/>
    <xf numFmtId="0" fontId="3" fillId="0" borderId="7" xfId="4" applyFont="1" applyBorder="1"/>
    <xf numFmtId="0" fontId="3" fillId="2" borderId="0" xfId="4" applyFont="1" applyFill="1" applyProtection="1">
      <protection locked="0"/>
    </xf>
    <xf numFmtId="9" fontId="3" fillId="2" borderId="0" xfId="4" applyNumberFormat="1" applyFont="1" applyFill="1" applyProtection="1">
      <protection locked="0"/>
    </xf>
    <xf numFmtId="0" fontId="30" fillId="0" borderId="0" xfId="8" applyFont="1"/>
    <xf numFmtId="0" fontId="31" fillId="0" borderId="0" xfId="4" applyFont="1"/>
    <xf numFmtId="0" fontId="32" fillId="0" borderId="0" xfId="4" applyFont="1"/>
    <xf numFmtId="0" fontId="33" fillId="0" borderId="0" xfId="4" applyFont="1"/>
    <xf numFmtId="0" fontId="32" fillId="0" borderId="0" xfId="0" applyFont="1"/>
    <xf numFmtId="0" fontId="34" fillId="0" borderId="0" xfId="4" applyFont="1"/>
    <xf numFmtId="0" fontId="34" fillId="0" borderId="0" xfId="4" quotePrefix="1" applyFont="1"/>
    <xf numFmtId="0" fontId="35" fillId="0" borderId="0" xfId="4" applyFont="1"/>
    <xf numFmtId="0" fontId="36" fillId="0" borderId="0" xfId="4" applyFont="1"/>
    <xf numFmtId="0" fontId="35" fillId="0" borderId="0" xfId="4" quotePrefix="1" applyFont="1"/>
    <xf numFmtId="9" fontId="3" fillId="2" borderId="0" xfId="3" applyFont="1" applyFill="1" applyProtection="1">
      <protection locked="0"/>
    </xf>
    <xf numFmtId="0" fontId="38" fillId="0" borderId="7" xfId="4" applyFont="1" applyBorder="1"/>
    <xf numFmtId="0" fontId="37" fillId="0" borderId="0" xfId="4" applyFont="1"/>
    <xf numFmtId="0" fontId="39" fillId="0" borderId="0" xfId="4" applyFont="1"/>
    <xf numFmtId="0" fontId="15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5" fillId="0" borderId="7" xfId="4" applyFont="1" applyBorder="1"/>
    <xf numFmtId="0" fontId="3" fillId="2" borderId="8" xfId="4" applyFont="1" applyFill="1" applyBorder="1" applyProtection="1">
      <protection locked="0"/>
    </xf>
    <xf numFmtId="0" fontId="40" fillId="0" borderId="0" xfId="4" applyFont="1"/>
    <xf numFmtId="0" fontId="41" fillId="0" borderId="0" xfId="4" applyFont="1"/>
    <xf numFmtId="0" fontId="43" fillId="0" borderId="0" xfId="4" applyFont="1"/>
    <xf numFmtId="0" fontId="42" fillId="0" borderId="0" xfId="4" applyFont="1"/>
    <xf numFmtId="0" fontId="44" fillId="0" borderId="0" xfId="4" applyFont="1"/>
    <xf numFmtId="0" fontId="45" fillId="0" borderId="0" xfId="4" applyFont="1"/>
    <xf numFmtId="0" fontId="2" fillId="0" borderId="4" xfId="4" applyFont="1" applyBorder="1"/>
    <xf numFmtId="0" fontId="13" fillId="0" borderId="4" xfId="4" applyBorder="1"/>
    <xf numFmtId="0" fontId="13" fillId="4" borderId="4" xfId="4" applyFill="1" applyBorder="1" applyProtection="1">
      <protection locked="0"/>
    </xf>
    <xf numFmtId="0" fontId="46" fillId="0" borderId="0" xfId="4" applyFont="1"/>
    <xf numFmtId="0" fontId="47" fillId="0" borderId="0" xfId="4" applyFont="1"/>
    <xf numFmtId="168" fontId="3" fillId="0" borderId="0" xfId="4" applyNumberFormat="1" applyFont="1" applyAlignment="1">
      <alignment horizontal="center"/>
    </xf>
    <xf numFmtId="168" fontId="3" fillId="2" borderId="8" xfId="4" applyNumberFormat="1" applyFont="1" applyFill="1" applyBorder="1" applyProtection="1">
      <protection locked="0"/>
    </xf>
    <xf numFmtId="14" fontId="4" fillId="5" borderId="5" xfId="4" applyNumberFormat="1" applyFont="1" applyFill="1" applyBorder="1"/>
    <xf numFmtId="44" fontId="4" fillId="5" borderId="5" xfId="4" applyNumberFormat="1" applyFont="1" applyFill="1" applyBorder="1"/>
    <xf numFmtId="14" fontId="3" fillId="0" borderId="5" xfId="4" applyNumberFormat="1" applyFont="1" applyBorder="1"/>
    <xf numFmtId="44" fontId="3" fillId="0" borderId="5" xfId="4" applyNumberFormat="1" applyFont="1" applyBorder="1"/>
    <xf numFmtId="14" fontId="3" fillId="0" borderId="0" xfId="4" applyNumberFormat="1" applyFont="1"/>
    <xf numFmtId="44" fontId="3" fillId="4" borderId="5" xfId="4" applyNumberFormat="1" applyFont="1" applyFill="1" applyBorder="1" applyProtection="1">
      <protection locked="0"/>
    </xf>
    <xf numFmtId="3" fontId="48" fillId="6" borderId="5" xfId="4" applyNumberFormat="1" applyFont="1" applyFill="1" applyBorder="1" applyAlignment="1">
      <alignment horizontal="center"/>
    </xf>
    <xf numFmtId="3" fontId="16" fillId="0" borderId="0" xfId="4" applyNumberFormat="1" applyFont="1"/>
    <xf numFmtId="3" fontId="48" fillId="0" borderId="0" xfId="4" applyNumberFormat="1" applyFont="1" applyAlignment="1">
      <alignment horizontal="right"/>
    </xf>
    <xf numFmtId="0" fontId="48" fillId="6" borderId="5" xfId="4" applyFont="1" applyFill="1" applyBorder="1" applyAlignment="1">
      <alignment horizontal="center"/>
    </xf>
    <xf numFmtId="0" fontId="50" fillId="6" borderId="5" xfId="4" applyFont="1" applyFill="1" applyBorder="1" applyAlignment="1">
      <alignment horizontal="center"/>
    </xf>
    <xf numFmtId="3" fontId="48" fillId="2" borderId="5" xfId="4" applyNumberFormat="1" applyFont="1" applyFill="1" applyBorder="1" applyAlignment="1">
      <alignment horizontal="center"/>
    </xf>
    <xf numFmtId="3" fontId="4" fillId="2" borderId="5" xfId="4" applyNumberFormat="1" applyFont="1" applyFill="1" applyBorder="1" applyAlignment="1">
      <alignment horizontal="center"/>
    </xf>
    <xf numFmtId="0" fontId="49" fillId="0" borderId="0" xfId="4" applyFont="1"/>
    <xf numFmtId="0" fontId="48" fillId="0" borderId="5" xfId="4" applyFont="1" applyBorder="1" applyAlignment="1">
      <alignment horizontal="center"/>
    </xf>
    <xf numFmtId="3" fontId="3" fillId="2" borderId="5" xfId="4" applyNumberFormat="1" applyFont="1" applyFill="1" applyBorder="1" applyProtection="1">
      <protection locked="0"/>
    </xf>
    <xf numFmtId="3" fontId="3" fillId="2" borderId="4" xfId="4" applyNumberFormat="1" applyFont="1" applyFill="1" applyBorder="1" applyProtection="1">
      <protection locked="0"/>
    </xf>
    <xf numFmtId="3" fontId="3" fillId="4" borderId="4" xfId="4" applyNumberFormat="1" applyFont="1" applyFill="1" applyBorder="1" applyProtection="1">
      <protection locked="0"/>
    </xf>
    <xf numFmtId="169" fontId="3" fillId="4" borderId="5" xfId="1" applyNumberFormat="1" applyFont="1" applyFill="1" applyBorder="1" applyProtection="1">
      <protection locked="0"/>
    </xf>
    <xf numFmtId="44" fontId="0" fillId="4" borderId="11" xfId="2" applyFont="1" applyFill="1" applyBorder="1" applyProtection="1">
      <protection locked="0"/>
    </xf>
    <xf numFmtId="0" fontId="2" fillId="0" borderId="4" xfId="0" applyFont="1" applyBorder="1"/>
    <xf numFmtId="0" fontId="0" fillId="0" borderId="4" xfId="0" applyBorder="1"/>
    <xf numFmtId="167" fontId="0" fillId="0" borderId="4" xfId="9" applyNumberFormat="1" applyFont="1" applyBorder="1"/>
    <xf numFmtId="0" fontId="0" fillId="4" borderId="11" xfId="0" applyFill="1" applyBorder="1" applyProtection="1">
      <protection locked="0"/>
    </xf>
    <xf numFmtId="0" fontId="62" fillId="0" borderId="0" xfId="0" applyFont="1"/>
    <xf numFmtId="0" fontId="53" fillId="0" borderId="0" xfId="0" applyFont="1"/>
    <xf numFmtId="0" fontId="54" fillId="0" borderId="0" xfId="0" applyFont="1"/>
    <xf numFmtId="0" fontId="54" fillId="0" borderId="4" xfId="0" applyFont="1" applyBorder="1"/>
    <xf numFmtId="0" fontId="53" fillId="0" borderId="4" xfId="0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/>
    <xf numFmtId="0" fontId="58" fillId="0" borderId="0" xfId="0" applyFont="1"/>
    <xf numFmtId="0" fontId="59" fillId="4" borderId="4" xfId="0" applyFont="1" applyFill="1" applyBorder="1"/>
    <xf numFmtId="0" fontId="14" fillId="0" borderId="0" xfId="6" quotePrefix="1"/>
    <xf numFmtId="14" fontId="60" fillId="0" borderId="0" xfId="0" applyNumberFormat="1" applyFont="1" applyAlignment="1">
      <alignment wrapText="1"/>
    </xf>
    <xf numFmtId="14" fontId="0" fillId="0" borderId="0" xfId="0" applyNumberFormat="1"/>
    <xf numFmtId="170" fontId="60" fillId="0" borderId="0" xfId="0" applyNumberFormat="1" applyFont="1" applyAlignment="1">
      <alignment horizontal="left" wrapText="1"/>
    </xf>
    <xf numFmtId="0" fontId="61" fillId="0" borderId="0" xfId="0" applyFont="1" applyAlignment="1">
      <alignment wrapText="1"/>
    </xf>
    <xf numFmtId="0" fontId="0" fillId="4" borderId="0" xfId="0" applyFill="1" applyProtection="1">
      <protection locked="0"/>
    </xf>
    <xf numFmtId="0" fontId="63" fillId="0" borderId="0" xfId="0" applyFont="1"/>
    <xf numFmtId="0" fontId="65" fillId="0" borderId="0" xfId="4" applyFont="1"/>
    <xf numFmtId="0" fontId="64" fillId="0" borderId="0" xfId="4" applyFont="1"/>
    <xf numFmtId="0" fontId="64" fillId="9" borderId="5" xfId="4" applyFont="1" applyFill="1" applyBorder="1"/>
    <xf numFmtId="0" fontId="64" fillId="9" borderId="10" xfId="4" applyFont="1" applyFill="1" applyBorder="1"/>
    <xf numFmtId="0" fontId="65" fillId="0" borderId="12" xfId="4" applyFont="1" applyBorder="1" applyAlignment="1">
      <alignment horizontal="left"/>
    </xf>
    <xf numFmtId="0" fontId="65" fillId="0" borderId="13" xfId="4" applyFont="1" applyBorder="1"/>
    <xf numFmtId="0" fontId="65" fillId="0" borderId="13" xfId="4" applyFont="1" applyBorder="1" applyAlignment="1">
      <alignment horizontal="right"/>
    </xf>
    <xf numFmtId="0" fontId="64" fillId="0" borderId="0" xfId="4" applyFont="1" applyAlignment="1">
      <alignment horizontal="right"/>
    </xf>
    <xf numFmtId="0" fontId="64" fillId="0" borderId="5" xfId="4" applyFont="1" applyBorder="1"/>
    <xf numFmtId="0" fontId="64" fillId="0" borderId="10" xfId="4" applyFont="1" applyBorder="1"/>
    <xf numFmtId="0" fontId="65" fillId="0" borderId="12" xfId="4" applyFont="1" applyBorder="1"/>
    <xf numFmtId="0" fontId="65" fillId="2" borderId="0" xfId="4" applyFont="1" applyFill="1" applyProtection="1">
      <protection locked="0"/>
    </xf>
    <xf numFmtId="0" fontId="65" fillId="2" borderId="13" xfId="4" applyFont="1" applyFill="1" applyBorder="1" applyProtection="1">
      <protection locked="0"/>
    </xf>
    <xf numFmtId="0" fontId="59" fillId="0" borderId="0" xfId="0" applyFont="1"/>
    <xf numFmtId="0" fontId="58" fillId="0" borderId="4" xfId="0" applyFont="1" applyBorder="1"/>
    <xf numFmtId="0" fontId="59" fillId="0" borderId="4" xfId="0" applyFont="1" applyBorder="1"/>
    <xf numFmtId="0" fontId="57" fillId="0" borderId="0" xfId="0" applyFont="1" applyAlignment="1">
      <alignment vertical="center"/>
    </xf>
    <xf numFmtId="0" fontId="68" fillId="0" borderId="0" xfId="0" applyFont="1"/>
    <xf numFmtId="0" fontId="3" fillId="0" borderId="0" xfId="4" applyFont="1" applyAlignment="1">
      <alignment wrapText="1"/>
    </xf>
    <xf numFmtId="0" fontId="13" fillId="0" borderId="0" xfId="4"/>
    <xf numFmtId="0" fontId="3" fillId="0" borderId="0" xfId="4" applyFont="1" applyAlignment="1">
      <alignment horizontal="left" vertical="center"/>
    </xf>
    <xf numFmtId="0" fontId="3" fillId="0" borderId="0" xfId="4" applyFont="1"/>
    <xf numFmtId="0" fontId="3" fillId="0" borderId="0" xfId="4" applyFont="1" applyAlignment="1">
      <alignment horizontal="center"/>
    </xf>
    <xf numFmtId="0" fontId="51" fillId="7" borderId="6" xfId="4" applyFont="1" applyFill="1" applyBorder="1" applyAlignment="1">
      <alignment horizontal="center"/>
    </xf>
    <xf numFmtId="0" fontId="52" fillId="0" borderId="9" xfId="4" applyFont="1" applyBorder="1"/>
    <xf numFmtId="0" fontId="52" fillId="0" borderId="10" xfId="4" applyFont="1" applyBorder="1"/>
    <xf numFmtId="0" fontId="53" fillId="8" borderId="0" xfId="0" applyFont="1" applyFill="1" applyAlignment="1">
      <alignment horizontal="left" vertical="center" wrapText="1"/>
    </xf>
    <xf numFmtId="0" fontId="66" fillId="0" borderId="0" xfId="4" applyFont="1"/>
    <xf numFmtId="0" fontId="67" fillId="0" borderId="0" xfId="4" applyFont="1"/>
    <xf numFmtId="0" fontId="65" fillId="0" borderId="0" xfId="4" applyFont="1"/>
    <xf numFmtId="0" fontId="59" fillId="8" borderId="0" xfId="0" applyFont="1" applyFill="1" applyAlignment="1">
      <alignment horizontal="left" vertical="center" wrapText="1"/>
    </xf>
  </cellXfs>
  <cellStyles count="10">
    <cellStyle name="Comma" xfId="1" builtinId="3"/>
    <cellStyle name="Comma 2" xfId="7" xr:uid="{5BF38927-C868-4341-AB1B-F02BBBBCCCA7}"/>
    <cellStyle name="Comma 2 2" xfId="9" xr:uid="{0869FDDC-D3D1-4995-A886-4862F7F1F62A}"/>
    <cellStyle name="Currency" xfId="2" builtinId="4"/>
    <cellStyle name="Hyperlink" xfId="8" builtinId="8"/>
    <cellStyle name="Hyperlink 2" xfId="6" xr:uid="{295EDAE2-B5BC-4D48-839D-3CF5CE4D570C}"/>
    <cellStyle name="Normal" xfId="0" builtinId="0"/>
    <cellStyle name="Normal 2" xfId="5" xr:uid="{40DF6D04-3B4B-4C14-9E3D-D09C3827E66C}"/>
    <cellStyle name="Normal 3" xfId="4" xr:uid="{433D8EE8-8E49-4329-A90B-7EDDD1E4622D}"/>
    <cellStyle name="Percent" xfId="3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12</xdr:col>
      <xdr:colOff>464820</xdr:colOff>
      <xdr:row>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345872-A040-4161-AA99-5E316A1702A3}"/>
            </a:ext>
          </a:extLst>
        </xdr:cNvPr>
        <xdr:cNvSpPr/>
      </xdr:nvSpPr>
      <xdr:spPr>
        <a:xfrm>
          <a:off x="653143" y="385354"/>
          <a:ext cx="7649391" cy="507275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8) In excel file named IF 1, Table A contains names and their respective grades for Excel 101 Course. Complete column C using only IF formula.</a:t>
          </a:r>
          <a:endParaRPr lang="en-IN" sz="1400" b="1" i="1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FBADBD-1A18-49E3-B974-9414623759A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ategory" tableColumnId="2"/>
      <queryTableField id="3" name="Name" tableColumnId="3"/>
      <queryTableField id="4" name="Weigh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23B225-C926-4B51-814C-2B2B7D732DC5}" autoFormatId="16" applyNumberFormats="0" applyBorderFormats="0" applyFontFormats="0" applyPatternFormats="0" applyAlignmentFormats="0" applyWidthHeightFormats="0">
  <queryTableRefresh nextId="8">
    <queryTableFields count="7">
      <queryTableField id="1" name="The table below shows survey responses; the respondents could use any value for their answers.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FBF721-F373-4102-A5C1-61144B4ACDFE}" autoFormatId="16" applyNumberFormats="0" applyBorderFormats="0" applyFontFormats="0" applyPatternFormats="0" applyAlignmentFormats="0" applyWidthHeightFormats="0">
  <queryTableRefresh nextId="7">
    <queryTableFields count="6">
      <queryTableField id="1" name="The following table represents a bank statement of ExcelMaster company.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F420C-9CF6-4475-9CEB-5B151753BD55}" name="AVERAGE_1___Question" displayName="AVERAGE_1___Question" ref="A1:D20" tableType="queryTable" totalsRowShown="0">
  <autoFilter ref="A1:D20" xr:uid="{0D5F420C-9CF6-4475-9CEB-5B151753BD55}"/>
  <tableColumns count="4">
    <tableColumn id="1" xr3:uid="{78D928A7-522C-4716-8515-9DB5933B0FB2}" uniqueName="1" name="Column1" queryTableFieldId="1"/>
    <tableColumn id="2" xr3:uid="{4780C96B-4C16-4A6E-A5FC-4AA9D0215FC4}" uniqueName="2" name="Category" queryTableFieldId="2" dataDxfId="3"/>
    <tableColumn id="3" xr3:uid="{C0BDA7BD-B80D-4157-A71A-6FB326779FC6}" uniqueName="3" name="Name" queryTableFieldId="3" dataDxfId="2"/>
    <tableColumn id="4" xr3:uid="{557769D8-64D3-48BE-9620-E00E1FB531ED}" uniqueName="4" name="Weigh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22BC6D-52BD-4BFC-90A8-ABBBF9F1CB70}" name="COUNT_1___Question" displayName="COUNT_1___Question" ref="A1:G18" tableType="queryTable" totalsRowShown="0">
  <autoFilter ref="A1:G18" xr:uid="{5322BC6D-52BD-4BFC-90A8-ABBBF9F1CB70}"/>
  <tableColumns count="7">
    <tableColumn id="1" xr3:uid="{8A869421-AECB-4141-80C7-EF1995A57F14}" uniqueName="1" name="The table below shows survey responses; the respondents could use any value for their answers." queryTableFieldId="1" dataDxfId="1"/>
    <tableColumn id="2" xr3:uid="{D119FD2E-FBAA-4723-A719-8D0953DC97D1}" uniqueName="2" name="Column2" queryTableFieldId="2"/>
    <tableColumn id="3" xr3:uid="{ABAFC3F2-F4D7-4239-A459-67054D6ABFEC}" uniqueName="3" name="Column3" queryTableFieldId="3"/>
    <tableColumn id="4" xr3:uid="{771DF35F-7515-43FA-A832-48641F2335D9}" uniqueName="4" name="Column4" queryTableFieldId="4"/>
    <tableColumn id="5" xr3:uid="{D9BDE68F-A1C1-4D8F-8EA5-E60B05A660EE}" uniqueName="5" name="Column5" queryTableFieldId="5"/>
    <tableColumn id="6" xr3:uid="{36D43EDD-68E9-4277-81B2-5FAF9ACAE004}" uniqueName="6" name="Column6" queryTableFieldId="6"/>
    <tableColumn id="7" xr3:uid="{ACA77857-B43B-4AA7-9130-DE3416158273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3BD34B-12BE-4590-B943-2B0D42B88EE2}" name="COUNT_2___Question" displayName="COUNT_2___Question" ref="A1:F27" tableType="queryTable" totalsRowShown="0">
  <autoFilter ref="A1:F27" xr:uid="{FA3BD34B-12BE-4590-B943-2B0D42B88EE2}"/>
  <tableColumns count="6">
    <tableColumn id="1" xr3:uid="{BF40D5BA-838D-45E3-9031-1D8E9C2822EA}" uniqueName="1" name="The following table represents a bank statement of ExcelMaster company." queryTableFieldId="1"/>
    <tableColumn id="2" xr3:uid="{1574ED12-29E8-4F6E-AEAB-F841C6B7D4FB}" uniqueName="2" name="Column2" queryTableFieldId="2" dataDxfId="0"/>
    <tableColumn id="3" xr3:uid="{61C0A204-6DB8-481F-A67C-A2FC90ABB761}" uniqueName="3" name="Column3" queryTableFieldId="3"/>
    <tableColumn id="4" xr3:uid="{A15D45D0-E6E0-4A6C-A53B-62D52175C95F}" uniqueName="4" name="Column4" queryTableFieldId="4"/>
    <tableColumn id="5" xr3:uid="{8D90E00C-26E8-426A-8A7E-0803BDB0DF51}" uniqueName="5" name="Column5" queryTableFieldId="5"/>
    <tableColumn id="6" xr3:uid="{DCF37F14-B97C-445F-ABCE-8F11D8EC9C29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6EF-8B8A-4111-BB10-CBE362DDDB56}">
  <dimension ref="A1:D20"/>
  <sheetViews>
    <sheetView workbookViewId="0">
      <selection activeCell="C29" sqref="C29"/>
    </sheetView>
  </sheetViews>
  <sheetFormatPr defaultRowHeight="14.6" x14ac:dyDescent="0.4"/>
  <cols>
    <col min="1" max="1" width="10.4609375" bestFit="1" customWidth="1"/>
    <col min="2" max="2" width="45.921875" bestFit="1" customWidth="1"/>
    <col min="3" max="3" width="8" bestFit="1" customWidth="1"/>
    <col min="4" max="4" width="9.07421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B2" t="s">
        <v>4</v>
      </c>
      <c r="C2" t="s">
        <v>5</v>
      </c>
      <c r="D2">
        <v>43</v>
      </c>
    </row>
    <row r="3" spans="1:4" x14ac:dyDescent="0.4">
      <c r="B3" t="s">
        <v>4</v>
      </c>
      <c r="C3" t="s">
        <v>6</v>
      </c>
      <c r="D3">
        <v>59</v>
      </c>
    </row>
    <row r="4" spans="1:4" x14ac:dyDescent="0.4">
      <c r="B4" t="s">
        <v>4</v>
      </c>
      <c r="C4" t="s">
        <v>7</v>
      </c>
      <c r="D4">
        <v>72</v>
      </c>
    </row>
    <row r="5" spans="1:4" x14ac:dyDescent="0.4">
      <c r="B5" t="s">
        <v>8</v>
      </c>
      <c r="C5" t="s">
        <v>9</v>
      </c>
      <c r="D5">
        <v>119</v>
      </c>
    </row>
    <row r="6" spans="1:4" x14ac:dyDescent="0.4">
      <c r="B6" t="s">
        <v>8</v>
      </c>
      <c r="C6" t="s">
        <v>10</v>
      </c>
      <c r="D6">
        <v>175</v>
      </c>
    </row>
    <row r="7" spans="1:4" x14ac:dyDescent="0.4">
      <c r="B7" t="s">
        <v>8</v>
      </c>
      <c r="C7" t="s">
        <v>11</v>
      </c>
      <c r="D7">
        <v>192</v>
      </c>
    </row>
    <row r="8" spans="1:4" x14ac:dyDescent="0.4">
      <c r="B8" t="s">
        <v>12</v>
      </c>
      <c r="C8" t="s">
        <v>13</v>
      </c>
      <c r="D8">
        <v>240</v>
      </c>
    </row>
    <row r="9" spans="1:4" x14ac:dyDescent="0.4">
      <c r="B9" t="s">
        <v>12</v>
      </c>
      <c r="C9" t="s">
        <v>14</v>
      </c>
      <c r="D9">
        <v>405</v>
      </c>
    </row>
    <row r="10" spans="1:4" x14ac:dyDescent="0.4">
      <c r="B10" t="s">
        <v>12</v>
      </c>
      <c r="C10" t="s">
        <v>15</v>
      </c>
      <c r="D10">
        <v>522</v>
      </c>
    </row>
    <row r="12" spans="1:4" x14ac:dyDescent="0.4">
      <c r="B12" t="s">
        <v>16</v>
      </c>
    </row>
    <row r="14" spans="1:4" x14ac:dyDescent="0.4">
      <c r="A14">
        <v>1</v>
      </c>
      <c r="B14" t="s">
        <v>17</v>
      </c>
      <c r="D14">
        <f>AVERAGE(D2:D4)</f>
        <v>58</v>
      </c>
    </row>
    <row r="16" spans="1:4" x14ac:dyDescent="0.4">
      <c r="A16">
        <v>2</v>
      </c>
      <c r="B16" t="s">
        <v>18</v>
      </c>
      <c r="D16">
        <f>AVERAGE(D5:D7)</f>
        <v>162</v>
      </c>
    </row>
    <row r="18" spans="1:4" x14ac:dyDescent="0.4">
      <c r="A18">
        <v>3</v>
      </c>
      <c r="B18" t="s">
        <v>19</v>
      </c>
      <c r="D18">
        <f>AVERAGE(D8:D10)</f>
        <v>389</v>
      </c>
    </row>
    <row r="20" spans="1:4" x14ac:dyDescent="0.4">
      <c r="A20">
        <v>4</v>
      </c>
      <c r="B20" t="s">
        <v>20</v>
      </c>
      <c r="D20">
        <f>AVERAGE(D2:D10)</f>
        <v>203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1456-676F-4E87-A7C8-578FF0B1811B}">
  <dimension ref="A1:I17"/>
  <sheetViews>
    <sheetView workbookViewId="0">
      <selection activeCell="D19" sqref="D19"/>
    </sheetView>
  </sheetViews>
  <sheetFormatPr defaultRowHeight="14.6" x14ac:dyDescent="0.4"/>
  <cols>
    <col min="3" max="3" width="7.23046875" bestFit="1" customWidth="1"/>
    <col min="4" max="4" width="10.3046875" bestFit="1" customWidth="1"/>
  </cols>
  <sheetData>
    <row r="1" spans="1:9" ht="28.3" x14ac:dyDescent="0.75">
      <c r="A1" s="53" t="s">
        <v>159</v>
      </c>
      <c r="B1" s="53"/>
      <c r="C1" s="53"/>
      <c r="D1" s="53"/>
      <c r="E1" s="52"/>
      <c r="F1" s="52"/>
      <c r="G1" s="52"/>
      <c r="H1" s="52"/>
      <c r="I1" s="52"/>
    </row>
    <row r="3" spans="1:9" x14ac:dyDescent="0.4">
      <c r="A3" s="26"/>
      <c r="B3" s="54" t="s">
        <v>66</v>
      </c>
      <c r="C3" s="26"/>
      <c r="D3" s="26"/>
    </row>
    <row r="4" spans="1:9" x14ac:dyDescent="0.4">
      <c r="A4" s="56" t="s">
        <v>160</v>
      </c>
      <c r="B4" s="58">
        <v>1</v>
      </c>
      <c r="C4" s="26"/>
      <c r="D4" s="26"/>
    </row>
    <row r="5" spans="1:9" x14ac:dyDescent="0.4">
      <c r="A5" s="56" t="s">
        <v>161</v>
      </c>
      <c r="B5" s="58">
        <v>0.5</v>
      </c>
      <c r="C5" s="26"/>
      <c r="D5" s="26"/>
    </row>
    <row r="7" spans="1:9" ht="18.45" x14ac:dyDescent="0.5">
      <c r="A7" s="60" t="s">
        <v>162</v>
      </c>
      <c r="B7" s="60"/>
      <c r="C7" s="60"/>
      <c r="D7" s="60"/>
      <c r="E7" s="61"/>
      <c r="F7" s="61"/>
      <c r="G7" s="61"/>
    </row>
    <row r="8" spans="1:9" ht="18.45" x14ac:dyDescent="0.5">
      <c r="A8" s="60" t="s">
        <v>163</v>
      </c>
      <c r="B8" s="60"/>
      <c r="C8" s="60"/>
      <c r="D8" s="60"/>
      <c r="E8" s="61"/>
      <c r="F8" s="61"/>
      <c r="G8" s="61"/>
    </row>
    <row r="10" spans="1:9" x14ac:dyDescent="0.4">
      <c r="A10" s="55" t="s">
        <v>2</v>
      </c>
      <c r="B10" s="55" t="s">
        <v>164</v>
      </c>
      <c r="C10" s="55" t="s">
        <v>165</v>
      </c>
      <c r="D10" s="55" t="s">
        <v>166</v>
      </c>
    </row>
    <row r="11" spans="1:9" x14ac:dyDescent="0.4">
      <c r="A11" s="56" t="s">
        <v>167</v>
      </c>
      <c r="B11" s="56" t="s">
        <v>160</v>
      </c>
      <c r="C11" s="57">
        <v>46866</v>
      </c>
      <c r="D11" s="59">
        <f>IF(B11="A+",C11*1,C11*0.5)</f>
        <v>46866</v>
      </c>
    </row>
    <row r="12" spans="1:9" x14ac:dyDescent="0.4">
      <c r="A12" s="56" t="s">
        <v>168</v>
      </c>
      <c r="B12" s="56" t="s">
        <v>161</v>
      </c>
      <c r="C12" s="57">
        <v>33495</v>
      </c>
      <c r="D12" s="59">
        <f t="shared" ref="D12:D17" si="0">IF(B12="A+",C12*1,C12*0.5)</f>
        <v>16747.5</v>
      </c>
    </row>
    <row r="13" spans="1:9" x14ac:dyDescent="0.4">
      <c r="A13" s="56" t="s">
        <v>169</v>
      </c>
      <c r="B13" s="56" t="s">
        <v>161</v>
      </c>
      <c r="C13" s="57">
        <v>35087</v>
      </c>
      <c r="D13" s="59">
        <f t="shared" si="0"/>
        <v>17543.5</v>
      </c>
    </row>
    <row r="14" spans="1:9" x14ac:dyDescent="0.4">
      <c r="A14" s="56" t="s">
        <v>170</v>
      </c>
      <c r="B14" s="56" t="s">
        <v>160</v>
      </c>
      <c r="C14" s="57">
        <v>42603</v>
      </c>
      <c r="D14" s="59">
        <f t="shared" si="0"/>
        <v>42603</v>
      </c>
    </row>
    <row r="15" spans="1:9" x14ac:dyDescent="0.4">
      <c r="A15" s="56" t="s">
        <v>155</v>
      </c>
      <c r="B15" s="56" t="s">
        <v>161</v>
      </c>
      <c r="C15" s="57">
        <v>36971</v>
      </c>
      <c r="D15" s="59">
        <f t="shared" si="0"/>
        <v>18485.5</v>
      </c>
    </row>
    <row r="16" spans="1:9" x14ac:dyDescent="0.4">
      <c r="A16" s="56" t="s">
        <v>171</v>
      </c>
      <c r="B16" s="56" t="s">
        <v>160</v>
      </c>
      <c r="C16" s="57">
        <v>41286</v>
      </c>
      <c r="D16" s="59">
        <f t="shared" si="0"/>
        <v>41286</v>
      </c>
    </row>
    <row r="17" spans="1:4" x14ac:dyDescent="0.4">
      <c r="A17" s="56" t="s">
        <v>172</v>
      </c>
      <c r="B17" s="56" t="s">
        <v>161</v>
      </c>
      <c r="C17" s="57">
        <v>37732</v>
      </c>
      <c r="D17" s="59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43F-707B-4CF1-92DF-FB1D783600D5}">
  <dimension ref="A1:I112"/>
  <sheetViews>
    <sheetView workbookViewId="0">
      <selection activeCell="E24" sqref="E24"/>
    </sheetView>
  </sheetViews>
  <sheetFormatPr defaultRowHeight="14.6" x14ac:dyDescent="0.4"/>
  <sheetData>
    <row r="1" spans="1:9" ht="33.450000000000003" x14ac:dyDescent="0.85">
      <c r="A1" s="73" t="s">
        <v>173</v>
      </c>
      <c r="B1" s="74"/>
      <c r="C1" s="74"/>
      <c r="D1" s="74"/>
      <c r="E1" s="74"/>
      <c r="F1" s="74"/>
      <c r="G1" s="74"/>
      <c r="H1" s="75"/>
      <c r="I1" s="76"/>
    </row>
    <row r="2" spans="1:9" ht="23.15" x14ac:dyDescent="0.6">
      <c r="A2" s="77" t="s">
        <v>174</v>
      </c>
      <c r="B2" s="50"/>
      <c r="C2" s="50"/>
      <c r="D2" s="50"/>
      <c r="E2" s="50"/>
      <c r="F2" s="50"/>
      <c r="G2" s="26"/>
      <c r="H2" s="47"/>
    </row>
    <row r="3" spans="1:9" ht="23.15" x14ac:dyDescent="0.6">
      <c r="A3" s="78" t="s">
        <v>175</v>
      </c>
      <c r="B3" s="77" t="s">
        <v>176</v>
      </c>
      <c r="C3" s="50"/>
      <c r="D3" s="50"/>
      <c r="E3" s="50"/>
      <c r="F3" s="50"/>
      <c r="G3" s="50"/>
      <c r="H3" s="79"/>
    </row>
    <row r="4" spans="1:9" ht="23.15" x14ac:dyDescent="0.6">
      <c r="A4" s="77" t="s">
        <v>177</v>
      </c>
      <c r="B4" s="77" t="s">
        <v>178</v>
      </c>
      <c r="C4" s="50"/>
      <c r="D4" s="50"/>
      <c r="E4" s="50"/>
      <c r="F4" s="50"/>
      <c r="G4" s="50"/>
      <c r="H4" s="79"/>
    </row>
    <row r="5" spans="1:9" ht="23.15" x14ac:dyDescent="0.6">
      <c r="A5" s="78" t="s">
        <v>179</v>
      </c>
      <c r="B5" s="77" t="s">
        <v>180</v>
      </c>
      <c r="C5" s="50"/>
      <c r="D5" s="50"/>
      <c r="E5" s="50"/>
      <c r="F5" s="50"/>
      <c r="G5" s="50"/>
      <c r="H5" s="79"/>
    </row>
    <row r="6" spans="1:9" ht="23.15" x14ac:dyDescent="0.6">
      <c r="A6" s="77" t="s">
        <v>181</v>
      </c>
      <c r="B6" s="77" t="s">
        <v>182</v>
      </c>
      <c r="C6" s="50"/>
      <c r="D6" s="50"/>
      <c r="E6" s="50"/>
      <c r="F6" s="50"/>
      <c r="G6" s="50"/>
      <c r="H6" s="80"/>
    </row>
    <row r="7" spans="1:9" ht="23.15" x14ac:dyDescent="0.6">
      <c r="A7" s="77" t="s">
        <v>183</v>
      </c>
      <c r="B7" s="77" t="s">
        <v>184</v>
      </c>
      <c r="C7" s="50"/>
      <c r="D7" s="50"/>
      <c r="E7" s="50"/>
      <c r="F7" s="50"/>
      <c r="G7" s="50"/>
      <c r="H7" s="81"/>
    </row>
    <row r="8" spans="1:9" ht="23.15" x14ac:dyDescent="0.6">
      <c r="A8" s="77" t="s">
        <v>185</v>
      </c>
      <c r="B8" s="77" t="s">
        <v>186</v>
      </c>
      <c r="C8" s="50"/>
      <c r="D8" s="50"/>
      <c r="E8" s="50"/>
      <c r="F8" s="50"/>
      <c r="G8" s="50"/>
      <c r="H8" s="79"/>
    </row>
    <row r="9" spans="1:9" x14ac:dyDescent="0.4">
      <c r="A9" s="26"/>
      <c r="B9" s="26"/>
      <c r="C9" s="26"/>
      <c r="D9" s="26"/>
      <c r="E9" s="26"/>
      <c r="F9" s="26"/>
      <c r="G9" s="26"/>
      <c r="H9" s="47"/>
    </row>
    <row r="10" spans="1:9" x14ac:dyDescent="0.4">
      <c r="A10" s="28" t="s">
        <v>187</v>
      </c>
      <c r="B10" s="26"/>
      <c r="C10" s="26"/>
      <c r="D10" s="26"/>
      <c r="E10" s="26"/>
      <c r="F10" s="26"/>
      <c r="G10" s="26"/>
      <c r="H10" s="66"/>
    </row>
    <row r="11" spans="1:9" x14ac:dyDescent="0.4">
      <c r="A11" s="27">
        <v>2</v>
      </c>
      <c r="B11" s="27" t="s">
        <v>188</v>
      </c>
      <c r="C11" s="27">
        <v>3</v>
      </c>
      <c r="D11" s="70">
        <f>SUM(A11,C11)</f>
        <v>5</v>
      </c>
      <c r="E11" s="26"/>
      <c r="F11" s="26"/>
      <c r="G11" s="26"/>
      <c r="H11" s="65"/>
    </row>
    <row r="12" spans="1:9" x14ac:dyDescent="0.4">
      <c r="A12" s="27">
        <v>3</v>
      </c>
      <c r="B12" s="27" t="s">
        <v>189</v>
      </c>
      <c r="C12" s="27">
        <v>1</v>
      </c>
      <c r="D12" s="70">
        <f>A12-C12</f>
        <v>2</v>
      </c>
      <c r="E12" s="26"/>
      <c r="F12" s="26"/>
      <c r="G12" s="26"/>
      <c r="H12" s="47"/>
    </row>
    <row r="13" spans="1:9" x14ac:dyDescent="0.4">
      <c r="A13" s="27">
        <v>5</v>
      </c>
      <c r="B13" s="27" t="s">
        <v>190</v>
      </c>
      <c r="C13" s="27">
        <v>10</v>
      </c>
      <c r="D13" s="70">
        <f>A13*C13</f>
        <v>50</v>
      </c>
      <c r="E13" s="26"/>
      <c r="F13" s="26"/>
      <c r="G13" s="26"/>
      <c r="H13" s="47"/>
    </row>
    <row r="14" spans="1:9" x14ac:dyDescent="0.4">
      <c r="A14" s="27">
        <v>10</v>
      </c>
      <c r="B14" s="27" t="s">
        <v>191</v>
      </c>
      <c r="C14" s="27">
        <v>2</v>
      </c>
      <c r="D14" s="70">
        <f>A14/C14</f>
        <v>5</v>
      </c>
      <c r="E14" s="26"/>
      <c r="F14" s="26"/>
      <c r="G14" s="26"/>
      <c r="H14" s="47"/>
    </row>
    <row r="15" spans="1:9" x14ac:dyDescent="0.4">
      <c r="A15" s="26"/>
      <c r="B15" s="26"/>
      <c r="C15" s="26"/>
      <c r="D15" s="26"/>
      <c r="E15" s="26"/>
      <c r="F15" s="26"/>
      <c r="G15" s="26"/>
      <c r="H15" s="66"/>
    </row>
    <row r="16" spans="1:9" x14ac:dyDescent="0.4">
      <c r="A16" s="26"/>
      <c r="B16" s="26"/>
      <c r="C16" s="26"/>
      <c r="D16" s="26"/>
      <c r="E16" s="26"/>
      <c r="F16" s="26"/>
      <c r="G16" s="26"/>
      <c r="H16" s="65"/>
    </row>
    <row r="17" spans="1:8" x14ac:dyDescent="0.4">
      <c r="A17" s="28" t="s">
        <v>192</v>
      </c>
      <c r="B17" s="26"/>
      <c r="C17" s="26"/>
      <c r="D17" s="26"/>
      <c r="E17" s="26"/>
      <c r="F17" s="26"/>
      <c r="G17" s="26"/>
      <c r="H17" s="65"/>
    </row>
    <row r="18" spans="1:8" x14ac:dyDescent="0.4">
      <c r="A18" s="41">
        <v>10</v>
      </c>
      <c r="B18" s="27" t="s">
        <v>193</v>
      </c>
      <c r="C18" s="27">
        <v>100</v>
      </c>
      <c r="D18" s="82">
        <f>10/100</f>
        <v>0.1</v>
      </c>
      <c r="E18" s="26"/>
      <c r="F18" s="26"/>
      <c r="G18" s="26"/>
      <c r="H18" s="47"/>
    </row>
    <row r="19" spans="1:8" x14ac:dyDescent="0.4">
      <c r="A19" s="41">
        <v>3</v>
      </c>
      <c r="B19" s="27" t="s">
        <v>193</v>
      </c>
      <c r="C19" s="27">
        <v>6</v>
      </c>
      <c r="D19" s="71">
        <v>0.5</v>
      </c>
      <c r="E19" s="26"/>
      <c r="F19" s="26"/>
      <c r="G19" s="26"/>
      <c r="H19" s="47"/>
    </row>
    <row r="20" spans="1:8" x14ac:dyDescent="0.4">
      <c r="A20" s="41">
        <v>1.5</v>
      </c>
      <c r="B20" s="27" t="s">
        <v>193</v>
      </c>
      <c r="C20" s="27">
        <v>1</v>
      </c>
      <c r="D20" s="82">
        <f>1.5/1</f>
        <v>1.5</v>
      </c>
      <c r="E20" s="26"/>
      <c r="F20" s="26"/>
      <c r="G20" s="26"/>
      <c r="H20" s="66"/>
    </row>
    <row r="21" spans="1:8" x14ac:dyDescent="0.4">
      <c r="A21" s="26"/>
      <c r="B21" s="26"/>
      <c r="C21" s="26"/>
      <c r="D21" s="26"/>
      <c r="E21" s="26"/>
      <c r="F21" s="26"/>
      <c r="G21" s="26"/>
      <c r="H21" s="47"/>
    </row>
    <row r="22" spans="1:8" x14ac:dyDescent="0.4">
      <c r="A22" s="28" t="s">
        <v>194</v>
      </c>
      <c r="B22" s="26"/>
      <c r="C22" s="26"/>
      <c r="D22" s="26"/>
      <c r="E22" s="26"/>
      <c r="F22" s="26"/>
      <c r="G22" s="26"/>
      <c r="H22" s="65"/>
    </row>
    <row r="23" spans="1:8" x14ac:dyDescent="0.4">
      <c r="A23" s="41" t="s">
        <v>195</v>
      </c>
      <c r="B23" s="41" t="s">
        <v>196</v>
      </c>
      <c r="C23" s="41" t="s">
        <v>197</v>
      </c>
      <c r="D23" s="41" t="s">
        <v>198</v>
      </c>
      <c r="E23" s="41"/>
      <c r="F23" s="26"/>
      <c r="G23" s="26"/>
      <c r="H23" s="47"/>
    </row>
    <row r="24" spans="1:8" x14ac:dyDescent="0.4">
      <c r="A24" s="27" t="s">
        <v>199</v>
      </c>
      <c r="B24" s="27">
        <v>100</v>
      </c>
      <c r="C24" s="27">
        <v>150</v>
      </c>
      <c r="D24" s="82">
        <f>(150-100)/100</f>
        <v>0.5</v>
      </c>
      <c r="E24" s="67"/>
      <c r="F24" s="26"/>
      <c r="G24" s="26"/>
      <c r="H24" s="47"/>
    </row>
    <row r="25" spans="1:8" x14ac:dyDescent="0.4">
      <c r="A25" s="27" t="s">
        <v>200</v>
      </c>
      <c r="B25" s="27">
        <v>100</v>
      </c>
      <c r="C25" s="27">
        <v>50</v>
      </c>
      <c r="D25" s="82">
        <f>(150-100)/100</f>
        <v>0.5</v>
      </c>
      <c r="E25" s="67"/>
      <c r="F25" s="26"/>
      <c r="G25" s="26"/>
      <c r="H25" s="47"/>
    </row>
    <row r="26" spans="1:8" x14ac:dyDescent="0.4">
      <c r="A26" s="26"/>
      <c r="B26" s="26"/>
      <c r="C26" s="26"/>
      <c r="D26" s="26"/>
      <c r="E26" s="26"/>
      <c r="F26" s="26"/>
      <c r="G26" s="26"/>
      <c r="H26" s="47"/>
    </row>
    <row r="27" spans="1:8" ht="23.15" x14ac:dyDescent="0.6">
      <c r="A27" s="72" t="s">
        <v>201</v>
      </c>
      <c r="B27" s="26"/>
      <c r="C27" s="26"/>
      <c r="D27" s="26"/>
      <c r="E27" s="26"/>
      <c r="F27" s="26"/>
      <c r="G27" s="26"/>
      <c r="H27" s="47"/>
    </row>
    <row r="28" spans="1:8" x14ac:dyDescent="0.4">
      <c r="A28" s="26"/>
      <c r="B28" s="26"/>
      <c r="C28" s="26"/>
      <c r="D28" s="26"/>
      <c r="E28" s="26"/>
      <c r="F28" s="26"/>
      <c r="G28" s="26"/>
      <c r="H28" s="63"/>
    </row>
    <row r="29" spans="1:8" x14ac:dyDescent="0.4">
      <c r="A29" s="26"/>
      <c r="B29" s="26"/>
      <c r="C29" s="26"/>
      <c r="D29" s="26"/>
      <c r="E29" s="26"/>
      <c r="F29" s="26"/>
      <c r="G29" s="26"/>
      <c r="H29" s="65"/>
    </row>
    <row r="30" spans="1:8" x14ac:dyDescent="0.4">
      <c r="A30" s="26"/>
      <c r="B30" s="26"/>
      <c r="C30" s="26"/>
      <c r="D30" s="26"/>
      <c r="E30" s="26"/>
      <c r="F30" s="26"/>
      <c r="G30" s="26"/>
      <c r="H30" s="47"/>
    </row>
    <row r="31" spans="1:8" x14ac:dyDescent="0.4">
      <c r="A31" s="26"/>
      <c r="B31" s="26"/>
      <c r="C31" s="26"/>
      <c r="D31" s="26"/>
      <c r="E31" s="26"/>
      <c r="F31" s="26"/>
      <c r="G31" s="26"/>
      <c r="H31" s="66"/>
    </row>
    <row r="32" spans="1:8" x14ac:dyDescent="0.4">
      <c r="A32" s="26"/>
      <c r="B32" s="26"/>
      <c r="C32" s="26"/>
      <c r="D32" s="26"/>
      <c r="E32" s="26"/>
      <c r="F32" s="26"/>
      <c r="G32" s="26"/>
      <c r="H32" s="47"/>
    </row>
    <row r="33" spans="8:8" x14ac:dyDescent="0.4">
      <c r="H33" s="47"/>
    </row>
    <row r="34" spans="8:8" x14ac:dyDescent="0.4">
      <c r="H34" s="26"/>
    </row>
    <row r="35" spans="8:8" x14ac:dyDescent="0.4">
      <c r="H35" s="65"/>
    </row>
    <row r="36" spans="8:8" x14ac:dyDescent="0.4">
      <c r="H36" s="47"/>
    </row>
    <row r="37" spans="8:8" x14ac:dyDescent="0.4">
      <c r="H37" s="47"/>
    </row>
    <row r="38" spans="8:8" x14ac:dyDescent="0.4">
      <c r="H38" s="47"/>
    </row>
    <row r="39" spans="8:8" x14ac:dyDescent="0.4">
      <c r="H39" s="68"/>
    </row>
    <row r="40" spans="8:8" x14ac:dyDescent="0.4">
      <c r="H40" s="26"/>
    </row>
    <row r="41" spans="8:8" x14ac:dyDescent="0.4">
      <c r="H41" s="65"/>
    </row>
    <row r="42" spans="8:8" x14ac:dyDescent="0.4">
      <c r="H42" s="63"/>
    </row>
    <row r="43" spans="8:8" x14ac:dyDescent="0.4">
      <c r="H43" s="47"/>
    </row>
    <row r="44" spans="8:8" x14ac:dyDescent="0.4">
      <c r="H44" s="66"/>
    </row>
    <row r="45" spans="8:8" x14ac:dyDescent="0.4">
      <c r="H45" s="47"/>
    </row>
    <row r="46" spans="8:8" x14ac:dyDescent="0.4">
      <c r="H46" s="47"/>
    </row>
    <row r="47" spans="8:8" x14ac:dyDescent="0.4">
      <c r="H47" s="63"/>
    </row>
    <row r="48" spans="8:8" x14ac:dyDescent="0.4">
      <c r="H48" s="47"/>
    </row>
    <row r="49" spans="8:9" x14ac:dyDescent="0.4">
      <c r="H49" s="47"/>
      <c r="I49" s="26"/>
    </row>
    <row r="50" spans="8:9" x14ac:dyDescent="0.4">
      <c r="H50" s="47"/>
      <c r="I50" s="26"/>
    </row>
    <row r="51" spans="8:9" x14ac:dyDescent="0.4">
      <c r="H51" s="68"/>
      <c r="I51" s="26"/>
    </row>
    <row r="52" spans="8:9" x14ac:dyDescent="0.4">
      <c r="H52" s="26"/>
      <c r="I52" s="26"/>
    </row>
    <row r="53" spans="8:9" x14ac:dyDescent="0.4">
      <c r="H53" s="65"/>
      <c r="I53" s="26"/>
    </row>
    <row r="54" spans="8:9" x14ac:dyDescent="0.4">
      <c r="H54" s="63"/>
      <c r="I54" s="26"/>
    </row>
    <row r="55" spans="8:9" x14ac:dyDescent="0.4">
      <c r="H55" s="47"/>
      <c r="I55" s="26"/>
    </row>
    <row r="56" spans="8:9" x14ac:dyDescent="0.4">
      <c r="H56" s="66"/>
      <c r="I56" s="26"/>
    </row>
    <row r="57" spans="8:9" x14ac:dyDescent="0.4">
      <c r="H57" s="63"/>
      <c r="I57" s="26"/>
    </row>
    <row r="58" spans="8:9" x14ac:dyDescent="0.4">
      <c r="H58" s="68"/>
      <c r="I58" s="26"/>
    </row>
    <row r="59" spans="8:9" x14ac:dyDescent="0.4">
      <c r="H59" s="26"/>
      <c r="I59" s="26"/>
    </row>
    <row r="60" spans="8:9" x14ac:dyDescent="0.4">
      <c r="H60" s="26"/>
      <c r="I60" s="26"/>
    </row>
    <row r="61" spans="8:9" x14ac:dyDescent="0.4">
      <c r="H61" s="28"/>
      <c r="I61" s="26"/>
    </row>
    <row r="62" spans="8:9" x14ac:dyDescent="0.4">
      <c r="H62" s="26"/>
      <c r="I62" s="26"/>
    </row>
    <row r="63" spans="8:9" x14ac:dyDescent="0.4">
      <c r="H63" s="41"/>
      <c r="I63" s="26"/>
    </row>
    <row r="64" spans="8:9" x14ac:dyDescent="0.4">
      <c r="H64" s="69"/>
      <c r="I64" s="164"/>
    </row>
    <row r="65" spans="8:9" x14ac:dyDescent="0.4">
      <c r="H65" s="26"/>
      <c r="I65" s="165"/>
    </row>
    <row r="66" spans="8:9" x14ac:dyDescent="0.4">
      <c r="H66" s="26"/>
      <c r="I66" s="26"/>
    </row>
    <row r="67" spans="8:9" x14ac:dyDescent="0.4">
      <c r="H67" s="26"/>
      <c r="I67" s="26"/>
    </row>
    <row r="68" spans="8:9" x14ac:dyDescent="0.4">
      <c r="H68" s="26"/>
      <c r="I68" s="26"/>
    </row>
    <row r="69" spans="8:9" x14ac:dyDescent="0.4">
      <c r="H69" s="26"/>
      <c r="I69" s="26"/>
    </row>
    <row r="70" spans="8:9" x14ac:dyDescent="0.4">
      <c r="H70" s="64"/>
      <c r="I70" s="26"/>
    </row>
    <row r="71" spans="8:9" x14ac:dyDescent="0.4">
      <c r="H71" s="26"/>
      <c r="I71" s="26"/>
    </row>
    <row r="72" spans="8:9" x14ac:dyDescent="0.4">
      <c r="H72" s="41"/>
      <c r="I72" s="26"/>
    </row>
    <row r="73" spans="8:9" x14ac:dyDescent="0.4">
      <c r="H73" s="26"/>
      <c r="I73" s="26"/>
    </row>
    <row r="74" spans="8:9" x14ac:dyDescent="0.4">
      <c r="H74" s="69"/>
      <c r="I74" s="69"/>
    </row>
    <row r="75" spans="8:9" x14ac:dyDescent="0.4">
      <c r="H75" s="166"/>
      <c r="I75" s="165"/>
    </row>
    <row r="76" spans="8:9" x14ac:dyDescent="0.4">
      <c r="H76" s="26"/>
      <c r="I76" s="26"/>
    </row>
    <row r="77" spans="8:9" x14ac:dyDescent="0.4">
      <c r="H77" s="64"/>
      <c r="I77" s="26"/>
    </row>
    <row r="78" spans="8:9" x14ac:dyDescent="0.4">
      <c r="H78" s="26"/>
      <c r="I78" s="26"/>
    </row>
    <row r="79" spans="8:9" x14ac:dyDescent="0.4">
      <c r="H79" s="26"/>
      <c r="I79" s="26"/>
    </row>
    <row r="80" spans="8:9" x14ac:dyDescent="0.4">
      <c r="H80" s="26"/>
      <c r="I80" s="26"/>
    </row>
    <row r="81" spans="8:8" x14ac:dyDescent="0.4">
      <c r="H81" s="26"/>
    </row>
    <row r="82" spans="8:8" x14ac:dyDescent="0.4">
      <c r="H82" s="26"/>
    </row>
    <row r="83" spans="8:8" x14ac:dyDescent="0.4">
      <c r="H83" s="26"/>
    </row>
    <row r="84" spans="8:8" x14ac:dyDescent="0.4">
      <c r="H84" s="26"/>
    </row>
    <row r="85" spans="8:8" x14ac:dyDescent="0.4">
      <c r="H85" s="26"/>
    </row>
    <row r="86" spans="8:8" x14ac:dyDescent="0.4">
      <c r="H86" s="47"/>
    </row>
    <row r="87" spans="8:8" x14ac:dyDescent="0.4">
      <c r="H87" s="26"/>
    </row>
    <row r="88" spans="8:8" x14ac:dyDescent="0.4">
      <c r="H88" s="26"/>
    </row>
    <row r="89" spans="8:8" x14ac:dyDescent="0.4">
      <c r="H89" s="26"/>
    </row>
    <row r="90" spans="8:8" x14ac:dyDescent="0.4">
      <c r="H90" s="26"/>
    </row>
    <row r="91" spans="8:8" x14ac:dyDescent="0.4">
      <c r="H91" s="26"/>
    </row>
    <row r="92" spans="8:8" x14ac:dyDescent="0.4">
      <c r="H92" s="26"/>
    </row>
    <row r="93" spans="8:8" x14ac:dyDescent="0.4">
      <c r="H93" s="26"/>
    </row>
    <row r="94" spans="8:8" x14ac:dyDescent="0.4">
      <c r="H94" s="47"/>
    </row>
    <row r="95" spans="8:8" x14ac:dyDescent="0.4">
      <c r="H95" s="47"/>
    </row>
    <row r="96" spans="8:8" x14ac:dyDescent="0.4">
      <c r="H96" s="47"/>
    </row>
    <row r="97" spans="8:8" x14ac:dyDescent="0.4">
      <c r="H97" s="47"/>
    </row>
    <row r="98" spans="8:8" x14ac:dyDescent="0.4">
      <c r="H98" s="47"/>
    </row>
    <row r="99" spans="8:8" x14ac:dyDescent="0.4">
      <c r="H99" s="26"/>
    </row>
    <row r="100" spans="8:8" x14ac:dyDescent="0.4">
      <c r="H100" s="26"/>
    </row>
    <row r="101" spans="8:8" x14ac:dyDescent="0.4">
      <c r="H101" s="26"/>
    </row>
    <row r="102" spans="8:8" x14ac:dyDescent="0.4">
      <c r="H102" s="26"/>
    </row>
    <row r="103" spans="8:8" x14ac:dyDescent="0.4">
      <c r="H103" s="26"/>
    </row>
    <row r="104" spans="8:8" x14ac:dyDescent="0.4">
      <c r="H104" s="26"/>
    </row>
    <row r="105" spans="8:8" x14ac:dyDescent="0.4">
      <c r="H105" s="26"/>
    </row>
    <row r="106" spans="8:8" x14ac:dyDescent="0.4">
      <c r="H106" s="26"/>
    </row>
    <row r="107" spans="8:8" x14ac:dyDescent="0.4">
      <c r="H107" s="26"/>
    </row>
    <row r="108" spans="8:8" x14ac:dyDescent="0.4">
      <c r="H108" s="26"/>
    </row>
    <row r="109" spans="8:8" x14ac:dyDescent="0.4">
      <c r="H109" s="26"/>
    </row>
    <row r="110" spans="8:8" x14ac:dyDescent="0.4">
      <c r="H110" s="26"/>
    </row>
    <row r="111" spans="8:8" x14ac:dyDescent="0.4">
      <c r="H111" s="26"/>
    </row>
    <row r="112" spans="8:8" x14ac:dyDescent="0.4">
      <c r="H112" s="26"/>
    </row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B74C-6990-44A7-9BC3-472AFC812165}">
  <dimension ref="A1:D29"/>
  <sheetViews>
    <sheetView workbookViewId="0">
      <selection activeCell="C16" sqref="C16"/>
    </sheetView>
  </sheetViews>
  <sheetFormatPr defaultRowHeight="14.6" x14ac:dyDescent="0.4"/>
  <cols>
    <col min="1" max="1" width="3.84375" bestFit="1" customWidth="1"/>
    <col min="2" max="2" width="105" bestFit="1" customWidth="1"/>
    <col min="3" max="3" width="12.3828125" customWidth="1"/>
  </cols>
  <sheetData>
    <row r="1" spans="1:4" ht="28.3" x14ac:dyDescent="0.75">
      <c r="A1" s="26"/>
      <c r="B1" s="84" t="s">
        <v>202</v>
      </c>
      <c r="C1" s="26"/>
      <c r="D1" s="26"/>
    </row>
    <row r="2" spans="1:4" ht="20.6" x14ac:dyDescent="0.55000000000000004">
      <c r="A2" s="86"/>
      <c r="B2" s="83" t="s">
        <v>203</v>
      </c>
      <c r="C2" s="88"/>
      <c r="D2" s="26"/>
    </row>
    <row r="3" spans="1:4" ht="23.15" x14ac:dyDescent="0.6">
      <c r="A3" s="62">
        <v>1</v>
      </c>
      <c r="B3" s="85" t="s">
        <v>204</v>
      </c>
      <c r="C3" s="26"/>
      <c r="D3" s="26"/>
    </row>
    <row r="4" spans="1:4" x14ac:dyDescent="0.4">
      <c r="A4" s="87"/>
      <c r="B4" s="30" t="s">
        <v>2</v>
      </c>
      <c r="C4" s="30" t="s">
        <v>3</v>
      </c>
      <c r="D4" s="26"/>
    </row>
    <row r="5" spans="1:4" x14ac:dyDescent="0.4">
      <c r="A5" s="62"/>
      <c r="B5" s="29" t="s">
        <v>205</v>
      </c>
      <c r="C5" s="29">
        <v>200</v>
      </c>
      <c r="D5" s="26"/>
    </row>
    <row r="6" spans="1:4" x14ac:dyDescent="0.4">
      <c r="A6" s="62"/>
      <c r="B6" s="29" t="s">
        <v>206</v>
      </c>
      <c r="C6" s="29">
        <v>120</v>
      </c>
      <c r="D6" s="26"/>
    </row>
    <row r="7" spans="1:4" x14ac:dyDescent="0.4">
      <c r="A7" s="62"/>
      <c r="B7" s="29" t="s">
        <v>207</v>
      </c>
      <c r="C7" s="29">
        <v>156</v>
      </c>
      <c r="D7" s="26"/>
    </row>
    <row r="8" spans="1:4" x14ac:dyDescent="0.4">
      <c r="A8" s="62"/>
      <c r="B8" s="29" t="s">
        <v>208</v>
      </c>
      <c r="C8" s="29">
        <v>190</v>
      </c>
      <c r="D8" s="26"/>
    </row>
    <row r="9" spans="1:4" x14ac:dyDescent="0.4">
      <c r="A9" s="62"/>
      <c r="B9" s="29" t="s">
        <v>209</v>
      </c>
      <c r="C9" s="29">
        <v>320</v>
      </c>
      <c r="D9" s="26"/>
    </row>
    <row r="10" spans="1:4" x14ac:dyDescent="0.4">
      <c r="A10" s="62"/>
      <c r="B10" s="29" t="s">
        <v>210</v>
      </c>
      <c r="C10" s="29">
        <v>89</v>
      </c>
      <c r="D10" s="26"/>
    </row>
    <row r="11" spans="1:4" ht="15" thickBot="1" x14ac:dyDescent="0.45">
      <c r="A11" s="26"/>
      <c r="B11" s="26"/>
      <c r="C11" s="26"/>
      <c r="D11" s="26"/>
    </row>
    <row r="12" spans="1:4" ht="18.899999999999999" thickBot="1" x14ac:dyDescent="0.55000000000000004">
      <c r="A12" s="62">
        <v>1.1000000000000001</v>
      </c>
      <c r="B12" s="90" t="s">
        <v>211</v>
      </c>
      <c r="C12" s="89">
        <f>MAX(C5:C10)</f>
        <v>320</v>
      </c>
      <c r="D12" s="27"/>
    </row>
    <row r="13" spans="1:4" ht="21" thickBot="1" x14ac:dyDescent="0.6">
      <c r="A13" s="62">
        <v>1.2</v>
      </c>
      <c r="B13" s="91" t="s">
        <v>212</v>
      </c>
      <c r="C13" s="89">
        <f>MIN(C5:C10)</f>
        <v>89</v>
      </c>
      <c r="D13" s="27"/>
    </row>
    <row r="14" spans="1:4" ht="23.6" thickBot="1" x14ac:dyDescent="0.65">
      <c r="A14" s="62">
        <v>1.3</v>
      </c>
      <c r="B14" s="85" t="s">
        <v>213</v>
      </c>
      <c r="C14" s="89">
        <f>(MAX(C5:C10)+MIN(C5:C10))/2</f>
        <v>204.5</v>
      </c>
      <c r="D14" s="27"/>
    </row>
    <row r="16" spans="1:4" x14ac:dyDescent="0.4">
      <c r="A16" s="26"/>
      <c r="B16" s="27"/>
      <c r="C16" s="26"/>
      <c r="D16" s="26"/>
    </row>
    <row r="17" spans="1:2" x14ac:dyDescent="0.4">
      <c r="A17" s="62"/>
      <c r="B17" s="27"/>
    </row>
    <row r="18" spans="1:2" x14ac:dyDescent="0.4">
      <c r="A18" s="62"/>
      <c r="B18" s="41"/>
    </row>
    <row r="19" spans="1:2" x14ac:dyDescent="0.4">
      <c r="A19" s="62"/>
      <c r="B19" s="27"/>
    </row>
    <row r="20" spans="1:2" x14ac:dyDescent="0.4">
      <c r="A20" s="26"/>
      <c r="B20" s="27"/>
    </row>
    <row r="21" spans="1:2" x14ac:dyDescent="0.4">
      <c r="A21" s="62"/>
      <c r="B21" s="27"/>
    </row>
    <row r="22" spans="1:2" x14ac:dyDescent="0.4">
      <c r="A22" s="62"/>
      <c r="B22" s="27"/>
    </row>
    <row r="23" spans="1:2" x14ac:dyDescent="0.4">
      <c r="A23" s="62"/>
      <c r="B23" s="27"/>
    </row>
    <row r="24" spans="1:2" x14ac:dyDescent="0.4">
      <c r="A24" s="62"/>
      <c r="B24" s="64"/>
    </row>
    <row r="25" spans="1:2" x14ac:dyDescent="0.4">
      <c r="A25" s="62"/>
      <c r="B25" s="27"/>
    </row>
    <row r="26" spans="1:2" x14ac:dyDescent="0.4">
      <c r="A26" s="62"/>
      <c r="B26" s="64"/>
    </row>
    <row r="27" spans="1:2" x14ac:dyDescent="0.4">
      <c r="A27" s="62"/>
      <c r="B27" s="27"/>
    </row>
    <row r="28" spans="1:2" x14ac:dyDescent="0.4">
      <c r="A28" s="62"/>
      <c r="B28" s="64"/>
    </row>
    <row r="29" spans="1:2" x14ac:dyDescent="0.4">
      <c r="A29" s="62"/>
      <c r="B2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1287-DFCF-450B-A6B4-0265C83CB235}">
  <dimension ref="A1:I29"/>
  <sheetViews>
    <sheetView workbookViewId="0">
      <selection activeCell="G10" sqref="G10"/>
    </sheetView>
  </sheetViews>
  <sheetFormatPr defaultRowHeight="14.6" x14ac:dyDescent="0.4"/>
  <cols>
    <col min="2" max="2" width="255.69140625" bestFit="1" customWidth="1"/>
  </cols>
  <sheetData>
    <row r="1" spans="1:9" ht="28.3" x14ac:dyDescent="0.75">
      <c r="A1" s="27"/>
      <c r="B1" s="84" t="s">
        <v>214</v>
      </c>
      <c r="C1" s="26"/>
      <c r="D1" s="26"/>
      <c r="E1" s="26"/>
      <c r="F1" s="26"/>
      <c r="G1" s="26"/>
      <c r="H1" s="26"/>
      <c r="I1" s="26"/>
    </row>
    <row r="3" spans="1:9" ht="18.45" x14ac:dyDescent="0.5">
      <c r="A3" s="27"/>
      <c r="B3" s="90" t="s">
        <v>215</v>
      </c>
      <c r="C3" s="26"/>
      <c r="D3" s="26"/>
      <c r="E3" s="26"/>
      <c r="F3" s="26"/>
      <c r="G3" s="26"/>
      <c r="H3" s="26"/>
      <c r="I3" s="26"/>
    </row>
    <row r="4" spans="1:9" ht="18.45" x14ac:dyDescent="0.5">
      <c r="A4" s="27"/>
      <c r="B4" s="93" t="s">
        <v>216</v>
      </c>
      <c r="C4" s="26"/>
      <c r="D4" s="26"/>
      <c r="E4" s="26"/>
      <c r="F4" s="26"/>
      <c r="G4" s="26"/>
      <c r="H4" s="26"/>
      <c r="I4" s="26"/>
    </row>
    <row r="5" spans="1:9" ht="18.45" x14ac:dyDescent="0.5">
      <c r="A5" s="27"/>
      <c r="B5" s="93" t="s">
        <v>217</v>
      </c>
      <c r="C5" s="26"/>
      <c r="D5" s="26"/>
      <c r="E5" s="26"/>
      <c r="F5" s="26"/>
      <c r="G5" s="26"/>
      <c r="H5" s="26"/>
      <c r="I5" s="26"/>
    </row>
    <row r="6" spans="1:9" x14ac:dyDescent="0.4">
      <c r="A6" s="27"/>
      <c r="B6" s="27"/>
      <c r="C6" s="26"/>
      <c r="D6" s="26"/>
      <c r="E6" s="26"/>
      <c r="F6" s="26"/>
      <c r="G6" s="26"/>
      <c r="H6" s="26"/>
      <c r="I6" s="26"/>
    </row>
    <row r="7" spans="1:9" x14ac:dyDescent="0.4">
      <c r="A7" s="26"/>
      <c r="B7" s="26"/>
      <c r="C7" s="27" t="s">
        <v>218</v>
      </c>
      <c r="D7" s="27" t="s">
        <v>219</v>
      </c>
      <c r="E7" s="27" t="s">
        <v>220</v>
      </c>
      <c r="F7" s="27" t="s">
        <v>221</v>
      </c>
      <c r="G7" s="26"/>
      <c r="H7" s="26"/>
      <c r="I7" s="26"/>
    </row>
    <row r="8" spans="1:9" x14ac:dyDescent="0.4">
      <c r="A8" s="27"/>
      <c r="B8" s="27" t="s">
        <v>222</v>
      </c>
      <c r="C8" s="27">
        <v>95</v>
      </c>
      <c r="D8" s="27">
        <v>56</v>
      </c>
      <c r="E8" s="27">
        <v>14</v>
      </c>
      <c r="F8" s="27">
        <v>66</v>
      </c>
      <c r="G8" s="70" t="str">
        <f t="shared" ref="G8:G10" si="0">IF(MIN(C8:F8)&gt;=50,"PASS","FAIL")</f>
        <v>FAIL</v>
      </c>
      <c r="H8" s="26"/>
      <c r="I8" s="27"/>
    </row>
    <row r="9" spans="1:9" x14ac:dyDescent="0.4">
      <c r="A9" s="27"/>
      <c r="B9" s="27" t="s">
        <v>223</v>
      </c>
      <c r="C9" s="27">
        <v>54</v>
      </c>
      <c r="D9" s="27">
        <v>89</v>
      </c>
      <c r="E9" s="27">
        <v>53</v>
      </c>
      <c r="F9" s="27">
        <v>66</v>
      </c>
      <c r="G9" s="70" t="str">
        <f t="shared" si="0"/>
        <v>PASS</v>
      </c>
      <c r="H9" s="26"/>
      <c r="I9" s="27"/>
    </row>
    <row r="10" spans="1:9" x14ac:dyDescent="0.4">
      <c r="A10" s="27"/>
      <c r="B10" s="27" t="s">
        <v>224</v>
      </c>
      <c r="C10" s="27">
        <v>100</v>
      </c>
      <c r="D10" s="27">
        <v>69</v>
      </c>
      <c r="E10" s="27">
        <v>78</v>
      </c>
      <c r="F10" s="27">
        <v>53</v>
      </c>
      <c r="G10" s="70" t="str">
        <f t="shared" si="0"/>
        <v>PASS</v>
      </c>
      <c r="H10" s="26"/>
      <c r="I10" s="27"/>
    </row>
    <row r="11" spans="1:9" x14ac:dyDescent="0.4">
      <c r="A11" s="27"/>
      <c r="B11" s="27" t="s">
        <v>131</v>
      </c>
      <c r="C11" s="27">
        <v>49</v>
      </c>
      <c r="D11" s="27">
        <v>70</v>
      </c>
      <c r="E11" s="27">
        <v>87</v>
      </c>
      <c r="F11" s="27">
        <v>100</v>
      </c>
      <c r="G11" s="70" t="str">
        <f>IF(MIN(C11:F11)&gt;=50,"PASS","FAIL")</f>
        <v>FAIL</v>
      </c>
      <c r="H11" s="26"/>
      <c r="I11" s="27"/>
    </row>
    <row r="13" spans="1:9" x14ac:dyDescent="0.4">
      <c r="A13" s="27"/>
      <c r="B13" s="47"/>
      <c r="C13" s="26"/>
      <c r="D13" s="26"/>
      <c r="E13" s="26"/>
      <c r="F13" s="26"/>
      <c r="G13" s="26"/>
      <c r="H13" s="26"/>
      <c r="I13" s="26"/>
    </row>
    <row r="14" spans="1:9" x14ac:dyDescent="0.4">
      <c r="A14" s="27"/>
      <c r="B14" s="47"/>
      <c r="C14" s="26"/>
      <c r="D14" s="26"/>
      <c r="E14" s="26"/>
      <c r="F14" s="26"/>
      <c r="G14" s="26"/>
      <c r="H14" s="26"/>
      <c r="I14" s="26"/>
    </row>
    <row r="15" spans="1:9" x14ac:dyDescent="0.4">
      <c r="A15" s="27"/>
      <c r="B15" s="47"/>
      <c r="C15" s="26"/>
      <c r="D15" s="26"/>
      <c r="E15" s="26"/>
      <c r="F15" s="26"/>
      <c r="G15" s="26"/>
      <c r="H15" s="26"/>
      <c r="I15" s="26"/>
    </row>
    <row r="16" spans="1:9" x14ac:dyDescent="0.4">
      <c r="A16" s="27"/>
      <c r="B16" s="47"/>
      <c r="C16" s="26"/>
      <c r="D16" s="26"/>
      <c r="E16" s="26"/>
      <c r="F16" s="26"/>
      <c r="G16" s="26"/>
      <c r="H16" s="26"/>
      <c r="I16" s="26"/>
    </row>
    <row r="17" spans="1:6" x14ac:dyDescent="0.4">
      <c r="A17" s="27"/>
      <c r="B17" s="47"/>
      <c r="C17" s="26"/>
      <c r="D17" s="26"/>
      <c r="E17" s="26"/>
      <c r="F17" s="26"/>
    </row>
    <row r="18" spans="1:6" x14ac:dyDescent="0.4">
      <c r="A18" s="27"/>
      <c r="B18" s="47"/>
      <c r="C18" s="26"/>
      <c r="D18" s="26"/>
      <c r="E18" s="26"/>
      <c r="F18" s="26"/>
    </row>
    <row r="19" spans="1:6" x14ac:dyDescent="0.4">
      <c r="A19" s="27"/>
      <c r="B19" s="47"/>
      <c r="C19" s="26"/>
      <c r="D19" s="26"/>
      <c r="E19" s="26"/>
      <c r="F19" s="26"/>
    </row>
    <row r="20" spans="1:6" x14ac:dyDescent="0.4">
      <c r="A20" s="27"/>
      <c r="B20" s="47"/>
      <c r="C20" s="26"/>
      <c r="D20" s="26"/>
      <c r="E20" s="26"/>
      <c r="F20" s="26"/>
    </row>
    <row r="21" spans="1:6" x14ac:dyDescent="0.4">
      <c r="A21" s="27"/>
      <c r="B21" s="26"/>
      <c r="C21" s="26"/>
      <c r="D21" s="26"/>
      <c r="E21" s="26"/>
      <c r="F21" s="26"/>
    </row>
    <row r="22" spans="1:6" x14ac:dyDescent="0.4">
      <c r="A22" s="27"/>
      <c r="B22" s="63"/>
      <c r="C22" s="26"/>
      <c r="D22" s="26"/>
      <c r="E22" s="26"/>
      <c r="F22" s="26"/>
    </row>
    <row r="23" spans="1:6" x14ac:dyDescent="0.4">
      <c r="A23" s="26"/>
      <c r="B23" s="63"/>
      <c r="C23" s="26"/>
      <c r="D23" s="26"/>
      <c r="E23" s="26"/>
      <c r="F23" s="26"/>
    </row>
    <row r="24" spans="1:6" x14ac:dyDescent="0.4">
      <c r="A24" s="26"/>
      <c r="B24" s="41"/>
      <c r="C24" s="26"/>
      <c r="D24" s="26"/>
      <c r="E24" s="26"/>
      <c r="F24" s="26"/>
    </row>
    <row r="25" spans="1:6" x14ac:dyDescent="0.4">
      <c r="A25" s="27"/>
      <c r="B25" s="47"/>
      <c r="C25" s="26"/>
      <c r="D25" s="26"/>
      <c r="E25" s="26"/>
      <c r="F25" s="26"/>
    </row>
    <row r="26" spans="1:6" x14ac:dyDescent="0.4">
      <c r="A26" s="26"/>
      <c r="B26" s="63"/>
      <c r="C26" s="26"/>
      <c r="D26" s="26"/>
      <c r="E26" s="26"/>
      <c r="F26" s="26"/>
    </row>
    <row r="27" spans="1:6" x14ac:dyDescent="0.4">
      <c r="A27" s="27"/>
      <c r="B27" s="47"/>
      <c r="C27" s="26"/>
      <c r="D27" s="26"/>
      <c r="E27" s="26"/>
      <c r="F27" s="47"/>
    </row>
    <row r="28" spans="1:6" x14ac:dyDescent="0.4">
      <c r="A28" s="27"/>
      <c r="B28" s="47"/>
      <c r="C28" s="26"/>
      <c r="D28" s="26"/>
      <c r="E28" s="26"/>
      <c r="F28" s="47"/>
    </row>
    <row r="29" spans="1:6" x14ac:dyDescent="0.4">
      <c r="A29" s="27"/>
      <c r="B29" s="47"/>
      <c r="C29" s="26"/>
      <c r="D29" s="26"/>
      <c r="E29" s="26"/>
      <c r="F29" s="4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37B1-12E5-4026-A7AC-D6BD0A58F5D7}">
  <dimension ref="A1:E20"/>
  <sheetViews>
    <sheetView workbookViewId="0">
      <selection activeCell="C12" sqref="C12"/>
    </sheetView>
  </sheetViews>
  <sheetFormatPr defaultRowHeight="14.6" x14ac:dyDescent="0.4"/>
  <cols>
    <col min="2" max="2" width="68" bestFit="1" customWidth="1"/>
    <col min="3" max="3" width="5.765625" bestFit="1" customWidth="1"/>
  </cols>
  <sheetData>
    <row r="1" spans="1:5" ht="20.6" x14ac:dyDescent="0.55000000000000004">
      <c r="A1" s="27"/>
      <c r="B1" s="91" t="s">
        <v>225</v>
      </c>
      <c r="C1" s="26"/>
      <c r="D1" s="26"/>
      <c r="E1" s="26"/>
    </row>
    <row r="2" spans="1:5" ht="18.45" x14ac:dyDescent="0.5">
      <c r="A2" s="27"/>
      <c r="B2" s="92" t="s">
        <v>226</v>
      </c>
      <c r="C2" s="26"/>
      <c r="D2" s="26"/>
      <c r="E2" s="26"/>
    </row>
    <row r="4" spans="1:5" x14ac:dyDescent="0.4">
      <c r="A4" s="26"/>
      <c r="B4" s="26"/>
      <c r="C4" s="27" t="s">
        <v>218</v>
      </c>
      <c r="D4" s="26"/>
      <c r="E4" s="26"/>
    </row>
    <row r="5" spans="1:5" x14ac:dyDescent="0.4">
      <c r="A5" s="27"/>
      <c r="B5" s="27" t="s">
        <v>227</v>
      </c>
      <c r="C5" s="27">
        <v>95</v>
      </c>
      <c r="D5" s="26"/>
      <c r="E5" s="26"/>
    </row>
    <row r="6" spans="1:5" x14ac:dyDescent="0.4">
      <c r="A6" s="27"/>
      <c r="B6" s="27" t="s">
        <v>223</v>
      </c>
      <c r="C6" s="27">
        <v>54</v>
      </c>
      <c r="D6" s="26"/>
      <c r="E6" s="26"/>
    </row>
    <row r="7" spans="1:5" x14ac:dyDescent="0.4">
      <c r="A7" s="27"/>
      <c r="B7" s="27" t="s">
        <v>224</v>
      </c>
      <c r="C7" s="27">
        <v>100</v>
      </c>
      <c r="D7" s="26"/>
      <c r="E7" s="26"/>
    </row>
    <row r="8" spans="1:5" x14ac:dyDescent="0.4">
      <c r="A8" s="27"/>
      <c r="B8" s="27" t="s">
        <v>131</v>
      </c>
      <c r="C8" s="27">
        <v>49</v>
      </c>
      <c r="D8" s="26"/>
      <c r="E8" s="26"/>
    </row>
    <row r="9" spans="1:5" x14ac:dyDescent="0.4">
      <c r="A9" s="27"/>
      <c r="B9" s="27" t="s">
        <v>228</v>
      </c>
      <c r="C9" s="27">
        <v>67</v>
      </c>
      <c r="D9" s="26"/>
      <c r="E9" s="26"/>
    </row>
    <row r="10" spans="1:5" x14ac:dyDescent="0.4">
      <c r="A10" s="27"/>
      <c r="B10" s="27" t="s">
        <v>229</v>
      </c>
      <c r="C10" s="27">
        <v>45</v>
      </c>
      <c r="D10" s="26"/>
      <c r="E10" s="26"/>
    </row>
    <row r="11" spans="1:5" x14ac:dyDescent="0.4">
      <c r="A11" s="27"/>
      <c r="B11" s="27" t="s">
        <v>230</v>
      </c>
      <c r="C11" s="27">
        <v>77</v>
      </c>
      <c r="D11" s="26"/>
      <c r="E11" s="26"/>
    </row>
    <row r="12" spans="1:5" x14ac:dyDescent="0.4">
      <c r="A12" s="26"/>
      <c r="B12" s="26"/>
      <c r="C12" s="70" t="str">
        <f>IF(MAX(C5:C11)&gt;=99,"EASY","NOT EASY")</f>
        <v>EASY</v>
      </c>
      <c r="D12" s="26"/>
      <c r="E12" s="27"/>
    </row>
    <row r="15" spans="1:5" x14ac:dyDescent="0.4">
      <c r="A15" s="26"/>
      <c r="B15" s="63"/>
      <c r="C15" s="26"/>
      <c r="D15" s="26"/>
      <c r="E15" s="26"/>
    </row>
    <row r="16" spans="1:5" x14ac:dyDescent="0.4">
      <c r="A16" s="27"/>
      <c r="B16" s="47"/>
      <c r="C16" s="26"/>
      <c r="D16" s="27"/>
      <c r="E16" s="26"/>
    </row>
    <row r="17" spans="1:2" x14ac:dyDescent="0.4">
      <c r="A17" s="26"/>
      <c r="B17" s="63"/>
    </row>
    <row r="18" spans="1:2" x14ac:dyDescent="0.4">
      <c r="A18" s="27"/>
      <c r="B18" s="47"/>
    </row>
    <row r="19" spans="1:2" x14ac:dyDescent="0.4">
      <c r="A19" s="27"/>
      <c r="B19" s="47"/>
    </row>
    <row r="20" spans="1:2" x14ac:dyDescent="0.4">
      <c r="A20" s="27"/>
      <c r="B20" s="4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1598-381A-4E13-AEE8-202E02D7445A}">
  <dimension ref="A1:C12"/>
  <sheetViews>
    <sheetView workbookViewId="0">
      <selection activeCell="C15" sqref="C15"/>
    </sheetView>
  </sheetViews>
  <sheetFormatPr defaultRowHeight="14.6" x14ac:dyDescent="0.4"/>
  <cols>
    <col min="1" max="1" width="84.07421875" bestFit="1" customWidth="1"/>
    <col min="3" max="3" width="19.61328125" bestFit="1" customWidth="1"/>
  </cols>
  <sheetData>
    <row r="1" spans="1:3" ht="26.15" x14ac:dyDescent="0.7">
      <c r="A1" s="94" t="s">
        <v>231</v>
      </c>
      <c r="B1" s="26"/>
      <c r="C1" s="26"/>
    </row>
    <row r="2" spans="1:3" ht="23.15" x14ac:dyDescent="0.6">
      <c r="A2" s="95" t="s">
        <v>232</v>
      </c>
      <c r="B2" s="26"/>
      <c r="C2" s="26"/>
    </row>
    <row r="3" spans="1:3" ht="23.15" x14ac:dyDescent="0.6">
      <c r="A3" s="95" t="s">
        <v>233</v>
      </c>
      <c r="B3" s="26"/>
      <c r="C3" s="26"/>
    </row>
    <row r="4" spans="1:3" ht="23.15" x14ac:dyDescent="0.6">
      <c r="A4" s="95" t="s">
        <v>234</v>
      </c>
      <c r="B4" s="26"/>
      <c r="C4" s="26"/>
    </row>
    <row r="6" spans="1:3" ht="18.45" x14ac:dyDescent="0.5">
      <c r="A6" s="99" t="s">
        <v>235</v>
      </c>
      <c r="B6" s="26"/>
      <c r="C6" s="26"/>
    </row>
    <row r="8" spans="1:3" x14ac:dyDescent="0.4">
      <c r="A8" s="96" t="s">
        <v>236</v>
      </c>
      <c r="B8" s="96" t="s">
        <v>126</v>
      </c>
      <c r="C8" s="96" t="s">
        <v>237</v>
      </c>
    </row>
    <row r="9" spans="1:3" x14ac:dyDescent="0.4">
      <c r="A9" s="97" t="s">
        <v>238</v>
      </c>
      <c r="B9" s="97">
        <v>78</v>
      </c>
      <c r="C9" s="98" t="str">
        <f>IF(B9&gt;=80,"EXCELLENT",IF(B9&gt;=60,"GOOD",IF(B9&lt;=60,"FAILED")))</f>
        <v>GOOD</v>
      </c>
    </row>
    <row r="10" spans="1:3" x14ac:dyDescent="0.4">
      <c r="A10" s="97" t="s">
        <v>239</v>
      </c>
      <c r="B10" s="97">
        <v>85</v>
      </c>
      <c r="C10" s="98" t="str">
        <f t="shared" ref="C10:C12" si="0">IF(B10&gt;=80,"EXCELLENT",IF(B10&gt;=60,"GOOD",IF(B10&lt;=60,"FAILED")))</f>
        <v>EXCELLENT</v>
      </c>
    </row>
    <row r="11" spans="1:3" x14ac:dyDescent="0.4">
      <c r="A11" s="97" t="s">
        <v>240</v>
      </c>
      <c r="B11" s="97">
        <v>44</v>
      </c>
      <c r="C11" s="98" t="str">
        <f t="shared" si="0"/>
        <v>FAILED</v>
      </c>
    </row>
    <row r="12" spans="1:3" x14ac:dyDescent="0.4">
      <c r="A12" s="97" t="s">
        <v>241</v>
      </c>
      <c r="B12" s="97">
        <v>61</v>
      </c>
      <c r="C12" s="98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32BF-BF30-4D4D-8BB7-F9F2FC92A2B2}">
  <dimension ref="A1:D18"/>
  <sheetViews>
    <sheetView workbookViewId="0">
      <selection activeCell="B19" sqref="B19"/>
    </sheetView>
  </sheetViews>
  <sheetFormatPr defaultRowHeight="14.6" x14ac:dyDescent="0.4"/>
  <cols>
    <col min="1" max="1" width="127" bestFit="1" customWidth="1"/>
    <col min="2" max="2" width="15.15234375" bestFit="1" customWidth="1"/>
    <col min="3" max="3" width="16.53515625" bestFit="1" customWidth="1"/>
  </cols>
  <sheetData>
    <row r="1" spans="1:2" ht="26.15" x14ac:dyDescent="0.7">
      <c r="A1" s="100" t="s">
        <v>242</v>
      </c>
      <c r="B1" s="26"/>
    </row>
    <row r="2" spans="1:2" ht="23.15" x14ac:dyDescent="0.6">
      <c r="A2" s="77" t="s">
        <v>243</v>
      </c>
      <c r="B2" s="26"/>
    </row>
    <row r="4" spans="1:2" x14ac:dyDescent="0.4">
      <c r="A4" s="28"/>
      <c r="B4" s="26"/>
    </row>
    <row r="5" spans="1:2" x14ac:dyDescent="0.4">
      <c r="A5" s="28" t="s">
        <v>26</v>
      </c>
      <c r="B5" s="28" t="s">
        <v>244</v>
      </c>
    </row>
    <row r="6" spans="1:2" x14ac:dyDescent="0.4">
      <c r="A6" s="27" t="s">
        <v>245</v>
      </c>
      <c r="B6" s="101">
        <v>759</v>
      </c>
    </row>
    <row r="7" spans="1:2" x14ac:dyDescent="0.4">
      <c r="A7" s="27" t="s">
        <v>246</v>
      </c>
      <c r="B7" s="101">
        <v>200</v>
      </c>
    </row>
    <row r="8" spans="1:2" x14ac:dyDescent="0.4">
      <c r="A8" s="27" t="s">
        <v>247</v>
      </c>
      <c r="B8" s="101">
        <v>42</v>
      </c>
    </row>
    <row r="9" spans="1:2" x14ac:dyDescent="0.4">
      <c r="A9" s="27" t="s">
        <v>248</v>
      </c>
      <c r="B9" s="101">
        <v>423</v>
      </c>
    </row>
    <row r="10" spans="1:2" x14ac:dyDescent="0.4">
      <c r="A10" s="27" t="s">
        <v>249</v>
      </c>
      <c r="B10" s="101">
        <v>200</v>
      </c>
    </row>
    <row r="11" spans="1:2" x14ac:dyDescent="0.4">
      <c r="A11" s="27" t="s">
        <v>250</v>
      </c>
      <c r="B11" s="101">
        <v>50</v>
      </c>
    </row>
    <row r="12" spans="1:2" x14ac:dyDescent="0.4">
      <c r="A12" s="27" t="s">
        <v>251</v>
      </c>
      <c r="B12" s="101">
        <v>700</v>
      </c>
    </row>
    <row r="13" spans="1:2" x14ac:dyDescent="0.4">
      <c r="A13" s="27" t="s">
        <v>252</v>
      </c>
      <c r="B13" s="101">
        <v>450</v>
      </c>
    </row>
    <row r="14" spans="1:2" x14ac:dyDescent="0.4">
      <c r="A14" s="27" t="s">
        <v>253</v>
      </c>
      <c r="B14" s="101">
        <v>605</v>
      </c>
    </row>
    <row r="15" spans="1:2" x14ac:dyDescent="0.4">
      <c r="A15" s="27" t="s">
        <v>254</v>
      </c>
      <c r="B15" s="101">
        <v>240</v>
      </c>
    </row>
    <row r="16" spans="1:2" x14ac:dyDescent="0.4">
      <c r="A16" s="27" t="s">
        <v>255</v>
      </c>
      <c r="B16" s="101">
        <v>685</v>
      </c>
    </row>
    <row r="17" spans="1:4" ht="15" thickBot="1" x14ac:dyDescent="0.45">
      <c r="A17" s="27" t="s">
        <v>256</v>
      </c>
      <c r="B17" s="101">
        <v>295</v>
      </c>
      <c r="C17" s="26"/>
      <c r="D17" s="26"/>
    </row>
    <row r="18" spans="1:4" ht="15" thickBot="1" x14ac:dyDescent="0.45">
      <c r="A18" s="27" t="s">
        <v>257</v>
      </c>
      <c r="B18" s="102">
        <f>SUM(B6:B17)</f>
        <v>4649</v>
      </c>
      <c r="C18" s="41" t="s">
        <v>258</v>
      </c>
      <c r="D18" s="4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58ED-CF76-4A6D-BF48-2EB711420E3D}">
  <dimension ref="A1:C95"/>
  <sheetViews>
    <sheetView topLeftCell="B72" workbookViewId="0">
      <selection activeCell="B96" sqref="B96"/>
    </sheetView>
  </sheetViews>
  <sheetFormatPr defaultRowHeight="14.6" x14ac:dyDescent="0.4"/>
  <cols>
    <col min="1" max="1" width="125.23046875" bestFit="1" customWidth="1"/>
    <col min="2" max="2" width="11.07421875" bestFit="1" customWidth="1"/>
    <col min="3" max="3" width="16.53515625" bestFit="1" customWidth="1"/>
  </cols>
  <sheetData>
    <row r="1" spans="1:2" ht="26.15" x14ac:dyDescent="0.7">
      <c r="A1" s="100" t="s">
        <v>259</v>
      </c>
      <c r="B1" s="26"/>
    </row>
    <row r="2" spans="1:2" ht="23.15" x14ac:dyDescent="0.6">
      <c r="A2" s="85" t="s">
        <v>260</v>
      </c>
      <c r="B2" s="26"/>
    </row>
    <row r="4" spans="1:2" x14ac:dyDescent="0.4">
      <c r="A4" s="103" t="s">
        <v>261</v>
      </c>
      <c r="B4" s="104" t="s">
        <v>262</v>
      </c>
    </row>
    <row r="5" spans="1:2" x14ac:dyDescent="0.4">
      <c r="A5" s="105">
        <v>42005</v>
      </c>
      <c r="B5" s="106">
        <v>432.17</v>
      </c>
    </row>
    <row r="6" spans="1:2" x14ac:dyDescent="0.4">
      <c r="A6" s="105">
        <v>42351</v>
      </c>
      <c r="B6" s="106">
        <v>528.5</v>
      </c>
    </row>
    <row r="7" spans="1:2" x14ac:dyDescent="0.4">
      <c r="A7" s="105">
        <v>42007</v>
      </c>
      <c r="B7" s="106">
        <v>810.71</v>
      </c>
    </row>
    <row r="8" spans="1:2" x14ac:dyDescent="0.4">
      <c r="A8" s="105">
        <v>42008</v>
      </c>
      <c r="B8" s="106">
        <v>418.54</v>
      </c>
    </row>
    <row r="9" spans="1:2" x14ac:dyDescent="0.4">
      <c r="A9" s="105">
        <v>42009</v>
      </c>
      <c r="B9" s="106">
        <v>722.22</v>
      </c>
    </row>
    <row r="10" spans="1:2" x14ac:dyDescent="0.4">
      <c r="A10" s="105">
        <v>42010</v>
      </c>
      <c r="B10" s="106">
        <v>460.28</v>
      </c>
    </row>
    <row r="11" spans="1:2" x14ac:dyDescent="0.4">
      <c r="A11" s="105">
        <v>42349</v>
      </c>
      <c r="B11" s="106">
        <v>483.58</v>
      </c>
    </row>
    <row r="12" spans="1:2" x14ac:dyDescent="0.4">
      <c r="A12" s="105">
        <v>42012</v>
      </c>
      <c r="B12" s="106">
        <v>114.53</v>
      </c>
    </row>
    <row r="13" spans="1:2" x14ac:dyDescent="0.4">
      <c r="A13" s="105">
        <v>42013</v>
      </c>
      <c r="B13" s="106">
        <v>609.12</v>
      </c>
    </row>
    <row r="14" spans="1:2" x14ac:dyDescent="0.4">
      <c r="A14" s="105">
        <v>42014</v>
      </c>
      <c r="B14" s="106">
        <v>1197.9000000000001</v>
      </c>
    </row>
    <row r="15" spans="1:2" x14ac:dyDescent="0.4">
      <c r="A15" s="105">
        <v>42015</v>
      </c>
      <c r="B15" s="106">
        <v>228.89</v>
      </c>
    </row>
    <row r="16" spans="1:2" x14ac:dyDescent="0.4">
      <c r="A16" s="105">
        <v>42016</v>
      </c>
      <c r="B16" s="106">
        <v>1380.07</v>
      </c>
    </row>
    <row r="17" spans="1:2" x14ac:dyDescent="0.4">
      <c r="A17" s="105">
        <v>42017</v>
      </c>
      <c r="B17" s="106">
        <v>1026.96</v>
      </c>
    </row>
    <row r="18" spans="1:2" x14ac:dyDescent="0.4">
      <c r="A18" s="105">
        <v>42018</v>
      </c>
      <c r="B18" s="106">
        <v>760.24</v>
      </c>
    </row>
    <row r="19" spans="1:2" x14ac:dyDescent="0.4">
      <c r="A19" s="105">
        <v>42019</v>
      </c>
      <c r="B19" s="106">
        <v>414.11</v>
      </c>
    </row>
    <row r="20" spans="1:2" x14ac:dyDescent="0.4">
      <c r="A20" s="105">
        <v>42020</v>
      </c>
      <c r="B20" s="106">
        <v>1728.81</v>
      </c>
    </row>
    <row r="21" spans="1:2" x14ac:dyDescent="0.4">
      <c r="A21" s="105">
        <v>42021</v>
      </c>
      <c r="B21" s="106">
        <v>276.06</v>
      </c>
    </row>
    <row r="22" spans="1:2" x14ac:dyDescent="0.4">
      <c r="A22" s="105">
        <v>42022</v>
      </c>
      <c r="B22" s="106">
        <v>462.22</v>
      </c>
    </row>
    <row r="23" spans="1:2" x14ac:dyDescent="0.4">
      <c r="A23" s="105">
        <v>42023</v>
      </c>
      <c r="B23" s="106">
        <v>1281.0999999999999</v>
      </c>
    </row>
    <row r="24" spans="1:2" x14ac:dyDescent="0.4">
      <c r="A24" s="105">
        <v>42024</v>
      </c>
      <c r="B24" s="106">
        <v>1113.7</v>
      </c>
    </row>
    <row r="25" spans="1:2" x14ac:dyDescent="0.4">
      <c r="A25" s="105">
        <v>42025</v>
      </c>
      <c r="B25" s="106">
        <v>594.09</v>
      </c>
    </row>
    <row r="26" spans="1:2" x14ac:dyDescent="0.4">
      <c r="A26" s="105">
        <v>42026</v>
      </c>
      <c r="B26" s="106">
        <v>432.67</v>
      </c>
    </row>
    <row r="27" spans="1:2" x14ac:dyDescent="0.4">
      <c r="A27" s="105">
        <v>42027</v>
      </c>
      <c r="B27" s="106">
        <v>874.45</v>
      </c>
    </row>
    <row r="28" spans="1:2" x14ac:dyDescent="0.4">
      <c r="A28" s="105">
        <v>42028</v>
      </c>
      <c r="B28" s="106">
        <v>880.38</v>
      </c>
    </row>
    <row r="29" spans="1:2" x14ac:dyDescent="0.4">
      <c r="A29" s="105">
        <v>42029</v>
      </c>
      <c r="B29" s="106">
        <v>798.53</v>
      </c>
    </row>
    <row r="30" spans="1:2" x14ac:dyDescent="0.4">
      <c r="A30" s="105">
        <v>42318</v>
      </c>
      <c r="B30" s="106">
        <v>572.41999999999996</v>
      </c>
    </row>
    <row r="31" spans="1:2" x14ac:dyDescent="0.4">
      <c r="A31" s="105">
        <v>42031</v>
      </c>
      <c r="B31" s="106">
        <v>330.61</v>
      </c>
    </row>
    <row r="32" spans="1:2" x14ac:dyDescent="0.4">
      <c r="A32" s="105">
        <v>42032</v>
      </c>
      <c r="B32" s="106">
        <v>567.17999999999995</v>
      </c>
    </row>
    <row r="33" spans="1:2" x14ac:dyDescent="0.4">
      <c r="A33" s="105">
        <v>42033</v>
      </c>
      <c r="B33" s="106">
        <v>1449.21</v>
      </c>
    </row>
    <row r="34" spans="1:2" x14ac:dyDescent="0.4">
      <c r="A34" s="105">
        <v>42034</v>
      </c>
      <c r="B34" s="106">
        <v>459.29</v>
      </c>
    </row>
    <row r="35" spans="1:2" x14ac:dyDescent="0.4">
      <c r="A35" s="105">
        <v>42035</v>
      </c>
      <c r="B35" s="106">
        <v>357.55</v>
      </c>
    </row>
    <row r="36" spans="1:2" x14ac:dyDescent="0.4">
      <c r="A36" s="105">
        <v>42036</v>
      </c>
      <c r="B36" s="106">
        <v>154.34</v>
      </c>
    </row>
    <row r="37" spans="1:2" x14ac:dyDescent="0.4">
      <c r="A37" s="105">
        <v>42037</v>
      </c>
      <c r="B37" s="106">
        <v>152.76</v>
      </c>
    </row>
    <row r="38" spans="1:2" x14ac:dyDescent="0.4">
      <c r="A38" s="105">
        <v>42038</v>
      </c>
      <c r="B38" s="106">
        <v>570.22</v>
      </c>
    </row>
    <row r="39" spans="1:2" x14ac:dyDescent="0.4">
      <c r="A39" s="105">
        <v>42039</v>
      </c>
      <c r="B39" s="106">
        <v>987.62</v>
      </c>
    </row>
    <row r="40" spans="1:2" x14ac:dyDescent="0.4">
      <c r="A40" s="105">
        <v>42040</v>
      </c>
      <c r="B40" s="106">
        <v>1755.71</v>
      </c>
    </row>
    <row r="41" spans="1:2" x14ac:dyDescent="0.4">
      <c r="A41" s="105">
        <v>42041</v>
      </c>
      <c r="B41" s="106">
        <v>378.27</v>
      </c>
    </row>
    <row r="42" spans="1:2" x14ac:dyDescent="0.4">
      <c r="A42" s="105">
        <v>42042</v>
      </c>
      <c r="B42" s="106">
        <v>1323.81</v>
      </c>
    </row>
    <row r="43" spans="1:2" x14ac:dyDescent="0.4">
      <c r="A43" s="105">
        <v>42043</v>
      </c>
      <c r="B43" s="106">
        <v>399.02</v>
      </c>
    </row>
    <row r="44" spans="1:2" x14ac:dyDescent="0.4">
      <c r="A44" s="105">
        <v>42044</v>
      </c>
      <c r="B44" s="106">
        <v>154.94999999999999</v>
      </c>
    </row>
    <row r="45" spans="1:2" x14ac:dyDescent="0.4">
      <c r="A45" s="105">
        <v>42045</v>
      </c>
      <c r="B45" s="106">
        <v>1254.57</v>
      </c>
    </row>
    <row r="46" spans="1:2" x14ac:dyDescent="0.4">
      <c r="A46" s="105">
        <v>42046</v>
      </c>
      <c r="B46" s="106">
        <v>627.32000000000005</v>
      </c>
    </row>
    <row r="47" spans="1:2" x14ac:dyDescent="0.4">
      <c r="A47" s="105">
        <v>42230</v>
      </c>
      <c r="B47" s="106">
        <v>880.6</v>
      </c>
    </row>
    <row r="48" spans="1:2" x14ac:dyDescent="0.4">
      <c r="A48" s="105">
        <v>42048</v>
      </c>
      <c r="B48" s="106">
        <v>1196.03</v>
      </c>
    </row>
    <row r="49" spans="1:2" x14ac:dyDescent="0.4">
      <c r="A49" s="105">
        <v>42049</v>
      </c>
      <c r="B49" s="106">
        <v>782.32</v>
      </c>
    </row>
    <row r="50" spans="1:2" x14ac:dyDescent="0.4">
      <c r="A50" s="105">
        <v>42050</v>
      </c>
      <c r="B50" s="106">
        <v>1323.35</v>
      </c>
    </row>
    <row r="51" spans="1:2" x14ac:dyDescent="0.4">
      <c r="A51" s="105">
        <v>42051</v>
      </c>
      <c r="B51" s="106">
        <v>209.92</v>
      </c>
    </row>
    <row r="52" spans="1:2" x14ac:dyDescent="0.4">
      <c r="A52" s="105">
        <v>42052</v>
      </c>
      <c r="B52" s="106">
        <v>1232.05</v>
      </c>
    </row>
    <row r="53" spans="1:2" x14ac:dyDescent="0.4">
      <c r="A53" s="105">
        <v>42053</v>
      </c>
      <c r="B53" s="106">
        <v>713.28</v>
      </c>
    </row>
    <row r="54" spans="1:2" x14ac:dyDescent="0.4">
      <c r="A54" s="105">
        <v>42054</v>
      </c>
      <c r="B54" s="106">
        <v>1674.82</v>
      </c>
    </row>
    <row r="55" spans="1:2" x14ac:dyDescent="0.4">
      <c r="A55" s="105">
        <v>42055</v>
      </c>
      <c r="B55" s="106">
        <v>1161.25</v>
      </c>
    </row>
    <row r="56" spans="1:2" x14ac:dyDescent="0.4">
      <c r="A56" s="105">
        <v>42056</v>
      </c>
      <c r="B56" s="106">
        <v>897.63</v>
      </c>
    </row>
    <row r="57" spans="1:2" x14ac:dyDescent="0.4">
      <c r="A57" s="105">
        <v>42057</v>
      </c>
      <c r="B57" s="106">
        <v>1647.26</v>
      </c>
    </row>
    <row r="58" spans="1:2" x14ac:dyDescent="0.4">
      <c r="A58" s="105">
        <v>42058</v>
      </c>
      <c r="B58" s="106">
        <v>1121.96</v>
      </c>
    </row>
    <row r="59" spans="1:2" x14ac:dyDescent="0.4">
      <c r="A59" s="105">
        <v>42059</v>
      </c>
      <c r="B59" s="106">
        <v>352.2</v>
      </c>
    </row>
    <row r="60" spans="1:2" x14ac:dyDescent="0.4">
      <c r="A60" s="105">
        <v>42060</v>
      </c>
      <c r="B60" s="106">
        <v>270.77999999999997</v>
      </c>
    </row>
    <row r="61" spans="1:2" x14ac:dyDescent="0.4">
      <c r="A61" s="105">
        <v>42061</v>
      </c>
      <c r="B61" s="106">
        <v>456.41</v>
      </c>
    </row>
    <row r="62" spans="1:2" x14ac:dyDescent="0.4">
      <c r="A62" s="105">
        <v>42062</v>
      </c>
      <c r="B62" s="106">
        <v>441</v>
      </c>
    </row>
    <row r="63" spans="1:2" x14ac:dyDescent="0.4">
      <c r="A63" s="105">
        <v>42063</v>
      </c>
      <c r="B63" s="106">
        <v>252.44</v>
      </c>
    </row>
    <row r="64" spans="1:2" x14ac:dyDescent="0.4">
      <c r="A64" s="105">
        <v>42064</v>
      </c>
      <c r="B64" s="106">
        <v>1298.92</v>
      </c>
    </row>
    <row r="65" spans="1:2" x14ac:dyDescent="0.4">
      <c r="A65" s="105">
        <v>42065</v>
      </c>
      <c r="B65" s="106">
        <v>1178.07</v>
      </c>
    </row>
    <row r="66" spans="1:2" x14ac:dyDescent="0.4">
      <c r="A66" s="105">
        <v>42066</v>
      </c>
      <c r="B66" s="106">
        <v>459.95</v>
      </c>
    </row>
    <row r="67" spans="1:2" x14ac:dyDescent="0.4">
      <c r="A67" s="105">
        <v>42067</v>
      </c>
      <c r="B67" s="106">
        <v>1219.7</v>
      </c>
    </row>
    <row r="68" spans="1:2" x14ac:dyDescent="0.4">
      <c r="A68" s="105">
        <v>42068</v>
      </c>
      <c r="B68" s="106">
        <v>152.24</v>
      </c>
    </row>
    <row r="69" spans="1:2" x14ac:dyDescent="0.4">
      <c r="A69" s="105">
        <v>42069</v>
      </c>
      <c r="B69" s="106">
        <v>770.8</v>
      </c>
    </row>
    <row r="70" spans="1:2" x14ac:dyDescent="0.4">
      <c r="A70" s="105">
        <v>42070</v>
      </c>
      <c r="B70" s="106">
        <v>1357.25</v>
      </c>
    </row>
    <row r="71" spans="1:2" x14ac:dyDescent="0.4">
      <c r="A71" s="105">
        <v>42187</v>
      </c>
      <c r="B71" s="106">
        <v>220.18</v>
      </c>
    </row>
    <row r="72" spans="1:2" x14ac:dyDescent="0.4">
      <c r="A72" s="105">
        <v>42072</v>
      </c>
      <c r="B72" s="106">
        <v>1102.81</v>
      </c>
    </row>
    <row r="73" spans="1:2" x14ac:dyDescent="0.4">
      <c r="A73" s="105">
        <v>42073</v>
      </c>
      <c r="B73" s="106">
        <v>1566.83</v>
      </c>
    </row>
    <row r="74" spans="1:2" x14ac:dyDescent="0.4">
      <c r="A74" s="105">
        <v>42074</v>
      </c>
      <c r="B74" s="106">
        <v>437.92</v>
      </c>
    </row>
    <row r="75" spans="1:2" x14ac:dyDescent="0.4">
      <c r="A75" s="105">
        <v>42075</v>
      </c>
      <c r="B75" s="106">
        <v>1216.1199999999999</v>
      </c>
    </row>
    <row r="76" spans="1:2" x14ac:dyDescent="0.4">
      <c r="A76" s="105">
        <v>42076</v>
      </c>
      <c r="B76" s="106">
        <v>273.10000000000002</v>
      </c>
    </row>
    <row r="77" spans="1:2" x14ac:dyDescent="0.4">
      <c r="A77" s="105">
        <v>42077</v>
      </c>
      <c r="B77" s="106">
        <v>242.26</v>
      </c>
    </row>
    <row r="78" spans="1:2" x14ac:dyDescent="0.4">
      <c r="A78" s="105">
        <v>42078</v>
      </c>
      <c r="B78" s="106">
        <v>1512.6</v>
      </c>
    </row>
    <row r="79" spans="1:2" x14ac:dyDescent="0.4">
      <c r="A79" s="105">
        <v>42079</v>
      </c>
      <c r="B79" s="106">
        <v>783.75</v>
      </c>
    </row>
    <row r="80" spans="1:2" x14ac:dyDescent="0.4">
      <c r="A80" s="105">
        <v>42189</v>
      </c>
      <c r="B80" s="106">
        <v>667.99</v>
      </c>
    </row>
    <row r="81" spans="1:3" x14ac:dyDescent="0.4">
      <c r="A81" s="105">
        <v>42081</v>
      </c>
      <c r="B81" s="106">
        <v>1166.31</v>
      </c>
      <c r="C81" s="26"/>
    </row>
    <row r="82" spans="1:3" x14ac:dyDescent="0.4">
      <c r="A82" s="105">
        <v>42082</v>
      </c>
      <c r="B82" s="106">
        <v>770.18</v>
      </c>
      <c r="C82" s="26"/>
    </row>
    <row r="83" spans="1:3" x14ac:dyDescent="0.4">
      <c r="A83" s="105">
        <v>42083</v>
      </c>
      <c r="B83" s="106">
        <v>132.34</v>
      </c>
      <c r="C83" s="26"/>
    </row>
    <row r="84" spans="1:3" x14ac:dyDescent="0.4">
      <c r="A84" s="105">
        <v>42084</v>
      </c>
      <c r="B84" s="106">
        <v>1188.81</v>
      </c>
      <c r="C84" s="26"/>
    </row>
    <row r="85" spans="1:3" x14ac:dyDescent="0.4">
      <c r="A85" s="105">
        <v>42085</v>
      </c>
      <c r="B85" s="106">
        <v>198.06</v>
      </c>
      <c r="C85" s="26"/>
    </row>
    <row r="86" spans="1:3" x14ac:dyDescent="0.4">
      <c r="A86" s="105">
        <v>42086</v>
      </c>
      <c r="B86" s="106">
        <v>594.16999999999996</v>
      </c>
      <c r="C86" s="26"/>
    </row>
    <row r="87" spans="1:3" x14ac:dyDescent="0.4">
      <c r="A87" s="105">
        <v>42087</v>
      </c>
      <c r="B87" s="106">
        <v>931.09</v>
      </c>
      <c r="C87" s="26"/>
    </row>
    <row r="88" spans="1:3" x14ac:dyDescent="0.4">
      <c r="A88" s="105">
        <v>42088</v>
      </c>
      <c r="B88" s="106">
        <v>299.64</v>
      </c>
      <c r="C88" s="26"/>
    </row>
    <row r="89" spans="1:3" x14ac:dyDescent="0.4">
      <c r="A89" s="105">
        <v>42223</v>
      </c>
      <c r="B89" s="106">
        <v>1701.68</v>
      </c>
      <c r="C89" s="26"/>
    </row>
    <row r="90" spans="1:3" x14ac:dyDescent="0.4">
      <c r="A90" s="105">
        <v>42090</v>
      </c>
      <c r="B90" s="106">
        <v>399.15</v>
      </c>
      <c r="C90" s="26"/>
    </row>
    <row r="91" spans="1:3" x14ac:dyDescent="0.4">
      <c r="A91" s="105">
        <v>42091</v>
      </c>
      <c r="B91" s="106">
        <v>374.81</v>
      </c>
      <c r="C91" s="26"/>
    </row>
    <row r="92" spans="1:3" x14ac:dyDescent="0.4">
      <c r="A92" s="105">
        <v>42092</v>
      </c>
      <c r="B92" s="106">
        <v>462.17</v>
      </c>
      <c r="C92" s="26"/>
    </row>
    <row r="93" spans="1:3" x14ac:dyDescent="0.4">
      <c r="A93" s="105">
        <v>42093</v>
      </c>
      <c r="B93" s="106">
        <v>924.29</v>
      </c>
      <c r="C93" s="26"/>
    </row>
    <row r="94" spans="1:3" x14ac:dyDescent="0.4">
      <c r="A94" s="105">
        <v>42094</v>
      </c>
      <c r="B94" s="106">
        <v>5000.6000000000004</v>
      </c>
      <c r="C94" s="26"/>
    </row>
    <row r="95" spans="1:3" x14ac:dyDescent="0.4">
      <c r="A95" s="107"/>
      <c r="B95" s="108">
        <f>SUM(B5:B94)</f>
        <v>72741.76999999996</v>
      </c>
      <c r="C95" s="41" t="s">
        <v>258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0A45-020C-4160-99D7-358EF90025B9}">
  <dimension ref="A1:F182"/>
  <sheetViews>
    <sheetView tabSelected="1" workbookViewId="0">
      <selection activeCell="C21" sqref="C21"/>
    </sheetView>
  </sheetViews>
  <sheetFormatPr defaultRowHeight="14.6" x14ac:dyDescent="0.4"/>
  <cols>
    <col min="1" max="1" width="1.84375" bestFit="1" customWidth="1"/>
    <col min="2" max="2" width="90.921875" bestFit="1" customWidth="1"/>
    <col min="3" max="3" width="12.07421875" bestFit="1" customWidth="1"/>
    <col min="4" max="4" width="8.4609375" customWidth="1"/>
  </cols>
  <sheetData>
    <row r="1" spans="1:6" ht="18.45" x14ac:dyDescent="0.5">
      <c r="A1" s="41">
        <v>1</v>
      </c>
      <c r="B1" s="90" t="s">
        <v>263</v>
      </c>
      <c r="C1" s="26"/>
      <c r="D1" s="26"/>
      <c r="E1" s="26"/>
      <c r="F1" s="26"/>
    </row>
    <row r="3" spans="1:6" x14ac:dyDescent="0.4">
      <c r="A3" s="26"/>
      <c r="B3" s="41" t="s">
        <v>264</v>
      </c>
      <c r="C3" s="109" t="s">
        <v>265</v>
      </c>
      <c r="D3" s="26"/>
      <c r="E3" s="28"/>
      <c r="F3" s="26"/>
    </row>
    <row r="4" spans="1:6" x14ac:dyDescent="0.4">
      <c r="A4" s="26"/>
      <c r="B4" s="27" t="s">
        <v>266</v>
      </c>
      <c r="C4" s="121">
        <f>SUM(D25:D182)</f>
        <v>99498</v>
      </c>
      <c r="D4" s="27"/>
      <c r="E4" s="27"/>
      <c r="F4" s="26"/>
    </row>
    <row r="6" spans="1:6" x14ac:dyDescent="0.4">
      <c r="A6" s="26"/>
      <c r="B6" s="41" t="s">
        <v>264</v>
      </c>
      <c r="C6" s="109" t="s">
        <v>267</v>
      </c>
      <c r="D6" s="26"/>
      <c r="E6" s="26"/>
      <c r="F6" s="26"/>
    </row>
    <row r="7" spans="1:6" x14ac:dyDescent="0.4">
      <c r="A7" s="26"/>
      <c r="B7" s="27" t="s">
        <v>266</v>
      </c>
      <c r="C7" s="121">
        <f>SUM(E25:E182)</f>
        <v>211409</v>
      </c>
      <c r="D7" s="27"/>
      <c r="E7" s="26"/>
      <c r="F7" s="26"/>
    </row>
    <row r="9" spans="1:6" x14ac:dyDescent="0.4">
      <c r="A9" s="26"/>
      <c r="B9" s="41" t="s">
        <v>264</v>
      </c>
      <c r="C9" s="109" t="s">
        <v>268</v>
      </c>
      <c r="D9" s="26"/>
      <c r="E9" s="26"/>
      <c r="F9" s="26"/>
    </row>
    <row r="10" spans="1:6" x14ac:dyDescent="0.4">
      <c r="A10" s="26"/>
      <c r="B10" s="27" t="s">
        <v>266</v>
      </c>
      <c r="C10" s="121">
        <f>SUM(F25:F182)</f>
        <v>127820</v>
      </c>
      <c r="D10" s="27"/>
      <c r="E10" s="26"/>
      <c r="F10" s="26"/>
    </row>
    <row r="12" spans="1:6" x14ac:dyDescent="0.4">
      <c r="A12" s="41">
        <v>2</v>
      </c>
      <c r="B12" s="110" t="s">
        <v>269</v>
      </c>
      <c r="C12" s="111"/>
      <c r="D12" s="111"/>
      <c r="E12" s="111"/>
      <c r="F12" s="26"/>
    </row>
    <row r="13" spans="1:6" x14ac:dyDescent="0.4">
      <c r="A13" s="26"/>
      <c r="B13" s="26"/>
      <c r="C13" s="118">
        <f>SUM(D27:F27)</f>
        <v>5124</v>
      </c>
      <c r="D13" s="27"/>
      <c r="E13" s="27"/>
    </row>
    <row r="15" spans="1:6" x14ac:dyDescent="0.4">
      <c r="A15" s="41">
        <v>3</v>
      </c>
      <c r="B15" s="110" t="s">
        <v>270</v>
      </c>
      <c r="C15" s="111"/>
      <c r="D15" s="111"/>
      <c r="E15" s="111"/>
      <c r="F15" s="111"/>
    </row>
    <row r="16" spans="1:6" x14ac:dyDescent="0.4">
      <c r="A16" s="26"/>
      <c r="B16" s="26"/>
      <c r="C16" s="118">
        <f>SUM(D25:F44)</f>
        <v>89884</v>
      </c>
      <c r="D16" s="27"/>
      <c r="E16" s="116"/>
      <c r="F16" s="27"/>
    </row>
    <row r="17" spans="1:6" x14ac:dyDescent="0.4">
      <c r="A17" s="26"/>
      <c r="B17" s="26"/>
      <c r="C17" s="26"/>
      <c r="D17" s="26"/>
      <c r="E17" s="116"/>
      <c r="F17" s="27"/>
    </row>
    <row r="18" spans="1:6" x14ac:dyDescent="0.4">
      <c r="A18" s="41">
        <v>4</v>
      </c>
      <c r="B18" s="110" t="s">
        <v>271</v>
      </c>
      <c r="C18" s="111"/>
      <c r="D18" s="111"/>
      <c r="E18" s="111"/>
      <c r="F18" s="111"/>
    </row>
    <row r="19" spans="1:6" x14ac:dyDescent="0.4">
      <c r="A19" s="26"/>
      <c r="B19" s="27" t="s">
        <v>272</v>
      </c>
      <c r="C19" s="119">
        <f>SUM(D25:D182)</f>
        <v>99498</v>
      </c>
      <c r="D19" s="27"/>
      <c r="E19" s="26"/>
      <c r="F19" s="41"/>
    </row>
    <row r="20" spans="1:6" x14ac:dyDescent="0.4">
      <c r="A20" s="26"/>
      <c r="B20" s="27" t="s">
        <v>273</v>
      </c>
      <c r="C20" s="120">
        <f>SUM(F25:F182)</f>
        <v>127820</v>
      </c>
      <c r="D20" s="27"/>
      <c r="E20" s="26"/>
      <c r="F20" s="27"/>
    </row>
    <row r="21" spans="1:6" x14ac:dyDescent="0.4">
      <c r="A21" s="26"/>
      <c r="B21" s="27"/>
      <c r="C21" s="26"/>
      <c r="D21" s="26"/>
      <c r="E21" s="26"/>
      <c r="F21" s="27"/>
    </row>
    <row r="22" spans="1:6" x14ac:dyDescent="0.4">
      <c r="A22" s="26"/>
      <c r="B22" s="26"/>
      <c r="C22" s="26"/>
      <c r="D22" s="26"/>
      <c r="E22" s="26"/>
      <c r="F22" s="27"/>
    </row>
    <row r="23" spans="1:6" x14ac:dyDescent="0.4">
      <c r="A23" s="26"/>
      <c r="B23" s="26"/>
      <c r="C23" s="26"/>
      <c r="D23" s="167" t="s">
        <v>264</v>
      </c>
      <c r="E23" s="168"/>
      <c r="F23" s="169"/>
    </row>
    <row r="24" spans="1:6" x14ac:dyDescent="0.4">
      <c r="A24" s="26"/>
      <c r="B24" s="112" t="s">
        <v>274</v>
      </c>
      <c r="C24" s="113" t="s">
        <v>275</v>
      </c>
      <c r="D24" s="109" t="s">
        <v>265</v>
      </c>
      <c r="E24" s="109" t="s">
        <v>267</v>
      </c>
      <c r="F24" s="109" t="s">
        <v>268</v>
      </c>
    </row>
    <row r="25" spans="1:6" x14ac:dyDescent="0.4">
      <c r="A25" s="26"/>
      <c r="B25" s="117" t="s">
        <v>276</v>
      </c>
      <c r="C25" s="117" t="s">
        <v>277</v>
      </c>
      <c r="D25" s="114">
        <v>3419</v>
      </c>
      <c r="E25" s="114">
        <v>4378</v>
      </c>
      <c r="F25" s="115">
        <v>2755</v>
      </c>
    </row>
    <row r="26" spans="1:6" x14ac:dyDescent="0.4">
      <c r="A26" s="26"/>
      <c r="B26" s="117" t="s">
        <v>276</v>
      </c>
      <c r="C26" s="117" t="s">
        <v>278</v>
      </c>
      <c r="D26" s="114">
        <v>1492</v>
      </c>
      <c r="E26" s="114">
        <v>2126</v>
      </c>
      <c r="F26" s="115">
        <v>2103</v>
      </c>
    </row>
    <row r="27" spans="1:6" x14ac:dyDescent="0.4">
      <c r="A27" s="26"/>
      <c r="B27" s="117" t="s">
        <v>276</v>
      </c>
      <c r="C27" s="117" t="s">
        <v>279</v>
      </c>
      <c r="D27" s="114">
        <v>1371</v>
      </c>
      <c r="E27" s="114">
        <v>1930</v>
      </c>
      <c r="F27" s="115">
        <v>1823</v>
      </c>
    </row>
    <row r="28" spans="1:6" x14ac:dyDescent="0.4">
      <c r="A28" s="26"/>
      <c r="B28" s="117" t="s">
        <v>276</v>
      </c>
      <c r="C28" s="117" t="s">
        <v>280</v>
      </c>
      <c r="D28" s="114">
        <v>1607</v>
      </c>
      <c r="E28" s="114">
        <v>2133</v>
      </c>
      <c r="F28" s="115">
        <v>2102</v>
      </c>
    </row>
    <row r="29" spans="1:6" x14ac:dyDescent="0.4">
      <c r="A29" s="26"/>
      <c r="B29" s="117" t="s">
        <v>276</v>
      </c>
      <c r="C29" s="117" t="s">
        <v>281</v>
      </c>
      <c r="D29" s="114">
        <v>951</v>
      </c>
      <c r="E29" s="114">
        <v>1445</v>
      </c>
      <c r="F29" s="115">
        <v>1416</v>
      </c>
    </row>
    <row r="30" spans="1:6" x14ac:dyDescent="0.4">
      <c r="A30" s="26"/>
      <c r="B30" s="117" t="s">
        <v>276</v>
      </c>
      <c r="C30" s="117" t="s">
        <v>282</v>
      </c>
      <c r="D30" s="114">
        <v>889</v>
      </c>
      <c r="E30" s="114">
        <v>1293</v>
      </c>
      <c r="F30" s="115">
        <v>1526</v>
      </c>
    </row>
    <row r="31" spans="1:6" x14ac:dyDescent="0.4">
      <c r="A31" s="26"/>
      <c r="B31" s="117" t="s">
        <v>276</v>
      </c>
      <c r="C31" s="117" t="s">
        <v>283</v>
      </c>
      <c r="D31" s="114">
        <v>1254</v>
      </c>
      <c r="E31" s="114">
        <v>1989</v>
      </c>
      <c r="F31" s="115">
        <v>1685</v>
      </c>
    </row>
    <row r="32" spans="1:6" x14ac:dyDescent="0.4">
      <c r="A32" s="26"/>
      <c r="B32" s="117" t="s">
        <v>276</v>
      </c>
      <c r="C32" s="117" t="s">
        <v>284</v>
      </c>
      <c r="D32" s="114">
        <v>1025</v>
      </c>
      <c r="E32" s="114">
        <v>1362</v>
      </c>
      <c r="F32" s="115">
        <v>2077</v>
      </c>
    </row>
    <row r="33" spans="2:6" x14ac:dyDescent="0.4">
      <c r="B33" s="117" t="s">
        <v>276</v>
      </c>
      <c r="C33" s="117" t="s">
        <v>285</v>
      </c>
      <c r="D33" s="114">
        <v>1194</v>
      </c>
      <c r="E33" s="114">
        <v>2016</v>
      </c>
      <c r="F33" s="115">
        <v>1452</v>
      </c>
    </row>
    <row r="34" spans="2:6" x14ac:dyDescent="0.4">
      <c r="B34" s="117" t="s">
        <v>276</v>
      </c>
      <c r="C34" s="117" t="s">
        <v>286</v>
      </c>
      <c r="D34" s="114">
        <v>607</v>
      </c>
      <c r="E34" s="114">
        <v>853</v>
      </c>
      <c r="F34" s="115">
        <v>1022</v>
      </c>
    </row>
    <row r="35" spans="2:6" x14ac:dyDescent="0.4">
      <c r="B35" s="117" t="s">
        <v>276</v>
      </c>
      <c r="C35" s="117" t="s">
        <v>287</v>
      </c>
      <c r="D35" s="114">
        <v>626</v>
      </c>
      <c r="E35" s="114">
        <v>1569</v>
      </c>
      <c r="F35" s="115">
        <v>1033</v>
      </c>
    </row>
    <row r="36" spans="2:6" x14ac:dyDescent="0.4">
      <c r="B36" s="117" t="s">
        <v>276</v>
      </c>
      <c r="C36" s="117" t="s">
        <v>288</v>
      </c>
      <c r="D36" s="114">
        <v>1037</v>
      </c>
      <c r="E36" s="114">
        <v>2300</v>
      </c>
      <c r="F36" s="115">
        <v>1598</v>
      </c>
    </row>
    <row r="37" spans="2:6" x14ac:dyDescent="0.4">
      <c r="B37" s="117" t="s">
        <v>276</v>
      </c>
      <c r="C37" s="117" t="s">
        <v>289</v>
      </c>
      <c r="D37" s="114">
        <v>972</v>
      </c>
      <c r="E37" s="114">
        <v>2128</v>
      </c>
      <c r="F37" s="115">
        <v>912</v>
      </c>
    </row>
    <row r="38" spans="2:6" x14ac:dyDescent="0.4">
      <c r="B38" s="117" t="s">
        <v>276</v>
      </c>
      <c r="C38" s="117" t="s">
        <v>290</v>
      </c>
      <c r="D38" s="114">
        <v>88</v>
      </c>
      <c r="E38" s="114">
        <v>1159</v>
      </c>
      <c r="F38" s="115">
        <v>0</v>
      </c>
    </row>
    <row r="39" spans="2:6" x14ac:dyDescent="0.4">
      <c r="B39" s="117" t="s">
        <v>276</v>
      </c>
      <c r="C39" s="117" t="s">
        <v>291</v>
      </c>
      <c r="D39" s="114">
        <v>2052</v>
      </c>
      <c r="E39" s="114">
        <v>2159</v>
      </c>
      <c r="F39" s="115">
        <v>1582</v>
      </c>
    </row>
    <row r="40" spans="2:6" x14ac:dyDescent="0.4">
      <c r="B40" s="117" t="s">
        <v>276</v>
      </c>
      <c r="C40" s="117" t="s">
        <v>292</v>
      </c>
      <c r="D40" s="114">
        <v>1582</v>
      </c>
      <c r="E40" s="114">
        <v>2308</v>
      </c>
      <c r="F40" s="115">
        <v>1699</v>
      </c>
    </row>
    <row r="41" spans="2:6" x14ac:dyDescent="0.4">
      <c r="B41" s="117" t="s">
        <v>276</v>
      </c>
      <c r="C41" s="117" t="s">
        <v>293</v>
      </c>
      <c r="D41" s="114">
        <v>1088</v>
      </c>
      <c r="E41" s="114">
        <v>1218</v>
      </c>
      <c r="F41" s="115">
        <v>981</v>
      </c>
    </row>
    <row r="42" spans="2:6" x14ac:dyDescent="0.4">
      <c r="B42" s="117" t="s">
        <v>276</v>
      </c>
      <c r="C42" s="117" t="s">
        <v>294</v>
      </c>
      <c r="D42" s="114">
        <v>706</v>
      </c>
      <c r="E42" s="114">
        <v>1151</v>
      </c>
      <c r="F42" s="115">
        <v>1145</v>
      </c>
    </row>
    <row r="43" spans="2:6" x14ac:dyDescent="0.4">
      <c r="B43" s="117" t="s">
        <v>276</v>
      </c>
      <c r="C43" s="117" t="s">
        <v>295</v>
      </c>
      <c r="D43" s="114">
        <v>1335</v>
      </c>
      <c r="E43" s="114">
        <v>2098</v>
      </c>
      <c r="F43" s="115">
        <v>1322</v>
      </c>
    </row>
    <row r="44" spans="2:6" x14ac:dyDescent="0.4">
      <c r="B44" s="117" t="s">
        <v>276</v>
      </c>
      <c r="C44" s="117" t="s">
        <v>296</v>
      </c>
      <c r="D44" s="114">
        <v>702</v>
      </c>
      <c r="E44" s="114">
        <v>1162</v>
      </c>
      <c r="F44" s="115">
        <v>877</v>
      </c>
    </row>
    <row r="45" spans="2:6" x14ac:dyDescent="0.4">
      <c r="B45" s="117" t="s">
        <v>276</v>
      </c>
      <c r="C45" s="117" t="s">
        <v>297</v>
      </c>
      <c r="D45" s="114">
        <v>968</v>
      </c>
      <c r="E45" s="114">
        <v>1101</v>
      </c>
      <c r="F45" s="115">
        <v>797</v>
      </c>
    </row>
    <row r="46" spans="2:6" x14ac:dyDescent="0.4">
      <c r="B46" s="117" t="s">
        <v>276</v>
      </c>
      <c r="C46" s="117" t="s">
        <v>298</v>
      </c>
      <c r="D46" s="114">
        <v>1664</v>
      </c>
      <c r="E46" s="114">
        <v>2069</v>
      </c>
      <c r="F46" s="115">
        <v>1710</v>
      </c>
    </row>
    <row r="47" spans="2:6" x14ac:dyDescent="0.4">
      <c r="B47" s="117" t="s">
        <v>276</v>
      </c>
      <c r="C47" s="117" t="s">
        <v>299</v>
      </c>
      <c r="D47" s="114">
        <v>624</v>
      </c>
      <c r="E47" s="114">
        <v>770</v>
      </c>
      <c r="F47" s="115">
        <v>746</v>
      </c>
    </row>
    <row r="48" spans="2:6" x14ac:dyDescent="0.4">
      <c r="B48" s="117" t="s">
        <v>276</v>
      </c>
      <c r="C48" s="117" t="s">
        <v>300</v>
      </c>
      <c r="D48" s="114">
        <v>685</v>
      </c>
      <c r="E48" s="114">
        <v>1501</v>
      </c>
      <c r="F48" s="115">
        <v>1126</v>
      </c>
    </row>
    <row r="49" spans="2:6" x14ac:dyDescent="0.4">
      <c r="B49" s="117" t="s">
        <v>276</v>
      </c>
      <c r="C49" s="117" t="s">
        <v>301</v>
      </c>
      <c r="D49" s="114">
        <v>1248</v>
      </c>
      <c r="E49" s="114">
        <v>1763</v>
      </c>
      <c r="F49" s="115">
        <v>1146</v>
      </c>
    </row>
    <row r="50" spans="2:6" x14ac:dyDescent="0.4">
      <c r="B50" s="117" t="s">
        <v>276</v>
      </c>
      <c r="C50" s="117" t="s">
        <v>302</v>
      </c>
      <c r="D50" s="114">
        <v>1342</v>
      </c>
      <c r="E50" s="114">
        <v>1559</v>
      </c>
      <c r="F50" s="115">
        <v>1307</v>
      </c>
    </row>
    <row r="51" spans="2:6" x14ac:dyDescent="0.4">
      <c r="B51" s="117" t="s">
        <v>276</v>
      </c>
      <c r="C51" s="117" t="s">
        <v>303</v>
      </c>
      <c r="D51" s="114">
        <v>760</v>
      </c>
      <c r="E51" s="114">
        <v>965</v>
      </c>
      <c r="F51" s="115">
        <v>921</v>
      </c>
    </row>
    <row r="52" spans="2:6" x14ac:dyDescent="0.4">
      <c r="B52" s="117" t="s">
        <v>276</v>
      </c>
      <c r="C52" s="117" t="s">
        <v>304</v>
      </c>
      <c r="D52" s="114">
        <v>1187</v>
      </c>
      <c r="E52" s="114">
        <v>1568</v>
      </c>
      <c r="F52" s="115">
        <v>1190</v>
      </c>
    </row>
    <row r="53" spans="2:6" x14ac:dyDescent="0.4">
      <c r="B53" s="117" t="s">
        <v>276</v>
      </c>
      <c r="C53" s="117" t="s">
        <v>305</v>
      </c>
      <c r="D53" s="114">
        <v>0</v>
      </c>
      <c r="E53" s="114">
        <v>0</v>
      </c>
      <c r="F53" s="115">
        <v>277</v>
      </c>
    </row>
    <row r="54" spans="2:6" x14ac:dyDescent="0.4">
      <c r="B54" s="117" t="s">
        <v>276</v>
      </c>
      <c r="C54" s="117" t="s">
        <v>306</v>
      </c>
      <c r="D54" s="114">
        <v>368</v>
      </c>
      <c r="E54" s="114">
        <v>1386</v>
      </c>
      <c r="F54" s="115">
        <v>637</v>
      </c>
    </row>
    <row r="55" spans="2:6" x14ac:dyDescent="0.4">
      <c r="B55" s="117" t="s">
        <v>276</v>
      </c>
      <c r="C55" s="117" t="s">
        <v>307</v>
      </c>
      <c r="D55" s="114">
        <v>317</v>
      </c>
      <c r="E55" s="114">
        <v>1215</v>
      </c>
      <c r="F55" s="115">
        <v>478</v>
      </c>
    </row>
    <row r="56" spans="2:6" x14ac:dyDescent="0.4">
      <c r="B56" s="117" t="s">
        <v>276</v>
      </c>
      <c r="C56" s="117" t="s">
        <v>308</v>
      </c>
      <c r="D56" s="114">
        <v>689</v>
      </c>
      <c r="E56" s="114">
        <v>2544</v>
      </c>
      <c r="F56" s="115">
        <v>1009</v>
      </c>
    </row>
    <row r="57" spans="2:6" x14ac:dyDescent="0.4">
      <c r="B57" s="117" t="s">
        <v>276</v>
      </c>
      <c r="C57" s="117" t="s">
        <v>309</v>
      </c>
      <c r="D57" s="114">
        <v>510</v>
      </c>
      <c r="E57" s="114">
        <v>2583</v>
      </c>
      <c r="F57" s="115">
        <v>861</v>
      </c>
    </row>
    <row r="58" spans="2:6" x14ac:dyDescent="0.4">
      <c r="B58" s="117" t="s">
        <v>276</v>
      </c>
      <c r="C58" s="117" t="s">
        <v>310</v>
      </c>
      <c r="D58" s="114">
        <v>257</v>
      </c>
      <c r="E58" s="114">
        <v>1023</v>
      </c>
      <c r="F58" s="115">
        <v>446</v>
      </c>
    </row>
    <row r="59" spans="2:6" x14ac:dyDescent="0.4">
      <c r="B59" s="117" t="s">
        <v>276</v>
      </c>
      <c r="C59" s="117" t="s">
        <v>311</v>
      </c>
      <c r="D59" s="114">
        <v>335</v>
      </c>
      <c r="E59" s="114">
        <v>1225</v>
      </c>
      <c r="F59" s="115">
        <v>520</v>
      </c>
    </row>
    <row r="60" spans="2:6" x14ac:dyDescent="0.4">
      <c r="B60" s="117" t="s">
        <v>276</v>
      </c>
      <c r="C60" s="117" t="s">
        <v>312</v>
      </c>
      <c r="D60" s="114">
        <v>264</v>
      </c>
      <c r="E60" s="114">
        <v>957</v>
      </c>
      <c r="F60" s="115">
        <v>405</v>
      </c>
    </row>
    <row r="61" spans="2:6" x14ac:dyDescent="0.4">
      <c r="B61" s="117" t="s">
        <v>276</v>
      </c>
      <c r="C61" s="117" t="s">
        <v>313</v>
      </c>
      <c r="D61" s="114">
        <v>285</v>
      </c>
      <c r="E61" s="114">
        <v>869</v>
      </c>
      <c r="F61" s="115">
        <v>434</v>
      </c>
    </row>
    <row r="62" spans="2:6" x14ac:dyDescent="0.4">
      <c r="B62" s="117" t="s">
        <v>276</v>
      </c>
      <c r="C62" s="117" t="s">
        <v>314</v>
      </c>
      <c r="D62" s="114">
        <v>550</v>
      </c>
      <c r="E62" s="114">
        <v>2502</v>
      </c>
      <c r="F62" s="115">
        <v>822</v>
      </c>
    </row>
    <row r="63" spans="2:6" x14ac:dyDescent="0.4">
      <c r="B63" s="117" t="s">
        <v>276</v>
      </c>
      <c r="C63" s="117" t="s">
        <v>315</v>
      </c>
      <c r="D63" s="114">
        <v>266</v>
      </c>
      <c r="E63" s="114">
        <v>1382</v>
      </c>
      <c r="F63" s="115">
        <v>501</v>
      </c>
    </row>
    <row r="64" spans="2:6" x14ac:dyDescent="0.4">
      <c r="B64" s="117" t="s">
        <v>276</v>
      </c>
      <c r="C64" s="117" t="s">
        <v>316</v>
      </c>
      <c r="D64" s="114">
        <v>598</v>
      </c>
      <c r="E64" s="114">
        <v>2107</v>
      </c>
      <c r="F64" s="115">
        <v>1002</v>
      </c>
    </row>
    <row r="65" spans="2:6" x14ac:dyDescent="0.4">
      <c r="B65" s="117" t="s">
        <v>276</v>
      </c>
      <c r="C65" s="117" t="s">
        <v>317</v>
      </c>
      <c r="D65" s="114">
        <v>344</v>
      </c>
      <c r="E65" s="114">
        <v>1641</v>
      </c>
      <c r="F65" s="115">
        <v>765</v>
      </c>
    </row>
    <row r="66" spans="2:6" x14ac:dyDescent="0.4">
      <c r="B66" s="117" t="s">
        <v>276</v>
      </c>
      <c r="C66" s="117" t="s">
        <v>318</v>
      </c>
      <c r="D66" s="114">
        <v>183</v>
      </c>
      <c r="E66" s="114">
        <v>867</v>
      </c>
      <c r="F66" s="115">
        <v>384</v>
      </c>
    </row>
    <row r="67" spans="2:6" x14ac:dyDescent="0.4">
      <c r="B67" s="117" t="s">
        <v>276</v>
      </c>
      <c r="C67" s="117" t="s">
        <v>319</v>
      </c>
      <c r="D67" s="114">
        <v>302</v>
      </c>
      <c r="E67" s="114">
        <v>1326</v>
      </c>
      <c r="F67" s="115">
        <v>586</v>
      </c>
    </row>
    <row r="68" spans="2:6" x14ac:dyDescent="0.4">
      <c r="B68" s="117" t="s">
        <v>276</v>
      </c>
      <c r="C68" s="117" t="s">
        <v>320</v>
      </c>
      <c r="D68" s="114">
        <v>177</v>
      </c>
      <c r="E68" s="114">
        <v>823</v>
      </c>
      <c r="F68" s="115">
        <v>548</v>
      </c>
    </row>
    <row r="69" spans="2:6" x14ac:dyDescent="0.4">
      <c r="B69" s="117" t="s">
        <v>276</v>
      </c>
      <c r="C69" s="117" t="s">
        <v>321</v>
      </c>
      <c r="D69" s="114">
        <v>285</v>
      </c>
      <c r="E69" s="114">
        <v>1249</v>
      </c>
      <c r="F69" s="115">
        <v>533</v>
      </c>
    </row>
    <row r="70" spans="2:6" x14ac:dyDescent="0.4">
      <c r="B70" s="117" t="s">
        <v>276</v>
      </c>
      <c r="C70" s="117" t="s">
        <v>322</v>
      </c>
      <c r="D70" s="114">
        <v>236</v>
      </c>
      <c r="E70" s="114">
        <v>1162</v>
      </c>
      <c r="F70" s="115">
        <v>402</v>
      </c>
    </row>
    <row r="71" spans="2:6" x14ac:dyDescent="0.4">
      <c r="B71" s="117" t="s">
        <v>276</v>
      </c>
      <c r="C71" s="117" t="s">
        <v>323</v>
      </c>
      <c r="D71" s="114">
        <v>293</v>
      </c>
      <c r="E71" s="114">
        <v>1016</v>
      </c>
      <c r="F71" s="115">
        <v>585</v>
      </c>
    </row>
    <row r="72" spans="2:6" x14ac:dyDescent="0.4">
      <c r="B72" s="117" t="s">
        <v>276</v>
      </c>
      <c r="C72" s="117" t="s">
        <v>324</v>
      </c>
      <c r="D72" s="114">
        <v>242</v>
      </c>
      <c r="E72" s="114">
        <v>1363</v>
      </c>
      <c r="F72" s="115">
        <v>428</v>
      </c>
    </row>
    <row r="73" spans="2:6" x14ac:dyDescent="0.4">
      <c r="B73" s="117" t="s">
        <v>276</v>
      </c>
      <c r="C73" s="117" t="s">
        <v>325</v>
      </c>
      <c r="D73" s="114">
        <v>248</v>
      </c>
      <c r="E73" s="114">
        <v>1398</v>
      </c>
      <c r="F73" s="115">
        <v>476</v>
      </c>
    </row>
    <row r="74" spans="2:6" x14ac:dyDescent="0.4">
      <c r="B74" s="117" t="s">
        <v>276</v>
      </c>
      <c r="C74" s="117" t="s">
        <v>326</v>
      </c>
      <c r="D74" s="114">
        <v>292</v>
      </c>
      <c r="E74" s="114">
        <v>1380</v>
      </c>
      <c r="F74" s="115">
        <v>456</v>
      </c>
    </row>
    <row r="75" spans="2:6" x14ac:dyDescent="0.4">
      <c r="B75" s="117" t="s">
        <v>276</v>
      </c>
      <c r="C75" s="117" t="s">
        <v>327</v>
      </c>
      <c r="D75" s="114">
        <v>196</v>
      </c>
      <c r="E75" s="114">
        <v>1238</v>
      </c>
      <c r="F75" s="115">
        <v>493</v>
      </c>
    </row>
    <row r="76" spans="2:6" x14ac:dyDescent="0.4">
      <c r="B76" s="117" t="s">
        <v>276</v>
      </c>
      <c r="C76" s="117" t="s">
        <v>328</v>
      </c>
      <c r="D76" s="114">
        <v>432</v>
      </c>
      <c r="E76" s="114">
        <v>1216</v>
      </c>
      <c r="F76" s="115">
        <v>552</v>
      </c>
    </row>
    <row r="77" spans="2:6" x14ac:dyDescent="0.4">
      <c r="B77" s="117" t="s">
        <v>276</v>
      </c>
      <c r="C77" s="117" t="s">
        <v>329</v>
      </c>
      <c r="D77" s="114">
        <v>420</v>
      </c>
      <c r="E77" s="114">
        <v>1581</v>
      </c>
      <c r="F77" s="115">
        <v>525</v>
      </c>
    </row>
    <row r="78" spans="2:6" x14ac:dyDescent="0.4">
      <c r="B78" s="117" t="s">
        <v>276</v>
      </c>
      <c r="C78" s="117" t="s">
        <v>330</v>
      </c>
      <c r="D78" s="114">
        <v>398</v>
      </c>
      <c r="E78" s="114">
        <v>1759</v>
      </c>
      <c r="F78" s="115">
        <v>682</v>
      </c>
    </row>
    <row r="79" spans="2:6" x14ac:dyDescent="0.4">
      <c r="B79" s="117" t="s">
        <v>276</v>
      </c>
      <c r="C79" s="117" t="s">
        <v>331</v>
      </c>
      <c r="D79" s="114">
        <v>128</v>
      </c>
      <c r="E79" s="114">
        <v>791</v>
      </c>
      <c r="F79" s="115">
        <v>242</v>
      </c>
    </row>
    <row r="80" spans="2:6" x14ac:dyDescent="0.4">
      <c r="B80" s="117" t="s">
        <v>276</v>
      </c>
      <c r="C80" s="117" t="s">
        <v>332</v>
      </c>
      <c r="D80" s="114">
        <v>225</v>
      </c>
      <c r="E80" s="114">
        <v>935</v>
      </c>
      <c r="F80" s="115">
        <v>432</v>
      </c>
    </row>
    <row r="81" spans="2:6" x14ac:dyDescent="0.4">
      <c r="B81" s="117" t="s">
        <v>276</v>
      </c>
      <c r="C81" s="117" t="s">
        <v>333</v>
      </c>
      <c r="D81" s="114">
        <v>1358</v>
      </c>
      <c r="E81" s="114">
        <v>2231</v>
      </c>
      <c r="F81" s="115">
        <v>1391</v>
      </c>
    </row>
    <row r="82" spans="2:6" x14ac:dyDescent="0.4">
      <c r="B82" s="117" t="s">
        <v>276</v>
      </c>
      <c r="C82" s="117" t="s">
        <v>334</v>
      </c>
      <c r="D82" s="114">
        <v>1345</v>
      </c>
      <c r="E82" s="114">
        <v>1791</v>
      </c>
      <c r="F82" s="115">
        <v>1460</v>
      </c>
    </row>
    <row r="83" spans="2:6" x14ac:dyDescent="0.4">
      <c r="B83" s="117" t="s">
        <v>276</v>
      </c>
      <c r="C83" s="117" t="s">
        <v>335</v>
      </c>
      <c r="D83" s="114">
        <v>769</v>
      </c>
      <c r="E83" s="114">
        <v>1948</v>
      </c>
      <c r="F83" s="115">
        <v>1011</v>
      </c>
    </row>
    <row r="84" spans="2:6" x14ac:dyDescent="0.4">
      <c r="B84" s="117" t="s">
        <v>276</v>
      </c>
      <c r="C84" s="117" t="s">
        <v>336</v>
      </c>
      <c r="D84" s="114">
        <v>560</v>
      </c>
      <c r="E84" s="114">
        <v>1835</v>
      </c>
      <c r="F84" s="115">
        <v>642</v>
      </c>
    </row>
    <row r="85" spans="2:6" x14ac:dyDescent="0.4">
      <c r="B85" s="117" t="s">
        <v>276</v>
      </c>
      <c r="C85" s="117" t="s">
        <v>337</v>
      </c>
      <c r="D85" s="114">
        <v>836</v>
      </c>
      <c r="E85" s="114">
        <v>2245</v>
      </c>
      <c r="F85" s="115">
        <v>861</v>
      </c>
    </row>
    <row r="86" spans="2:6" x14ac:dyDescent="0.4">
      <c r="B86" s="117" t="s">
        <v>276</v>
      </c>
      <c r="C86" s="117" t="s">
        <v>338</v>
      </c>
      <c r="D86" s="114">
        <v>587</v>
      </c>
      <c r="E86" s="114">
        <v>1471</v>
      </c>
      <c r="F86" s="115">
        <v>623</v>
      </c>
    </row>
    <row r="87" spans="2:6" x14ac:dyDescent="0.4">
      <c r="B87" s="117" t="s">
        <v>276</v>
      </c>
      <c r="C87" s="117" t="s">
        <v>339</v>
      </c>
      <c r="D87" s="114">
        <v>774</v>
      </c>
      <c r="E87" s="114">
        <v>1403</v>
      </c>
      <c r="F87" s="115">
        <v>1085</v>
      </c>
    </row>
    <row r="88" spans="2:6" x14ac:dyDescent="0.4">
      <c r="B88" s="117" t="s">
        <v>276</v>
      </c>
      <c r="C88" s="117" t="s">
        <v>340</v>
      </c>
      <c r="D88" s="114">
        <v>757</v>
      </c>
      <c r="E88" s="114">
        <v>1203</v>
      </c>
      <c r="F88" s="115">
        <v>1175</v>
      </c>
    </row>
    <row r="89" spans="2:6" x14ac:dyDescent="0.4">
      <c r="B89" s="117" t="s">
        <v>276</v>
      </c>
      <c r="C89" s="117" t="s">
        <v>341</v>
      </c>
      <c r="D89" s="114">
        <v>591</v>
      </c>
      <c r="E89" s="114">
        <v>1439</v>
      </c>
      <c r="F89" s="115">
        <v>858</v>
      </c>
    </row>
    <row r="90" spans="2:6" x14ac:dyDescent="0.4">
      <c r="B90" s="117" t="s">
        <v>276</v>
      </c>
      <c r="C90" s="117" t="s">
        <v>342</v>
      </c>
      <c r="D90" s="114">
        <v>457</v>
      </c>
      <c r="E90" s="114">
        <v>1161</v>
      </c>
      <c r="F90" s="115">
        <v>594</v>
      </c>
    </row>
    <row r="91" spans="2:6" x14ac:dyDescent="0.4">
      <c r="B91" s="117" t="s">
        <v>276</v>
      </c>
      <c r="C91" s="117" t="s">
        <v>343</v>
      </c>
      <c r="D91" s="114">
        <v>494</v>
      </c>
      <c r="E91" s="114">
        <v>1585</v>
      </c>
      <c r="F91" s="115">
        <v>705</v>
      </c>
    </row>
    <row r="92" spans="2:6" x14ac:dyDescent="0.4">
      <c r="B92" s="117" t="s">
        <v>276</v>
      </c>
      <c r="C92" s="117" t="s">
        <v>344</v>
      </c>
      <c r="D92" s="114">
        <v>914</v>
      </c>
      <c r="E92" s="114">
        <v>1727</v>
      </c>
      <c r="F92" s="115">
        <v>1308</v>
      </c>
    </row>
    <row r="93" spans="2:6" x14ac:dyDescent="0.4">
      <c r="B93" s="117" t="s">
        <v>276</v>
      </c>
      <c r="C93" s="117" t="s">
        <v>345</v>
      </c>
      <c r="D93" s="114">
        <v>581</v>
      </c>
      <c r="E93" s="114">
        <v>1448</v>
      </c>
      <c r="F93" s="115">
        <v>885</v>
      </c>
    </row>
    <row r="94" spans="2:6" x14ac:dyDescent="0.4">
      <c r="B94" s="117" t="s">
        <v>276</v>
      </c>
      <c r="C94" s="117" t="s">
        <v>346</v>
      </c>
      <c r="D94" s="114">
        <v>31</v>
      </c>
      <c r="E94" s="114">
        <v>0</v>
      </c>
      <c r="F94" s="115">
        <v>78</v>
      </c>
    </row>
    <row r="95" spans="2:6" x14ac:dyDescent="0.4">
      <c r="B95" s="117" t="s">
        <v>276</v>
      </c>
      <c r="C95" s="117" t="s">
        <v>347</v>
      </c>
      <c r="D95" s="114">
        <v>92</v>
      </c>
      <c r="E95" s="114">
        <v>233</v>
      </c>
      <c r="F95" s="115">
        <v>494</v>
      </c>
    </row>
    <row r="96" spans="2:6" x14ac:dyDescent="0.4">
      <c r="B96" s="117" t="s">
        <v>276</v>
      </c>
      <c r="C96" s="117" t="s">
        <v>348</v>
      </c>
      <c r="D96" s="114">
        <v>486</v>
      </c>
      <c r="E96" s="114">
        <v>1176</v>
      </c>
      <c r="F96" s="115">
        <v>400</v>
      </c>
    </row>
    <row r="97" spans="2:6" x14ac:dyDescent="0.4">
      <c r="B97" s="117" t="s">
        <v>276</v>
      </c>
      <c r="C97" s="117" t="s">
        <v>349</v>
      </c>
      <c r="D97" s="114">
        <v>440</v>
      </c>
      <c r="E97" s="114">
        <v>874</v>
      </c>
      <c r="F97" s="115">
        <v>803</v>
      </c>
    </row>
    <row r="98" spans="2:6" x14ac:dyDescent="0.4">
      <c r="B98" s="117" t="s">
        <v>276</v>
      </c>
      <c r="C98" s="117" t="s">
        <v>350</v>
      </c>
      <c r="D98" s="114">
        <v>127</v>
      </c>
      <c r="E98" s="114">
        <v>695</v>
      </c>
      <c r="F98" s="115">
        <v>440</v>
      </c>
    </row>
    <row r="99" spans="2:6" x14ac:dyDescent="0.4">
      <c r="B99" s="117" t="s">
        <v>276</v>
      </c>
      <c r="C99" s="117" t="s">
        <v>351</v>
      </c>
      <c r="D99" s="114">
        <v>257</v>
      </c>
      <c r="E99" s="114">
        <v>1367</v>
      </c>
      <c r="F99" s="115">
        <v>544</v>
      </c>
    </row>
    <row r="100" spans="2:6" x14ac:dyDescent="0.4">
      <c r="B100" s="117" t="s">
        <v>276</v>
      </c>
      <c r="C100" s="117" t="s">
        <v>352</v>
      </c>
      <c r="D100" s="114">
        <v>399</v>
      </c>
      <c r="E100" s="114">
        <v>1238</v>
      </c>
      <c r="F100" s="115">
        <v>622</v>
      </c>
    </row>
    <row r="101" spans="2:6" x14ac:dyDescent="0.4">
      <c r="B101" s="117" t="s">
        <v>276</v>
      </c>
      <c r="C101" s="117" t="s">
        <v>353</v>
      </c>
      <c r="D101" s="114">
        <v>470</v>
      </c>
      <c r="E101" s="114">
        <v>1609</v>
      </c>
      <c r="F101" s="115">
        <v>662</v>
      </c>
    </row>
    <row r="102" spans="2:6" x14ac:dyDescent="0.4">
      <c r="B102" s="117" t="s">
        <v>276</v>
      </c>
      <c r="C102" s="117" t="s">
        <v>354</v>
      </c>
      <c r="D102" s="114">
        <v>651</v>
      </c>
      <c r="E102" s="114">
        <v>2120</v>
      </c>
      <c r="F102" s="115">
        <v>824</v>
      </c>
    </row>
    <row r="103" spans="2:6" x14ac:dyDescent="0.4">
      <c r="B103" s="117" t="s">
        <v>276</v>
      </c>
      <c r="C103" s="117" t="s">
        <v>355</v>
      </c>
      <c r="D103" s="114">
        <v>757</v>
      </c>
      <c r="E103" s="114">
        <v>2498</v>
      </c>
      <c r="F103" s="115">
        <v>846</v>
      </c>
    </row>
    <row r="104" spans="2:6" x14ac:dyDescent="0.4">
      <c r="B104" s="117" t="s">
        <v>276</v>
      </c>
      <c r="C104" s="117" t="s">
        <v>356</v>
      </c>
      <c r="D104" s="114">
        <v>526</v>
      </c>
      <c r="E104" s="114">
        <v>1902</v>
      </c>
      <c r="F104" s="115">
        <v>743</v>
      </c>
    </row>
    <row r="105" spans="2:6" x14ac:dyDescent="0.4">
      <c r="B105" s="117" t="s">
        <v>276</v>
      </c>
      <c r="C105" s="117" t="s">
        <v>357</v>
      </c>
      <c r="D105" s="114">
        <v>196</v>
      </c>
      <c r="E105" s="114">
        <v>994</v>
      </c>
      <c r="F105" s="115">
        <v>477</v>
      </c>
    </row>
    <row r="106" spans="2:6" x14ac:dyDescent="0.4">
      <c r="B106" s="117" t="s">
        <v>276</v>
      </c>
      <c r="C106" s="117" t="s">
        <v>358</v>
      </c>
      <c r="D106" s="114">
        <v>260</v>
      </c>
      <c r="E106" s="114">
        <v>1010</v>
      </c>
      <c r="F106" s="115">
        <v>575</v>
      </c>
    </row>
    <row r="107" spans="2:6" x14ac:dyDescent="0.4">
      <c r="B107" s="117" t="s">
        <v>276</v>
      </c>
      <c r="C107" s="117" t="s">
        <v>359</v>
      </c>
      <c r="D107" s="114">
        <v>192</v>
      </c>
      <c r="E107" s="114">
        <v>899</v>
      </c>
      <c r="F107" s="115">
        <v>369</v>
      </c>
    </row>
    <row r="108" spans="2:6" x14ac:dyDescent="0.4">
      <c r="B108" s="117" t="s">
        <v>276</v>
      </c>
      <c r="C108" s="117" t="s">
        <v>360</v>
      </c>
      <c r="D108" s="114">
        <v>177</v>
      </c>
      <c r="E108" s="114">
        <v>284</v>
      </c>
      <c r="F108" s="115">
        <v>174</v>
      </c>
    </row>
    <row r="109" spans="2:6" x14ac:dyDescent="0.4">
      <c r="B109" s="117" t="s">
        <v>276</v>
      </c>
      <c r="C109" s="117" t="s">
        <v>361</v>
      </c>
      <c r="D109" s="114">
        <v>741</v>
      </c>
      <c r="E109" s="114">
        <v>1781</v>
      </c>
      <c r="F109" s="115">
        <v>1028</v>
      </c>
    </row>
    <row r="110" spans="2:6" x14ac:dyDescent="0.4">
      <c r="B110" s="117" t="s">
        <v>276</v>
      </c>
      <c r="C110" s="117" t="s">
        <v>362</v>
      </c>
      <c r="D110" s="114">
        <v>174</v>
      </c>
      <c r="E110" s="114">
        <v>773</v>
      </c>
      <c r="F110" s="115">
        <v>237</v>
      </c>
    </row>
    <row r="111" spans="2:6" x14ac:dyDescent="0.4">
      <c r="B111" s="117" t="s">
        <v>276</v>
      </c>
      <c r="C111" s="117" t="s">
        <v>363</v>
      </c>
      <c r="D111" s="114">
        <v>94</v>
      </c>
      <c r="E111" s="114">
        <v>769</v>
      </c>
      <c r="F111" s="115">
        <v>228</v>
      </c>
    </row>
    <row r="112" spans="2:6" x14ac:dyDescent="0.4">
      <c r="B112" s="117" t="s">
        <v>276</v>
      </c>
      <c r="C112" s="117" t="s">
        <v>364</v>
      </c>
      <c r="D112" s="114">
        <v>197</v>
      </c>
      <c r="E112" s="114">
        <v>837</v>
      </c>
      <c r="F112" s="115">
        <v>434</v>
      </c>
    </row>
    <row r="113" spans="2:6" x14ac:dyDescent="0.4">
      <c r="B113" s="117" t="s">
        <v>276</v>
      </c>
      <c r="C113" s="117" t="s">
        <v>365</v>
      </c>
      <c r="D113" s="114">
        <v>318</v>
      </c>
      <c r="E113" s="114">
        <v>1120</v>
      </c>
      <c r="F113" s="115">
        <v>444</v>
      </c>
    </row>
    <row r="114" spans="2:6" x14ac:dyDescent="0.4">
      <c r="B114" s="117" t="s">
        <v>276</v>
      </c>
      <c r="C114" s="117" t="s">
        <v>366</v>
      </c>
      <c r="D114" s="114">
        <v>82</v>
      </c>
      <c r="E114" s="114">
        <v>723</v>
      </c>
      <c r="F114" s="115">
        <v>204</v>
      </c>
    </row>
    <row r="115" spans="2:6" x14ac:dyDescent="0.4">
      <c r="B115" s="117" t="s">
        <v>276</v>
      </c>
      <c r="C115" s="117" t="s">
        <v>367</v>
      </c>
      <c r="D115" s="114">
        <v>206</v>
      </c>
      <c r="E115" s="114">
        <v>550</v>
      </c>
      <c r="F115" s="115">
        <v>229</v>
      </c>
    </row>
    <row r="116" spans="2:6" x14ac:dyDescent="0.4">
      <c r="B116" s="117" t="s">
        <v>276</v>
      </c>
      <c r="C116" s="117" t="s">
        <v>368</v>
      </c>
      <c r="D116" s="114">
        <v>390</v>
      </c>
      <c r="E116" s="114">
        <v>1297</v>
      </c>
      <c r="F116" s="115">
        <v>456</v>
      </c>
    </row>
    <row r="117" spans="2:6" x14ac:dyDescent="0.4">
      <c r="B117" s="117" t="s">
        <v>276</v>
      </c>
      <c r="C117" s="117" t="s">
        <v>369</v>
      </c>
      <c r="D117" s="114">
        <v>111</v>
      </c>
      <c r="E117" s="114">
        <v>1160</v>
      </c>
      <c r="F117" s="115">
        <v>282</v>
      </c>
    </row>
    <row r="118" spans="2:6" x14ac:dyDescent="0.4">
      <c r="B118" s="117" t="s">
        <v>276</v>
      </c>
      <c r="C118" s="117" t="s">
        <v>370</v>
      </c>
      <c r="D118" s="114">
        <v>522</v>
      </c>
      <c r="E118" s="114">
        <v>1667</v>
      </c>
      <c r="F118" s="115">
        <v>556</v>
      </c>
    </row>
    <row r="119" spans="2:6" x14ac:dyDescent="0.4">
      <c r="B119" s="117" t="s">
        <v>276</v>
      </c>
      <c r="C119" s="117" t="s">
        <v>371</v>
      </c>
      <c r="D119" s="114">
        <v>278</v>
      </c>
      <c r="E119" s="114">
        <v>1091</v>
      </c>
      <c r="F119" s="115">
        <v>505</v>
      </c>
    </row>
    <row r="120" spans="2:6" x14ac:dyDescent="0.4">
      <c r="B120" s="117" t="s">
        <v>276</v>
      </c>
      <c r="C120" s="117" t="s">
        <v>372</v>
      </c>
      <c r="D120" s="114">
        <v>0</v>
      </c>
      <c r="E120" s="114">
        <v>0</v>
      </c>
      <c r="F120" s="115">
        <v>0</v>
      </c>
    </row>
    <row r="121" spans="2:6" x14ac:dyDescent="0.4">
      <c r="B121" s="117" t="s">
        <v>276</v>
      </c>
      <c r="C121" s="117" t="s">
        <v>373</v>
      </c>
      <c r="D121" s="114">
        <v>120</v>
      </c>
      <c r="E121" s="114">
        <v>1335</v>
      </c>
      <c r="F121" s="115">
        <v>289</v>
      </c>
    </row>
    <row r="122" spans="2:6" x14ac:dyDescent="0.4">
      <c r="B122" s="117" t="s">
        <v>276</v>
      </c>
      <c r="C122" s="117" t="s">
        <v>374</v>
      </c>
      <c r="D122" s="114">
        <v>316</v>
      </c>
      <c r="E122" s="114">
        <v>1028</v>
      </c>
      <c r="F122" s="115">
        <v>505</v>
      </c>
    </row>
    <row r="123" spans="2:6" x14ac:dyDescent="0.4">
      <c r="B123" s="117" t="s">
        <v>276</v>
      </c>
      <c r="C123" s="117" t="s">
        <v>375</v>
      </c>
      <c r="D123" s="114">
        <v>446</v>
      </c>
      <c r="E123" s="114">
        <v>1763</v>
      </c>
      <c r="F123" s="115">
        <v>527</v>
      </c>
    </row>
    <row r="124" spans="2:6" x14ac:dyDescent="0.4">
      <c r="B124" s="117" t="s">
        <v>276</v>
      </c>
      <c r="C124" s="117" t="s">
        <v>376</v>
      </c>
      <c r="D124" s="114">
        <v>0</v>
      </c>
      <c r="E124" s="114">
        <v>0</v>
      </c>
      <c r="F124" s="115">
        <v>0</v>
      </c>
    </row>
    <row r="125" spans="2:6" x14ac:dyDescent="0.4">
      <c r="B125" s="117" t="s">
        <v>276</v>
      </c>
      <c r="C125" s="117" t="s">
        <v>377</v>
      </c>
      <c r="D125" s="114">
        <v>254</v>
      </c>
      <c r="E125" s="114">
        <v>642</v>
      </c>
      <c r="F125" s="115">
        <v>308</v>
      </c>
    </row>
    <row r="126" spans="2:6" x14ac:dyDescent="0.4">
      <c r="B126" s="117" t="s">
        <v>276</v>
      </c>
      <c r="C126" s="117" t="s">
        <v>378</v>
      </c>
      <c r="D126" s="114">
        <v>157</v>
      </c>
      <c r="E126" s="114">
        <v>440</v>
      </c>
      <c r="F126" s="115">
        <v>436</v>
      </c>
    </row>
    <row r="127" spans="2:6" x14ac:dyDescent="0.4">
      <c r="B127" s="117" t="s">
        <v>276</v>
      </c>
      <c r="C127" s="117" t="s">
        <v>379</v>
      </c>
      <c r="D127" s="114">
        <v>788</v>
      </c>
      <c r="E127" s="114">
        <v>988</v>
      </c>
      <c r="F127" s="115">
        <v>673</v>
      </c>
    </row>
    <row r="128" spans="2:6" x14ac:dyDescent="0.4">
      <c r="B128" s="117" t="s">
        <v>276</v>
      </c>
      <c r="C128" s="117" t="s">
        <v>380</v>
      </c>
      <c r="D128" s="114">
        <v>398</v>
      </c>
      <c r="E128" s="114">
        <v>454</v>
      </c>
      <c r="F128" s="115">
        <v>333</v>
      </c>
    </row>
    <row r="129" spans="2:6" x14ac:dyDescent="0.4">
      <c r="B129" s="117" t="s">
        <v>276</v>
      </c>
      <c r="C129" s="117" t="s">
        <v>381</v>
      </c>
      <c r="D129" s="114">
        <v>796</v>
      </c>
      <c r="E129" s="114">
        <v>912</v>
      </c>
      <c r="F129" s="115">
        <v>687</v>
      </c>
    </row>
    <row r="130" spans="2:6" x14ac:dyDescent="0.4">
      <c r="B130" s="117" t="s">
        <v>276</v>
      </c>
      <c r="C130" s="117" t="s">
        <v>382</v>
      </c>
      <c r="D130" s="114">
        <v>633</v>
      </c>
      <c r="E130" s="114">
        <v>1349</v>
      </c>
      <c r="F130" s="115">
        <v>564</v>
      </c>
    </row>
    <row r="131" spans="2:6" x14ac:dyDescent="0.4">
      <c r="B131" s="117" t="s">
        <v>276</v>
      </c>
      <c r="C131" s="117" t="s">
        <v>383</v>
      </c>
      <c r="D131" s="114">
        <v>1018</v>
      </c>
      <c r="E131" s="114">
        <v>1622</v>
      </c>
      <c r="F131" s="115">
        <v>826</v>
      </c>
    </row>
    <row r="132" spans="2:6" x14ac:dyDescent="0.4">
      <c r="B132" s="117" t="s">
        <v>276</v>
      </c>
      <c r="C132" s="117" t="s">
        <v>384</v>
      </c>
      <c r="D132" s="114">
        <v>356</v>
      </c>
      <c r="E132" s="114">
        <v>429</v>
      </c>
      <c r="F132" s="115">
        <v>621</v>
      </c>
    </row>
    <row r="133" spans="2:6" x14ac:dyDescent="0.4">
      <c r="B133" s="117" t="s">
        <v>276</v>
      </c>
      <c r="C133" s="117" t="s">
        <v>385</v>
      </c>
      <c r="D133" s="114">
        <v>1173</v>
      </c>
      <c r="E133" s="114">
        <v>1342</v>
      </c>
      <c r="F133" s="115">
        <v>605</v>
      </c>
    </row>
    <row r="134" spans="2:6" x14ac:dyDescent="0.4">
      <c r="B134" s="117" t="s">
        <v>276</v>
      </c>
      <c r="C134" s="117" t="s">
        <v>386</v>
      </c>
      <c r="D134" s="114">
        <v>729</v>
      </c>
      <c r="E134" s="114">
        <v>1085</v>
      </c>
      <c r="F134" s="115">
        <v>838</v>
      </c>
    </row>
    <row r="135" spans="2:6" x14ac:dyDescent="0.4">
      <c r="B135" s="117" t="s">
        <v>276</v>
      </c>
      <c r="C135" s="117" t="s">
        <v>387</v>
      </c>
      <c r="D135" s="114">
        <v>935</v>
      </c>
      <c r="E135" s="114">
        <v>1436</v>
      </c>
      <c r="F135" s="115">
        <v>1237</v>
      </c>
    </row>
    <row r="136" spans="2:6" x14ac:dyDescent="0.4">
      <c r="B136" s="117" t="s">
        <v>276</v>
      </c>
      <c r="C136" s="117" t="s">
        <v>388</v>
      </c>
      <c r="D136" s="114">
        <v>930</v>
      </c>
      <c r="E136" s="114">
        <v>1328</v>
      </c>
      <c r="F136" s="115">
        <v>1024</v>
      </c>
    </row>
    <row r="137" spans="2:6" x14ac:dyDescent="0.4">
      <c r="B137" s="117" t="s">
        <v>276</v>
      </c>
      <c r="C137" s="117" t="s">
        <v>389</v>
      </c>
      <c r="D137" s="114">
        <v>1207</v>
      </c>
      <c r="E137" s="114">
        <v>1863</v>
      </c>
      <c r="F137" s="115">
        <v>1375</v>
      </c>
    </row>
    <row r="138" spans="2:6" x14ac:dyDescent="0.4">
      <c r="B138" s="117" t="s">
        <v>276</v>
      </c>
      <c r="C138" s="117" t="s">
        <v>390</v>
      </c>
      <c r="D138" s="114">
        <v>1089</v>
      </c>
      <c r="E138" s="114">
        <v>1554</v>
      </c>
      <c r="F138" s="115">
        <v>945</v>
      </c>
    </row>
    <row r="139" spans="2:6" x14ac:dyDescent="0.4">
      <c r="B139" s="117" t="s">
        <v>276</v>
      </c>
      <c r="C139" s="117" t="s">
        <v>391</v>
      </c>
      <c r="D139" s="114">
        <v>1179</v>
      </c>
      <c r="E139" s="114">
        <v>1541</v>
      </c>
      <c r="F139" s="115">
        <v>1136</v>
      </c>
    </row>
    <row r="140" spans="2:6" x14ac:dyDescent="0.4">
      <c r="B140" s="117" t="s">
        <v>276</v>
      </c>
      <c r="C140" s="117" t="s">
        <v>392</v>
      </c>
      <c r="D140" s="114">
        <v>646</v>
      </c>
      <c r="E140" s="114">
        <v>1144</v>
      </c>
      <c r="F140" s="115">
        <v>1027</v>
      </c>
    </row>
    <row r="141" spans="2:6" x14ac:dyDescent="0.4">
      <c r="B141" s="117" t="s">
        <v>276</v>
      </c>
      <c r="C141" s="117" t="s">
        <v>393</v>
      </c>
      <c r="D141" s="114">
        <v>689</v>
      </c>
      <c r="E141" s="114">
        <v>1352</v>
      </c>
      <c r="F141" s="115">
        <v>777</v>
      </c>
    </row>
    <row r="142" spans="2:6" x14ac:dyDescent="0.4">
      <c r="B142" s="117" t="s">
        <v>276</v>
      </c>
      <c r="C142" s="117" t="s">
        <v>394</v>
      </c>
      <c r="D142" s="114">
        <v>92</v>
      </c>
      <c r="E142" s="114">
        <v>1393</v>
      </c>
      <c r="F142" s="115">
        <v>295</v>
      </c>
    </row>
    <row r="143" spans="2:6" x14ac:dyDescent="0.4">
      <c r="B143" s="117" t="s">
        <v>276</v>
      </c>
      <c r="C143" s="117" t="s">
        <v>395</v>
      </c>
      <c r="D143" s="114">
        <v>361</v>
      </c>
      <c r="E143" s="114">
        <v>4109</v>
      </c>
      <c r="F143" s="115">
        <v>761</v>
      </c>
    </row>
    <row r="144" spans="2:6" x14ac:dyDescent="0.4">
      <c r="B144" s="117" t="s">
        <v>276</v>
      </c>
      <c r="C144" s="117" t="s">
        <v>396</v>
      </c>
      <c r="D144" s="114">
        <v>148</v>
      </c>
      <c r="E144" s="114">
        <v>1510</v>
      </c>
      <c r="F144" s="115">
        <v>300</v>
      </c>
    </row>
    <row r="145" spans="2:6" x14ac:dyDescent="0.4">
      <c r="B145" s="117" t="s">
        <v>276</v>
      </c>
      <c r="C145" s="117" t="s">
        <v>397</v>
      </c>
      <c r="D145" s="114">
        <v>367</v>
      </c>
      <c r="E145" s="114">
        <v>1942</v>
      </c>
      <c r="F145" s="115">
        <v>817</v>
      </c>
    </row>
    <row r="146" spans="2:6" x14ac:dyDescent="0.4">
      <c r="B146" s="117" t="s">
        <v>276</v>
      </c>
      <c r="C146" s="117" t="s">
        <v>398</v>
      </c>
      <c r="D146" s="114">
        <v>96</v>
      </c>
      <c r="E146" s="114">
        <v>249</v>
      </c>
      <c r="F146" s="115">
        <v>191</v>
      </c>
    </row>
    <row r="147" spans="2:6" x14ac:dyDescent="0.4">
      <c r="B147" s="117" t="s">
        <v>276</v>
      </c>
      <c r="C147" s="117" t="s">
        <v>399</v>
      </c>
      <c r="D147" s="114">
        <v>104</v>
      </c>
      <c r="E147" s="114">
        <v>281</v>
      </c>
      <c r="F147" s="115">
        <v>241</v>
      </c>
    </row>
    <row r="148" spans="2:6" x14ac:dyDescent="0.4">
      <c r="B148" s="117" t="s">
        <v>276</v>
      </c>
      <c r="C148" s="117" t="s">
        <v>400</v>
      </c>
      <c r="D148" s="114">
        <v>152</v>
      </c>
      <c r="E148" s="114">
        <v>225</v>
      </c>
      <c r="F148" s="115">
        <v>215</v>
      </c>
    </row>
    <row r="149" spans="2:6" x14ac:dyDescent="0.4">
      <c r="B149" s="117" t="s">
        <v>276</v>
      </c>
      <c r="C149" s="117" t="s">
        <v>401</v>
      </c>
      <c r="D149" s="114">
        <v>661</v>
      </c>
      <c r="E149" s="114">
        <v>1509</v>
      </c>
      <c r="F149" s="115">
        <v>818</v>
      </c>
    </row>
    <row r="150" spans="2:6" x14ac:dyDescent="0.4">
      <c r="B150" s="117" t="s">
        <v>276</v>
      </c>
      <c r="C150" s="117" t="s">
        <v>402</v>
      </c>
      <c r="D150" s="114">
        <v>417</v>
      </c>
      <c r="E150" s="114">
        <v>591</v>
      </c>
      <c r="F150" s="115">
        <v>414</v>
      </c>
    </row>
    <row r="151" spans="2:6" x14ac:dyDescent="0.4">
      <c r="B151" s="117" t="s">
        <v>276</v>
      </c>
      <c r="C151" s="117" t="s">
        <v>403</v>
      </c>
      <c r="D151" s="114">
        <v>588</v>
      </c>
      <c r="E151" s="114">
        <v>1036</v>
      </c>
      <c r="F151" s="115">
        <v>725</v>
      </c>
    </row>
    <row r="152" spans="2:6" x14ac:dyDescent="0.4">
      <c r="B152" s="117" t="s">
        <v>276</v>
      </c>
      <c r="C152" s="117" t="s">
        <v>404</v>
      </c>
      <c r="D152" s="114">
        <v>99</v>
      </c>
      <c r="E152" s="114">
        <v>566</v>
      </c>
      <c r="F152" s="115">
        <v>200</v>
      </c>
    </row>
    <row r="153" spans="2:6" x14ac:dyDescent="0.4">
      <c r="B153" s="117" t="s">
        <v>276</v>
      </c>
      <c r="C153" s="117" t="s">
        <v>405</v>
      </c>
      <c r="D153" s="114">
        <v>1113</v>
      </c>
      <c r="E153" s="114">
        <v>1539</v>
      </c>
      <c r="F153" s="115">
        <v>1209</v>
      </c>
    </row>
    <row r="154" spans="2:6" x14ac:dyDescent="0.4">
      <c r="B154" s="117" t="s">
        <v>276</v>
      </c>
      <c r="C154" s="117" t="s">
        <v>406</v>
      </c>
      <c r="D154" s="114">
        <v>1462</v>
      </c>
      <c r="E154" s="114">
        <v>1993</v>
      </c>
      <c r="F154" s="115">
        <v>1444</v>
      </c>
    </row>
    <row r="155" spans="2:6" x14ac:dyDescent="0.4">
      <c r="B155" s="117" t="s">
        <v>276</v>
      </c>
      <c r="C155" s="117" t="s">
        <v>407</v>
      </c>
      <c r="D155" s="114">
        <v>1094</v>
      </c>
      <c r="E155" s="114">
        <v>1924</v>
      </c>
      <c r="F155" s="115">
        <v>1466</v>
      </c>
    </row>
    <row r="156" spans="2:6" x14ac:dyDescent="0.4">
      <c r="B156" s="117" t="s">
        <v>276</v>
      </c>
      <c r="C156" s="117" t="s">
        <v>408</v>
      </c>
      <c r="D156" s="114">
        <v>924</v>
      </c>
      <c r="E156" s="114">
        <v>1799</v>
      </c>
      <c r="F156" s="115">
        <v>1269</v>
      </c>
    </row>
    <row r="157" spans="2:6" x14ac:dyDescent="0.4">
      <c r="B157" s="117" t="s">
        <v>276</v>
      </c>
      <c r="C157" s="117" t="s">
        <v>409</v>
      </c>
      <c r="D157" s="114">
        <v>0</v>
      </c>
      <c r="E157" s="114">
        <v>0</v>
      </c>
      <c r="F157" s="115">
        <v>0</v>
      </c>
    </row>
    <row r="158" spans="2:6" x14ac:dyDescent="0.4">
      <c r="B158" s="117" t="s">
        <v>276</v>
      </c>
      <c r="C158" s="117" t="s">
        <v>410</v>
      </c>
      <c r="D158" s="114">
        <v>296</v>
      </c>
      <c r="E158" s="114">
        <v>443</v>
      </c>
      <c r="F158" s="115">
        <v>157</v>
      </c>
    </row>
    <row r="159" spans="2:6" x14ac:dyDescent="0.4">
      <c r="B159" s="117" t="s">
        <v>276</v>
      </c>
      <c r="C159" s="117" t="s">
        <v>411</v>
      </c>
      <c r="D159" s="114">
        <v>858</v>
      </c>
      <c r="E159" s="114">
        <v>1562</v>
      </c>
      <c r="F159" s="115">
        <v>832</v>
      </c>
    </row>
    <row r="160" spans="2:6" x14ac:dyDescent="0.4">
      <c r="B160" s="117" t="s">
        <v>276</v>
      </c>
      <c r="C160" s="117" t="s">
        <v>412</v>
      </c>
      <c r="D160" s="114">
        <v>487</v>
      </c>
      <c r="E160" s="114">
        <v>821</v>
      </c>
      <c r="F160" s="115">
        <v>556</v>
      </c>
    </row>
    <row r="161" spans="2:6" x14ac:dyDescent="0.4">
      <c r="B161" s="117" t="s">
        <v>276</v>
      </c>
      <c r="C161" s="117" t="s">
        <v>413</v>
      </c>
      <c r="D161" s="114">
        <v>985</v>
      </c>
      <c r="E161" s="114">
        <v>2100</v>
      </c>
      <c r="F161" s="115">
        <v>1402</v>
      </c>
    </row>
    <row r="162" spans="2:6" x14ac:dyDescent="0.4">
      <c r="B162" s="117" t="s">
        <v>276</v>
      </c>
      <c r="C162" s="117" t="s">
        <v>414</v>
      </c>
      <c r="D162" s="114">
        <v>430</v>
      </c>
      <c r="E162" s="114">
        <v>976</v>
      </c>
      <c r="F162" s="115">
        <v>616</v>
      </c>
    </row>
    <row r="163" spans="2:6" x14ac:dyDescent="0.4">
      <c r="B163" s="117" t="s">
        <v>276</v>
      </c>
      <c r="C163" s="117" t="s">
        <v>415</v>
      </c>
      <c r="D163" s="114">
        <v>11</v>
      </c>
      <c r="E163" s="114">
        <v>4</v>
      </c>
      <c r="F163" s="115">
        <v>351</v>
      </c>
    </row>
    <row r="164" spans="2:6" x14ac:dyDescent="0.4">
      <c r="B164" s="117" t="s">
        <v>276</v>
      </c>
      <c r="C164" s="117" t="s">
        <v>416</v>
      </c>
      <c r="D164" s="114">
        <v>370</v>
      </c>
      <c r="E164" s="114">
        <v>480</v>
      </c>
      <c r="F164" s="115">
        <v>398</v>
      </c>
    </row>
    <row r="165" spans="2:6" x14ac:dyDescent="0.4">
      <c r="B165" s="117" t="s">
        <v>276</v>
      </c>
      <c r="C165" s="117" t="s">
        <v>417</v>
      </c>
      <c r="D165" s="114">
        <v>778</v>
      </c>
      <c r="E165" s="114">
        <v>1343</v>
      </c>
      <c r="F165" s="115">
        <v>1071</v>
      </c>
    </row>
    <row r="166" spans="2:6" x14ac:dyDescent="0.4">
      <c r="B166" s="117" t="s">
        <v>276</v>
      </c>
      <c r="C166" s="117" t="s">
        <v>418</v>
      </c>
      <c r="D166" s="114">
        <v>783</v>
      </c>
      <c r="E166" s="114">
        <v>1429</v>
      </c>
      <c r="F166" s="115">
        <v>1018</v>
      </c>
    </row>
    <row r="167" spans="2:6" x14ac:dyDescent="0.4">
      <c r="B167" s="117" t="s">
        <v>276</v>
      </c>
      <c r="C167" s="117" t="s">
        <v>419</v>
      </c>
      <c r="D167" s="114">
        <v>1376</v>
      </c>
      <c r="E167" s="114">
        <v>2314</v>
      </c>
      <c r="F167" s="115">
        <v>1440</v>
      </c>
    </row>
    <row r="168" spans="2:6" x14ac:dyDescent="0.4">
      <c r="B168" s="117" t="s">
        <v>276</v>
      </c>
      <c r="C168" s="117" t="s">
        <v>420</v>
      </c>
      <c r="D168" s="114">
        <v>717</v>
      </c>
      <c r="E168" s="114">
        <v>1732</v>
      </c>
      <c r="F168" s="115">
        <v>1623</v>
      </c>
    </row>
    <row r="169" spans="2:6" x14ac:dyDescent="0.4">
      <c r="B169" s="117" t="s">
        <v>276</v>
      </c>
      <c r="C169" s="117" t="s">
        <v>421</v>
      </c>
      <c r="D169" s="114">
        <v>301</v>
      </c>
      <c r="E169" s="114">
        <v>720</v>
      </c>
      <c r="F169" s="115">
        <v>629</v>
      </c>
    </row>
    <row r="170" spans="2:6" x14ac:dyDescent="0.4">
      <c r="B170" s="117" t="s">
        <v>276</v>
      </c>
      <c r="C170" s="117" t="s">
        <v>422</v>
      </c>
      <c r="D170" s="114">
        <v>179</v>
      </c>
      <c r="E170" s="114">
        <v>303</v>
      </c>
      <c r="F170" s="115">
        <v>258</v>
      </c>
    </row>
    <row r="171" spans="2:6" x14ac:dyDescent="0.4">
      <c r="B171" s="117" t="s">
        <v>276</v>
      </c>
      <c r="C171" s="117" t="s">
        <v>423</v>
      </c>
      <c r="D171" s="114">
        <v>919</v>
      </c>
      <c r="E171" s="114">
        <v>1445</v>
      </c>
      <c r="F171" s="115">
        <v>1250</v>
      </c>
    </row>
    <row r="172" spans="2:6" x14ac:dyDescent="0.4">
      <c r="B172" s="117" t="s">
        <v>276</v>
      </c>
      <c r="C172" s="117" t="s">
        <v>424</v>
      </c>
      <c r="D172" s="114">
        <v>396</v>
      </c>
      <c r="E172" s="114">
        <v>704</v>
      </c>
      <c r="F172" s="115">
        <v>712</v>
      </c>
    </row>
    <row r="173" spans="2:6" x14ac:dyDescent="0.4">
      <c r="B173" s="117" t="s">
        <v>276</v>
      </c>
      <c r="C173" s="117" t="s">
        <v>425</v>
      </c>
      <c r="D173" s="114">
        <v>387</v>
      </c>
      <c r="E173" s="114">
        <v>735</v>
      </c>
      <c r="F173" s="115">
        <v>677</v>
      </c>
    </row>
    <row r="174" spans="2:6" x14ac:dyDescent="0.4">
      <c r="B174" s="117" t="s">
        <v>276</v>
      </c>
      <c r="C174" s="117" t="s">
        <v>426</v>
      </c>
      <c r="D174" s="114">
        <v>869</v>
      </c>
      <c r="E174" s="114">
        <v>1267</v>
      </c>
      <c r="F174" s="115">
        <v>801</v>
      </c>
    </row>
    <row r="175" spans="2:6" x14ac:dyDescent="0.4">
      <c r="B175" s="117" t="s">
        <v>276</v>
      </c>
      <c r="C175" s="117" t="s">
        <v>427</v>
      </c>
      <c r="D175" s="114">
        <v>1500</v>
      </c>
      <c r="E175" s="114">
        <v>2104</v>
      </c>
      <c r="F175" s="115">
        <v>1570</v>
      </c>
    </row>
    <row r="176" spans="2:6" x14ac:dyDescent="0.4">
      <c r="B176" s="117" t="s">
        <v>276</v>
      </c>
      <c r="C176" s="117" t="s">
        <v>428</v>
      </c>
      <c r="D176" s="114">
        <v>1064</v>
      </c>
      <c r="E176" s="114">
        <v>1509</v>
      </c>
      <c r="F176" s="115">
        <v>1126</v>
      </c>
    </row>
    <row r="177" spans="2:6" x14ac:dyDescent="0.4">
      <c r="B177" s="117" t="s">
        <v>276</v>
      </c>
      <c r="C177" s="117" t="s">
        <v>429</v>
      </c>
      <c r="D177" s="114">
        <v>1272</v>
      </c>
      <c r="E177" s="114">
        <v>2058</v>
      </c>
      <c r="F177" s="115">
        <v>1702</v>
      </c>
    </row>
    <row r="178" spans="2:6" x14ac:dyDescent="0.4">
      <c r="B178" s="117" t="s">
        <v>276</v>
      </c>
      <c r="C178" s="117" t="s">
        <v>430</v>
      </c>
      <c r="D178" s="114">
        <v>916</v>
      </c>
      <c r="E178" s="114">
        <v>1326</v>
      </c>
      <c r="F178" s="115">
        <v>840</v>
      </c>
    </row>
    <row r="179" spans="2:6" x14ac:dyDescent="0.4">
      <c r="B179" s="117" t="s">
        <v>276</v>
      </c>
      <c r="C179" s="117" t="s">
        <v>431</v>
      </c>
      <c r="D179" s="114">
        <v>877</v>
      </c>
      <c r="E179" s="114">
        <v>1498</v>
      </c>
      <c r="F179" s="115">
        <v>1274</v>
      </c>
    </row>
    <row r="180" spans="2:6" x14ac:dyDescent="0.4">
      <c r="B180" s="117" t="s">
        <v>276</v>
      </c>
      <c r="C180" s="117" t="s">
        <v>432</v>
      </c>
      <c r="D180" s="114">
        <v>716</v>
      </c>
      <c r="E180" s="114">
        <v>1119</v>
      </c>
      <c r="F180" s="115">
        <v>837</v>
      </c>
    </row>
    <row r="181" spans="2:6" x14ac:dyDescent="0.4">
      <c r="B181" s="117" t="s">
        <v>276</v>
      </c>
      <c r="C181" s="117" t="s">
        <v>433</v>
      </c>
      <c r="D181" s="114">
        <v>772</v>
      </c>
      <c r="E181" s="114">
        <v>1410</v>
      </c>
      <c r="F181" s="115">
        <v>1199</v>
      </c>
    </row>
    <row r="182" spans="2:6" x14ac:dyDescent="0.4">
      <c r="B182" s="117" t="s">
        <v>276</v>
      </c>
      <c r="C182" s="117" t="s">
        <v>434</v>
      </c>
      <c r="D182" s="114">
        <v>1190</v>
      </c>
      <c r="E182" s="114">
        <v>1969</v>
      </c>
      <c r="F182" s="115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E473-B6F8-469F-A0FF-19004B39146A}">
  <dimension ref="A1:K21"/>
  <sheetViews>
    <sheetView workbookViewId="0">
      <selection activeCell="B32" sqref="B32"/>
    </sheetView>
  </sheetViews>
  <sheetFormatPr defaultRowHeight="14.6" x14ac:dyDescent="0.4"/>
  <cols>
    <col min="1" max="1" width="1.84375" bestFit="1" customWidth="1"/>
    <col min="2" max="2" width="66.07421875" bestFit="1" customWidth="1"/>
    <col min="3" max="3" width="7.3828125" bestFit="1" customWidth="1"/>
    <col min="4" max="4" width="11.84375" bestFit="1" customWidth="1"/>
    <col min="5" max="5" width="15.3828125" bestFit="1" customWidth="1"/>
    <col min="7" max="7" width="6.23046875" customWidth="1"/>
    <col min="8" max="8" width="16.3828125" customWidth="1"/>
  </cols>
  <sheetData>
    <row r="1" spans="1:11" x14ac:dyDescent="0.4">
      <c r="B1" s="123" t="s">
        <v>435</v>
      </c>
      <c r="C1" s="123" t="s">
        <v>436</v>
      </c>
      <c r="D1" s="123" t="s">
        <v>437</v>
      </c>
      <c r="E1" s="123" t="s">
        <v>438</v>
      </c>
      <c r="K1" s="123"/>
    </row>
    <row r="2" spans="1:11" x14ac:dyDescent="0.4">
      <c r="B2" s="124">
        <v>1</v>
      </c>
      <c r="C2" s="125">
        <v>8000</v>
      </c>
      <c r="D2" s="124" t="s">
        <v>439</v>
      </c>
      <c r="E2" s="124">
        <v>10</v>
      </c>
      <c r="K2" s="124"/>
    </row>
    <row r="3" spans="1:11" x14ac:dyDescent="0.4">
      <c r="B3" s="124">
        <v>2</v>
      </c>
      <c r="C3" s="125">
        <v>11000</v>
      </c>
      <c r="D3" s="124" t="s">
        <v>439</v>
      </c>
      <c r="E3" s="124">
        <v>9</v>
      </c>
      <c r="K3" s="124"/>
    </row>
    <row r="4" spans="1:11" x14ac:dyDescent="0.4">
      <c r="B4" s="124">
        <v>3</v>
      </c>
      <c r="C4" s="125">
        <v>6000</v>
      </c>
      <c r="D4" s="124" t="s">
        <v>440</v>
      </c>
      <c r="E4" s="124">
        <v>5</v>
      </c>
      <c r="K4" s="124"/>
    </row>
    <row r="5" spans="1:11" x14ac:dyDescent="0.4">
      <c r="B5" s="124">
        <v>4</v>
      </c>
      <c r="C5" s="125">
        <v>15000</v>
      </c>
      <c r="D5" s="124" t="s">
        <v>439</v>
      </c>
      <c r="E5" s="124">
        <v>10</v>
      </c>
      <c r="K5" s="124"/>
    </row>
    <row r="6" spans="1:11" x14ac:dyDescent="0.4">
      <c r="B6" s="124">
        <v>5</v>
      </c>
      <c r="C6" s="125">
        <v>10000</v>
      </c>
      <c r="D6" s="124" t="s">
        <v>440</v>
      </c>
      <c r="E6" s="124">
        <v>2</v>
      </c>
      <c r="K6" s="124"/>
    </row>
    <row r="7" spans="1:11" x14ac:dyDescent="0.4">
      <c r="B7" s="124">
        <v>6</v>
      </c>
      <c r="C7" s="125">
        <v>15000</v>
      </c>
      <c r="D7" s="124" t="s">
        <v>439</v>
      </c>
      <c r="E7" s="124">
        <v>5</v>
      </c>
      <c r="K7" s="124"/>
    </row>
    <row r="8" spans="1:11" x14ac:dyDescent="0.4">
      <c r="B8" s="124">
        <v>7</v>
      </c>
      <c r="C8" s="125">
        <v>13000</v>
      </c>
      <c r="D8" s="124" t="s">
        <v>439</v>
      </c>
      <c r="E8" s="124">
        <v>999</v>
      </c>
      <c r="K8" s="124"/>
    </row>
    <row r="9" spans="1:11" x14ac:dyDescent="0.4">
      <c r="B9" s="124">
        <v>8</v>
      </c>
      <c r="C9" s="125">
        <v>8000</v>
      </c>
      <c r="D9" s="124" t="s">
        <v>439</v>
      </c>
      <c r="E9" s="124">
        <v>2</v>
      </c>
      <c r="K9" s="124"/>
    </row>
    <row r="10" spans="1:11" x14ac:dyDescent="0.4">
      <c r="B10" s="124">
        <v>9</v>
      </c>
      <c r="C10" s="125">
        <v>11000</v>
      </c>
      <c r="D10" s="124" t="s">
        <v>440</v>
      </c>
      <c r="E10" s="124">
        <v>5</v>
      </c>
      <c r="K10" s="124"/>
    </row>
    <row r="11" spans="1:11" x14ac:dyDescent="0.4">
      <c r="B11" s="124">
        <v>10</v>
      </c>
      <c r="C11" s="125">
        <v>9000</v>
      </c>
      <c r="D11" s="124" t="s">
        <v>439</v>
      </c>
      <c r="E11" s="124">
        <v>6</v>
      </c>
      <c r="K11" s="124"/>
    </row>
    <row r="14" spans="1:11" ht="15" thickBot="1" x14ac:dyDescent="0.45">
      <c r="B14" s="6" t="s">
        <v>441</v>
      </c>
      <c r="K14" s="6"/>
    </row>
    <row r="15" spans="1:11" ht="15" thickBot="1" x14ac:dyDescent="0.45">
      <c r="A15">
        <v>1</v>
      </c>
      <c r="B15" t="s">
        <v>442</v>
      </c>
      <c r="H15" s="122">
        <f>SUMIF(D2:D11,"YES",C2:C11)</f>
        <v>79000</v>
      </c>
    </row>
    <row r="16" spans="1:11" ht="15" thickBot="1" x14ac:dyDescent="0.45">
      <c r="A16">
        <v>2</v>
      </c>
      <c r="B16" t="s">
        <v>443</v>
      </c>
      <c r="H16" s="122">
        <f>SUMIF(D3:D12,"NO",C3:C12)</f>
        <v>27000</v>
      </c>
    </row>
    <row r="17" spans="1:8" ht="15" thickBot="1" x14ac:dyDescent="0.45"/>
    <row r="18" spans="1:8" ht="15" thickBot="1" x14ac:dyDescent="0.45">
      <c r="A18">
        <v>3</v>
      </c>
      <c r="B18" t="s">
        <v>444</v>
      </c>
      <c r="H18" s="126">
        <f>SUMIF(C2:C11,"&gt;10,000",E2:E11)</f>
        <v>1028</v>
      </c>
    </row>
    <row r="19" spans="1:8" ht="15" thickBot="1" x14ac:dyDescent="0.45"/>
    <row r="20" spans="1:8" ht="15" thickBot="1" x14ac:dyDescent="0.45">
      <c r="A20">
        <v>4</v>
      </c>
      <c r="B20" t="s">
        <v>445</v>
      </c>
      <c r="H20" s="126">
        <f>SUMIF(C2:C11,"&gt;10,000",C2:C11)</f>
        <v>65000</v>
      </c>
    </row>
    <row r="21" spans="1:8" ht="15" thickBot="1" x14ac:dyDescent="0.45">
      <c r="A21">
        <v>5</v>
      </c>
      <c r="B21" t="s">
        <v>446</v>
      </c>
      <c r="H21" s="126">
        <f>SUMIF(C2:C11,"&lt;9,500",C2:C11)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927F-3805-4EE0-91CB-A06DE9136EE1}">
  <dimension ref="A1:C24"/>
  <sheetViews>
    <sheetView workbookViewId="0">
      <selection activeCell="C23" sqref="C23"/>
    </sheetView>
  </sheetViews>
  <sheetFormatPr defaultRowHeight="14.6" x14ac:dyDescent="0.4"/>
  <cols>
    <col min="1" max="1" width="99.4609375" bestFit="1" customWidth="1"/>
    <col min="2" max="2" width="9.84375" customWidth="1"/>
  </cols>
  <sheetData>
    <row r="1" spans="1:3" x14ac:dyDescent="0.4">
      <c r="A1" s="1" t="s">
        <v>21</v>
      </c>
    </row>
    <row r="2" spans="1:3" x14ac:dyDescent="0.4">
      <c r="A2" s="1" t="s">
        <v>24</v>
      </c>
    </row>
    <row r="3" spans="1:3" x14ac:dyDescent="0.4">
      <c r="A3" s="2" t="s">
        <v>25</v>
      </c>
      <c r="B3" s="2" t="s">
        <v>26</v>
      </c>
      <c r="C3" s="2" t="s">
        <v>27</v>
      </c>
    </row>
    <row r="4" spans="1:3" x14ac:dyDescent="0.4">
      <c r="A4" s="1" t="s">
        <v>28</v>
      </c>
      <c r="B4" s="3">
        <v>43101</v>
      </c>
      <c r="C4" s="1">
        <v>152</v>
      </c>
    </row>
    <row r="5" spans="1:3" x14ac:dyDescent="0.4">
      <c r="A5" s="1" t="s">
        <v>29</v>
      </c>
      <c r="B5" s="3">
        <v>43101</v>
      </c>
      <c r="C5" s="1">
        <v>171</v>
      </c>
    </row>
    <row r="6" spans="1:3" x14ac:dyDescent="0.4">
      <c r="A6" s="1" t="s">
        <v>30</v>
      </c>
      <c r="B6" s="3">
        <v>43101</v>
      </c>
      <c r="C6" s="1">
        <v>110</v>
      </c>
    </row>
    <row r="7" spans="1:3" x14ac:dyDescent="0.4">
      <c r="A7" s="1" t="s">
        <v>31</v>
      </c>
      <c r="B7" s="3">
        <v>43132</v>
      </c>
      <c r="C7" s="1">
        <v>173</v>
      </c>
    </row>
    <row r="8" spans="1:3" x14ac:dyDescent="0.4">
      <c r="A8" s="1" t="s">
        <v>32</v>
      </c>
      <c r="B8" s="3">
        <v>43132</v>
      </c>
      <c r="C8" s="1">
        <v>128</v>
      </c>
    </row>
    <row r="9" spans="1:3" x14ac:dyDescent="0.4">
      <c r="A9" s="1" t="s">
        <v>33</v>
      </c>
      <c r="B9" s="3">
        <v>43132</v>
      </c>
      <c r="C9" s="1">
        <v>107</v>
      </c>
    </row>
    <row r="10" spans="1:3" x14ac:dyDescent="0.4">
      <c r="A10" s="1" t="s">
        <v>34</v>
      </c>
      <c r="B10" s="3">
        <v>43160</v>
      </c>
      <c r="C10" s="1">
        <v>213</v>
      </c>
    </row>
    <row r="11" spans="1:3" x14ac:dyDescent="0.4">
      <c r="A11" s="1" t="s">
        <v>35</v>
      </c>
      <c r="B11" s="3">
        <v>43160</v>
      </c>
      <c r="C11" s="1">
        <v>238</v>
      </c>
    </row>
    <row r="12" spans="1:3" x14ac:dyDescent="0.4">
      <c r="A12" s="1" t="s">
        <v>36</v>
      </c>
      <c r="B12" s="3">
        <v>43160</v>
      </c>
      <c r="C12" s="1">
        <v>131</v>
      </c>
    </row>
    <row r="14" spans="1:3" x14ac:dyDescent="0.4">
      <c r="A14" s="1" t="s">
        <v>37</v>
      </c>
    </row>
    <row r="16" spans="1:3" x14ac:dyDescent="0.4">
      <c r="A16" s="3">
        <v>43101</v>
      </c>
      <c r="B16" s="4">
        <f>AVERAGE(C4,C5,C6)</f>
        <v>144.33333333333334</v>
      </c>
      <c r="C16" s="1"/>
    </row>
    <row r="17" spans="1:3" x14ac:dyDescent="0.4">
      <c r="A17" s="3">
        <v>43132</v>
      </c>
      <c r="B17" s="4">
        <f>AVERAGE(C7:C9)</f>
        <v>136</v>
      </c>
      <c r="C17" s="1"/>
    </row>
    <row r="18" spans="1:3" x14ac:dyDescent="0.4">
      <c r="A18" s="3">
        <v>43160</v>
      </c>
      <c r="B18" s="4">
        <f>AVERAGE(C10:C12)</f>
        <v>194</v>
      </c>
      <c r="C18" s="1"/>
    </row>
    <row r="21" spans="1:3" x14ac:dyDescent="0.4">
      <c r="A21" s="1" t="s">
        <v>38</v>
      </c>
    </row>
    <row r="23" spans="1:3" x14ac:dyDescent="0.4">
      <c r="A23" s="1" t="s">
        <v>39</v>
      </c>
      <c r="B23" s="4">
        <f>SUM(C4:C12)/COUNT(C4:C12)</f>
        <v>158.11111111111111</v>
      </c>
      <c r="C23" s="1"/>
    </row>
    <row r="24" spans="1:3" x14ac:dyDescent="0.4">
      <c r="A24" s="1" t="s">
        <v>40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C1BB-9189-4371-AAB3-FD94D7D17500}">
  <dimension ref="A1:K47"/>
  <sheetViews>
    <sheetView workbookViewId="0">
      <selection activeCell="B41" sqref="B41:K47"/>
    </sheetView>
  </sheetViews>
  <sheetFormatPr defaultRowHeight="14.6" x14ac:dyDescent="0.4"/>
  <cols>
    <col min="1" max="1" width="1.61328125" bestFit="1" customWidth="1"/>
    <col min="2" max="2" width="54.3046875" bestFit="1" customWidth="1"/>
    <col min="3" max="3" width="10.765625" bestFit="1" customWidth="1"/>
    <col min="4" max="4" width="7.23046875" bestFit="1" customWidth="1"/>
    <col min="5" max="5" width="14.69140625" bestFit="1" customWidth="1"/>
  </cols>
  <sheetData>
    <row r="1" spans="1:5" x14ac:dyDescent="0.4">
      <c r="B1" s="129" t="s">
        <v>447</v>
      </c>
    </row>
    <row r="2" spans="1:5" x14ac:dyDescent="0.4">
      <c r="B2" s="130" t="s">
        <v>2</v>
      </c>
      <c r="C2" s="130" t="s">
        <v>448</v>
      </c>
      <c r="D2" s="130" t="s">
        <v>449</v>
      </c>
      <c r="E2" s="130" t="s">
        <v>450</v>
      </c>
    </row>
    <row r="3" spans="1:5" x14ac:dyDescent="0.4">
      <c r="B3" s="131" t="s">
        <v>451</v>
      </c>
      <c r="C3" s="131" t="s">
        <v>452</v>
      </c>
      <c r="D3" s="131" t="s">
        <v>453</v>
      </c>
      <c r="E3" s="131">
        <v>28</v>
      </c>
    </row>
    <row r="4" spans="1:5" x14ac:dyDescent="0.4">
      <c r="B4" s="131" t="s">
        <v>454</v>
      </c>
      <c r="C4" s="131" t="s">
        <v>455</v>
      </c>
      <c r="D4" s="131" t="s">
        <v>456</v>
      </c>
      <c r="E4" s="131">
        <v>8</v>
      </c>
    </row>
    <row r="5" spans="1:5" x14ac:dyDescent="0.4">
      <c r="B5" s="131" t="s">
        <v>457</v>
      </c>
      <c r="C5" s="131" t="s">
        <v>458</v>
      </c>
      <c r="D5" s="131" t="s">
        <v>453</v>
      </c>
      <c r="E5" s="131">
        <v>19</v>
      </c>
    </row>
    <row r="6" spans="1:5" x14ac:dyDescent="0.4">
      <c r="B6" s="131" t="s">
        <v>459</v>
      </c>
      <c r="C6" s="131" t="s">
        <v>460</v>
      </c>
      <c r="D6" s="131" t="s">
        <v>461</v>
      </c>
      <c r="E6" s="131">
        <v>2</v>
      </c>
    </row>
    <row r="7" spans="1:5" x14ac:dyDescent="0.4">
      <c r="B7" s="131" t="s">
        <v>462</v>
      </c>
      <c r="C7" s="131" t="s">
        <v>458</v>
      </c>
      <c r="D7" s="131" t="s">
        <v>463</v>
      </c>
      <c r="E7" s="131">
        <v>5</v>
      </c>
    </row>
    <row r="8" spans="1:5" x14ac:dyDescent="0.4">
      <c r="B8" s="131" t="s">
        <v>464</v>
      </c>
      <c r="C8" s="131" t="s">
        <v>455</v>
      </c>
      <c r="D8" s="131" t="s">
        <v>453</v>
      </c>
      <c r="E8" s="131">
        <v>9</v>
      </c>
    </row>
    <row r="9" spans="1:5" x14ac:dyDescent="0.4">
      <c r="B9" s="131" t="s">
        <v>465</v>
      </c>
      <c r="C9" s="131" t="s">
        <v>458</v>
      </c>
      <c r="D9" s="131" t="s">
        <v>466</v>
      </c>
      <c r="E9" s="131">
        <v>18</v>
      </c>
    </row>
    <row r="10" spans="1:5" x14ac:dyDescent="0.4">
      <c r="B10" s="131" t="s">
        <v>467</v>
      </c>
      <c r="C10" s="131" t="s">
        <v>452</v>
      </c>
      <c r="D10" s="131" t="s">
        <v>453</v>
      </c>
      <c r="E10" s="131">
        <v>11</v>
      </c>
    </row>
    <row r="11" spans="1:5" x14ac:dyDescent="0.4">
      <c r="B11" s="131" t="s">
        <v>468</v>
      </c>
      <c r="C11" s="131" t="s">
        <v>460</v>
      </c>
      <c r="D11" s="131" t="s">
        <v>469</v>
      </c>
      <c r="E11" s="131">
        <v>3</v>
      </c>
    </row>
    <row r="12" spans="1:5" x14ac:dyDescent="0.4">
      <c r="B12" s="131" t="s">
        <v>470</v>
      </c>
      <c r="C12" s="131" t="s">
        <v>455</v>
      </c>
      <c r="D12" s="131" t="s">
        <v>471</v>
      </c>
      <c r="E12" s="131">
        <v>15</v>
      </c>
    </row>
    <row r="14" spans="1:5" x14ac:dyDescent="0.4">
      <c r="B14" s="132" t="s">
        <v>472</v>
      </c>
      <c r="E14" s="137" t="s">
        <v>473</v>
      </c>
    </row>
    <row r="16" spans="1:5" x14ac:dyDescent="0.4">
      <c r="A16" s="128">
        <v>1</v>
      </c>
      <c r="B16" s="133" t="s">
        <v>474</v>
      </c>
    </row>
    <row r="17" spans="1:11" x14ac:dyDescent="0.4">
      <c r="C17" s="134" t="s">
        <v>475</v>
      </c>
      <c r="D17" s="134"/>
    </row>
    <row r="18" spans="1:11" x14ac:dyDescent="0.4">
      <c r="B18" s="135" t="s">
        <v>118</v>
      </c>
      <c r="C18" s="136">
        <f>SUMIF(D3:D12,"USA",E3:E12)</f>
        <v>67</v>
      </c>
    </row>
    <row r="19" spans="1:11" x14ac:dyDescent="0.4">
      <c r="B19" s="170"/>
      <c r="C19" s="170"/>
      <c r="D19" s="170"/>
      <c r="E19" s="170"/>
      <c r="F19" s="170"/>
      <c r="G19" s="170"/>
      <c r="H19" s="170"/>
      <c r="I19" s="170"/>
      <c r="J19" s="170"/>
      <c r="K19" s="170"/>
    </row>
    <row r="20" spans="1:11" x14ac:dyDescent="0.4">
      <c r="B20" s="170"/>
      <c r="C20" s="170"/>
      <c r="D20" s="170"/>
      <c r="E20" s="170"/>
      <c r="F20" s="170"/>
      <c r="G20" s="170"/>
      <c r="H20" s="170"/>
      <c r="I20" s="170"/>
      <c r="J20" s="170"/>
      <c r="K20" s="170"/>
    </row>
    <row r="21" spans="1:11" x14ac:dyDescent="0.4">
      <c r="B21" s="170"/>
      <c r="C21" s="170"/>
      <c r="D21" s="170"/>
      <c r="E21" s="170"/>
      <c r="F21" s="170"/>
      <c r="G21" s="170"/>
      <c r="H21" s="170"/>
      <c r="I21" s="170"/>
      <c r="J21" s="170"/>
      <c r="K21" s="170"/>
    </row>
    <row r="22" spans="1:11" x14ac:dyDescent="0.4">
      <c r="B22" s="170"/>
      <c r="C22" s="170"/>
      <c r="D22" s="170"/>
      <c r="E22" s="170"/>
      <c r="F22" s="170"/>
      <c r="G22" s="170"/>
      <c r="H22" s="170"/>
      <c r="I22" s="170"/>
      <c r="J22" s="170"/>
      <c r="K22" s="170"/>
    </row>
    <row r="23" spans="1:11" x14ac:dyDescent="0.4">
      <c r="B23" s="170"/>
      <c r="C23" s="170"/>
      <c r="D23" s="170"/>
      <c r="E23" s="170"/>
      <c r="F23" s="170"/>
      <c r="G23" s="170"/>
      <c r="H23" s="170"/>
      <c r="I23" s="170"/>
      <c r="J23" s="170"/>
      <c r="K23" s="170"/>
    </row>
    <row r="24" spans="1:11" x14ac:dyDescent="0.4">
      <c r="B24" s="170"/>
      <c r="C24" s="170"/>
      <c r="D24" s="170"/>
      <c r="E24" s="170"/>
      <c r="F24" s="170"/>
      <c r="G24" s="170"/>
      <c r="H24" s="170"/>
      <c r="I24" s="170"/>
      <c r="J24" s="170"/>
      <c r="K24" s="170"/>
    </row>
    <row r="25" spans="1:11" x14ac:dyDescent="0.4">
      <c r="B25" s="170"/>
      <c r="C25" s="170"/>
      <c r="D25" s="170"/>
      <c r="E25" s="170"/>
      <c r="F25" s="170"/>
      <c r="G25" s="170"/>
      <c r="H25" s="170"/>
      <c r="I25" s="170"/>
      <c r="J25" s="170"/>
      <c r="K25" s="170"/>
    </row>
    <row r="27" spans="1:11" x14ac:dyDescent="0.4">
      <c r="A27" s="128">
        <v>2</v>
      </c>
      <c r="B27" s="133" t="s">
        <v>476</v>
      </c>
    </row>
    <row r="28" spans="1:11" x14ac:dyDescent="0.4">
      <c r="C28" s="134" t="s">
        <v>475</v>
      </c>
      <c r="D28" s="134"/>
    </row>
    <row r="29" spans="1:11" x14ac:dyDescent="0.4">
      <c r="B29" s="135" t="s">
        <v>118</v>
      </c>
      <c r="C29" s="136">
        <f>SUMIF(C3:C12,"FIGURE SKATING",E3:E12)</f>
        <v>5</v>
      </c>
    </row>
    <row r="30" spans="1:11" x14ac:dyDescent="0.4">
      <c r="B30" s="170"/>
      <c r="C30" s="170"/>
      <c r="D30" s="170"/>
      <c r="E30" s="170"/>
      <c r="F30" s="170"/>
      <c r="G30" s="170"/>
      <c r="H30" s="170"/>
      <c r="I30" s="170"/>
      <c r="J30" s="170"/>
      <c r="K30" s="170"/>
    </row>
    <row r="31" spans="1:11" x14ac:dyDescent="0.4">
      <c r="B31" s="170"/>
      <c r="C31" s="170"/>
      <c r="D31" s="170"/>
      <c r="E31" s="170"/>
      <c r="F31" s="170"/>
      <c r="G31" s="170"/>
      <c r="H31" s="170"/>
      <c r="I31" s="170"/>
      <c r="J31" s="170"/>
      <c r="K31" s="170"/>
    </row>
    <row r="32" spans="1:11" x14ac:dyDescent="0.4">
      <c r="B32" s="170"/>
      <c r="C32" s="170"/>
      <c r="D32" s="170"/>
      <c r="E32" s="170"/>
      <c r="F32" s="170"/>
      <c r="G32" s="170"/>
      <c r="H32" s="170"/>
      <c r="I32" s="170"/>
      <c r="J32" s="170"/>
      <c r="K32" s="170"/>
    </row>
    <row r="33" spans="1:11" x14ac:dyDescent="0.4">
      <c r="B33" s="170"/>
      <c r="C33" s="170"/>
      <c r="D33" s="170"/>
      <c r="E33" s="170"/>
      <c r="F33" s="170"/>
      <c r="G33" s="170"/>
      <c r="H33" s="170"/>
      <c r="I33" s="170"/>
      <c r="J33" s="170"/>
      <c r="K33" s="170"/>
    </row>
    <row r="34" spans="1:11" x14ac:dyDescent="0.4">
      <c r="B34" s="170"/>
      <c r="C34" s="170"/>
      <c r="D34" s="170"/>
      <c r="E34" s="170"/>
      <c r="F34" s="170"/>
      <c r="G34" s="170"/>
      <c r="H34" s="170"/>
      <c r="I34" s="170"/>
      <c r="J34" s="170"/>
      <c r="K34" s="170"/>
    </row>
    <row r="35" spans="1:11" x14ac:dyDescent="0.4">
      <c r="B35" s="170"/>
      <c r="C35" s="170"/>
      <c r="D35" s="170"/>
      <c r="E35" s="170"/>
      <c r="F35" s="170"/>
      <c r="G35" s="170"/>
      <c r="H35" s="170"/>
      <c r="I35" s="170"/>
      <c r="J35" s="170"/>
      <c r="K35" s="170"/>
    </row>
    <row r="36" spans="1:11" x14ac:dyDescent="0.4">
      <c r="B36" s="170"/>
      <c r="C36" s="170"/>
      <c r="D36" s="170"/>
      <c r="E36" s="170"/>
      <c r="F36" s="170"/>
      <c r="G36" s="170"/>
      <c r="H36" s="170"/>
      <c r="I36" s="170"/>
      <c r="J36" s="170"/>
      <c r="K36" s="170"/>
    </row>
    <row r="38" spans="1:11" x14ac:dyDescent="0.4">
      <c r="A38" s="128">
        <v>2</v>
      </c>
      <c r="B38" s="133" t="s">
        <v>477</v>
      </c>
    </row>
    <row r="39" spans="1:11" x14ac:dyDescent="0.4">
      <c r="C39" s="134" t="s">
        <v>475</v>
      </c>
      <c r="D39" s="134"/>
    </row>
    <row r="40" spans="1:11" x14ac:dyDescent="0.4">
      <c r="B40" s="135" t="s">
        <v>118</v>
      </c>
      <c r="C40" s="136">
        <f>SUMIF(D3:D12,"USA",E3:E12)+SUMIF(D3:D12,"JAMAICA",E3:E12)</f>
        <v>75</v>
      </c>
    </row>
    <row r="41" spans="1:11" x14ac:dyDescent="0.4">
      <c r="B41" s="170"/>
      <c r="C41" s="170"/>
      <c r="D41" s="170"/>
      <c r="E41" s="170"/>
      <c r="F41" s="170"/>
      <c r="G41" s="170"/>
      <c r="H41" s="170"/>
      <c r="I41" s="170"/>
      <c r="J41" s="170"/>
      <c r="K41" s="170"/>
    </row>
    <row r="42" spans="1:11" x14ac:dyDescent="0.4">
      <c r="B42" s="170"/>
      <c r="C42" s="170"/>
      <c r="D42" s="170"/>
      <c r="E42" s="170"/>
      <c r="F42" s="170"/>
      <c r="G42" s="170"/>
      <c r="H42" s="170"/>
      <c r="I42" s="170"/>
      <c r="J42" s="170"/>
      <c r="K42" s="170"/>
    </row>
    <row r="43" spans="1:11" x14ac:dyDescent="0.4">
      <c r="B43" s="170"/>
      <c r="C43" s="170"/>
      <c r="D43" s="170"/>
      <c r="E43" s="170"/>
      <c r="F43" s="170"/>
      <c r="G43" s="170"/>
      <c r="H43" s="170"/>
      <c r="I43" s="170"/>
      <c r="J43" s="170"/>
      <c r="K43" s="170"/>
    </row>
    <row r="44" spans="1:11" x14ac:dyDescent="0.4">
      <c r="B44" s="170"/>
      <c r="C44" s="170"/>
      <c r="D44" s="170"/>
      <c r="E44" s="170"/>
      <c r="F44" s="170"/>
      <c r="G44" s="170"/>
      <c r="H44" s="170"/>
      <c r="I44" s="170"/>
      <c r="J44" s="170"/>
      <c r="K44" s="170"/>
    </row>
    <row r="45" spans="1:11" x14ac:dyDescent="0.4">
      <c r="B45" s="170"/>
      <c r="C45" s="170"/>
      <c r="D45" s="170"/>
      <c r="E45" s="170"/>
      <c r="F45" s="170"/>
      <c r="G45" s="170"/>
      <c r="H45" s="170"/>
      <c r="I45" s="170"/>
      <c r="J45" s="170"/>
      <c r="K45" s="170"/>
    </row>
    <row r="46" spans="1:11" x14ac:dyDescent="0.4">
      <c r="B46" s="170"/>
      <c r="C46" s="170"/>
      <c r="D46" s="170"/>
      <c r="E46" s="170"/>
      <c r="F46" s="170"/>
      <c r="G46" s="170"/>
      <c r="H46" s="170"/>
      <c r="I46" s="170"/>
      <c r="J46" s="170"/>
      <c r="K46" s="170"/>
    </row>
    <row r="47" spans="1:11" x14ac:dyDescent="0.4">
      <c r="B47" s="170"/>
      <c r="C47" s="170"/>
      <c r="D47" s="170"/>
      <c r="E47" s="170"/>
      <c r="F47" s="170"/>
      <c r="G47" s="170"/>
      <c r="H47" s="170"/>
      <c r="I47" s="170"/>
      <c r="J47" s="170"/>
      <c r="K47" s="170"/>
    </row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755D-5426-4D22-B0A2-9FFC3BACE3D2}">
  <dimension ref="A1:H27"/>
  <sheetViews>
    <sheetView topLeftCell="B1" workbookViewId="0">
      <selection activeCell="I11" sqref="I11:I20"/>
    </sheetView>
  </sheetViews>
  <sheetFormatPr defaultRowHeight="14.6" x14ac:dyDescent="0.4"/>
  <cols>
    <col min="1" max="1" width="98.15234375" bestFit="1" customWidth="1"/>
    <col min="7" max="7" width="22.07421875" bestFit="1" customWidth="1"/>
    <col min="8" max="8" width="13.765625" customWidth="1"/>
  </cols>
  <sheetData>
    <row r="1" spans="1:8" ht="18.45" x14ac:dyDescent="0.5">
      <c r="A1" s="127" t="s">
        <v>478</v>
      </c>
    </row>
    <row r="2" spans="1:8" ht="18.45" x14ac:dyDescent="0.5">
      <c r="A2" s="143" t="s">
        <v>479</v>
      </c>
    </row>
    <row r="4" spans="1:8" x14ac:dyDescent="0.4">
      <c r="G4" s="6" t="s">
        <v>480</v>
      </c>
    </row>
    <row r="6" spans="1:8" ht="29.15" x14ac:dyDescent="0.4">
      <c r="G6" s="141" t="s">
        <v>261</v>
      </c>
      <c r="H6" s="141" t="s">
        <v>481</v>
      </c>
    </row>
    <row r="7" spans="1:8" x14ac:dyDescent="0.4">
      <c r="A7" s="6" t="s">
        <v>261</v>
      </c>
      <c r="B7" s="6" t="s">
        <v>481</v>
      </c>
      <c r="G7" s="138">
        <v>44197</v>
      </c>
      <c r="H7" s="140">
        <v>1.3671</v>
      </c>
    </row>
    <row r="8" spans="1:8" x14ac:dyDescent="0.4">
      <c r="A8" s="139">
        <v>44201</v>
      </c>
      <c r="B8" s="142">
        <f>VLOOKUP(A8,G7:H27,2,TRUE)</f>
        <v>1.3624000000000001</v>
      </c>
      <c r="G8" s="138">
        <v>44200</v>
      </c>
      <c r="H8" s="140">
        <v>1.3569</v>
      </c>
    </row>
    <row r="9" spans="1:8" x14ac:dyDescent="0.4">
      <c r="A9" s="139">
        <v>44211</v>
      </c>
      <c r="B9" s="142">
        <f t="shared" ref="B9:B10" si="0">VLOOKUP(A9,G8:H28,2,TRUE)</f>
        <v>1.3586</v>
      </c>
      <c r="G9" s="138">
        <v>44201</v>
      </c>
      <c r="H9" s="140">
        <v>1.3624000000000001</v>
      </c>
    </row>
    <row r="10" spans="1:8" x14ac:dyDescent="0.4">
      <c r="A10" s="139">
        <v>44220</v>
      </c>
      <c r="B10" s="142">
        <f t="shared" si="0"/>
        <v>1.3684000000000001</v>
      </c>
      <c r="G10" s="138">
        <v>44202</v>
      </c>
      <c r="H10" s="140">
        <v>1.3607</v>
      </c>
    </row>
    <row r="11" spans="1:8" x14ac:dyDescent="0.4">
      <c r="G11" s="138">
        <v>44203</v>
      </c>
      <c r="H11" s="140">
        <v>1.3563000000000001</v>
      </c>
    </row>
    <row r="12" spans="1:8" x14ac:dyDescent="0.4">
      <c r="G12" s="138">
        <v>44204</v>
      </c>
      <c r="H12" s="140">
        <v>1.3563000000000001</v>
      </c>
    </row>
    <row r="13" spans="1:8" x14ac:dyDescent="0.4">
      <c r="G13" s="138">
        <v>44207</v>
      </c>
      <c r="H13" s="140">
        <v>1.3513999999999999</v>
      </c>
    </row>
    <row r="14" spans="1:8" x14ac:dyDescent="0.4">
      <c r="G14" s="138">
        <v>44208</v>
      </c>
      <c r="H14" s="140">
        <v>1.3663000000000001</v>
      </c>
    </row>
    <row r="15" spans="1:8" x14ac:dyDescent="0.4">
      <c r="G15" s="138">
        <v>44209</v>
      </c>
      <c r="H15" s="140">
        <v>1.3636999999999999</v>
      </c>
    </row>
    <row r="16" spans="1:8" x14ac:dyDescent="0.4">
      <c r="G16" s="138">
        <v>44210</v>
      </c>
      <c r="H16" s="140">
        <v>1.3687</v>
      </c>
    </row>
    <row r="17" spans="7:8" x14ac:dyDescent="0.4">
      <c r="G17" s="138">
        <v>44211</v>
      </c>
      <c r="H17" s="140">
        <v>1.3586</v>
      </c>
    </row>
    <row r="18" spans="7:8" x14ac:dyDescent="0.4">
      <c r="G18" s="138">
        <v>44214</v>
      </c>
      <c r="H18" s="140">
        <v>1.3584000000000001</v>
      </c>
    </row>
    <row r="19" spans="7:8" x14ac:dyDescent="0.4">
      <c r="G19" s="138">
        <v>44215</v>
      </c>
      <c r="H19" s="140">
        <v>1.3628</v>
      </c>
    </row>
    <row r="20" spans="7:8" x14ac:dyDescent="0.4">
      <c r="G20" s="138">
        <v>44216</v>
      </c>
      <c r="H20" s="140">
        <v>1.3653</v>
      </c>
    </row>
    <row r="21" spans="7:8" x14ac:dyDescent="0.4">
      <c r="G21" s="138">
        <v>44217</v>
      </c>
      <c r="H21" s="140">
        <v>1.3732</v>
      </c>
    </row>
    <row r="22" spans="7:8" x14ac:dyDescent="0.4">
      <c r="G22" s="138">
        <v>44218</v>
      </c>
      <c r="H22" s="140">
        <v>1.3684000000000001</v>
      </c>
    </row>
    <row r="23" spans="7:8" x14ac:dyDescent="0.4">
      <c r="G23" s="138">
        <v>44221</v>
      </c>
      <c r="H23" s="140">
        <v>1.3673999999999999</v>
      </c>
    </row>
    <row r="24" spans="7:8" x14ac:dyDescent="0.4">
      <c r="G24" s="138">
        <v>44222</v>
      </c>
      <c r="H24" s="140">
        <v>1.3733</v>
      </c>
    </row>
    <row r="25" spans="7:8" x14ac:dyDescent="0.4">
      <c r="G25" s="138">
        <v>44223</v>
      </c>
      <c r="H25" s="140">
        <v>1.3686</v>
      </c>
    </row>
    <row r="26" spans="7:8" x14ac:dyDescent="0.4">
      <c r="G26" s="138">
        <v>44224</v>
      </c>
      <c r="H26" s="140">
        <v>1.3717999999999999</v>
      </c>
    </row>
    <row r="27" spans="7:8" x14ac:dyDescent="0.4">
      <c r="G27" s="138">
        <v>44225</v>
      </c>
      <c r="H27" s="140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21A3-F980-4AE0-87B3-839EEE891FFA}">
  <dimension ref="A1:I37"/>
  <sheetViews>
    <sheetView workbookViewId="0">
      <selection activeCell="C33" sqref="C33"/>
    </sheetView>
  </sheetViews>
  <sheetFormatPr defaultRowHeight="14.6" x14ac:dyDescent="0.4"/>
  <cols>
    <col min="1" max="1" width="1.84375" bestFit="1" customWidth="1"/>
    <col min="2" max="2" width="40.23046875" customWidth="1"/>
    <col min="3" max="3" width="21.23046875" customWidth="1"/>
    <col min="4" max="4" width="12" customWidth="1"/>
    <col min="5" max="5" width="26.84375" customWidth="1"/>
  </cols>
  <sheetData>
    <row r="1" spans="1:9" ht="26.15" x14ac:dyDescent="0.7">
      <c r="A1" s="145"/>
      <c r="B1" s="171" t="s">
        <v>482</v>
      </c>
      <c r="C1" s="172"/>
      <c r="D1" s="172"/>
      <c r="E1" s="172"/>
      <c r="F1" s="144"/>
      <c r="G1" s="144"/>
      <c r="H1" s="144"/>
      <c r="I1" s="144"/>
    </row>
    <row r="2" spans="1:9" x14ac:dyDescent="0.4">
      <c r="A2" s="145"/>
      <c r="B2" s="144"/>
      <c r="C2" s="144"/>
      <c r="D2" s="144"/>
      <c r="E2" s="144"/>
      <c r="F2" s="144"/>
      <c r="G2" s="144"/>
      <c r="H2" s="144"/>
      <c r="I2" s="144"/>
    </row>
    <row r="3" spans="1:9" x14ac:dyDescent="0.4">
      <c r="A3" s="145"/>
      <c r="B3" s="146" t="s">
        <v>97</v>
      </c>
      <c r="C3" s="147" t="s">
        <v>2</v>
      </c>
      <c r="D3" s="147" t="s">
        <v>483</v>
      </c>
      <c r="E3" s="147" t="s">
        <v>114</v>
      </c>
      <c r="F3" s="147" t="s">
        <v>148</v>
      </c>
      <c r="G3" s="144"/>
      <c r="H3" s="144"/>
      <c r="I3" s="144"/>
    </row>
    <row r="4" spans="1:9" x14ac:dyDescent="0.4">
      <c r="A4" s="145"/>
      <c r="B4" s="148">
        <v>56815</v>
      </c>
      <c r="C4" s="149" t="s">
        <v>484</v>
      </c>
      <c r="D4" s="149" t="s">
        <v>485</v>
      </c>
      <c r="E4" s="150">
        <v>13836</v>
      </c>
      <c r="F4" s="150">
        <v>25</v>
      </c>
      <c r="G4" s="144"/>
      <c r="H4" s="144"/>
      <c r="I4" s="144"/>
    </row>
    <row r="5" spans="1:9" x14ac:dyDescent="0.4">
      <c r="A5" s="145"/>
      <c r="B5" s="148">
        <v>51186</v>
      </c>
      <c r="C5" s="149" t="s">
        <v>486</v>
      </c>
      <c r="D5" s="149" t="s">
        <v>487</v>
      </c>
      <c r="E5" s="150">
        <v>11771</v>
      </c>
      <c r="F5" s="150">
        <v>32</v>
      </c>
      <c r="G5" s="144"/>
      <c r="H5" s="144"/>
      <c r="I5" s="144"/>
    </row>
    <row r="6" spans="1:9" x14ac:dyDescent="0.4">
      <c r="A6" s="145"/>
      <c r="B6" s="148">
        <v>51511</v>
      </c>
      <c r="C6" s="149" t="s">
        <v>488</v>
      </c>
      <c r="D6" s="149" t="s">
        <v>489</v>
      </c>
      <c r="E6" s="150">
        <v>13046</v>
      </c>
      <c r="F6" s="150">
        <v>35</v>
      </c>
      <c r="G6" s="144"/>
      <c r="H6" s="144"/>
      <c r="I6" s="144"/>
    </row>
    <row r="7" spans="1:9" x14ac:dyDescent="0.4">
      <c r="A7" s="145"/>
      <c r="B7" s="148">
        <v>50890</v>
      </c>
      <c r="C7" s="149" t="s">
        <v>490</v>
      </c>
      <c r="D7" s="149" t="s">
        <v>491</v>
      </c>
      <c r="E7" s="150">
        <v>18276</v>
      </c>
      <c r="F7" s="150">
        <v>32</v>
      </c>
      <c r="G7" s="144"/>
      <c r="H7" s="144"/>
      <c r="I7" s="144"/>
    </row>
    <row r="8" spans="1:9" x14ac:dyDescent="0.4">
      <c r="A8" s="145"/>
      <c r="B8" s="148">
        <v>53700</v>
      </c>
      <c r="C8" s="149" t="s">
        <v>492</v>
      </c>
      <c r="D8" s="149" t="s">
        <v>493</v>
      </c>
      <c r="E8" s="150">
        <v>19327</v>
      </c>
      <c r="F8" s="150">
        <v>26</v>
      </c>
      <c r="G8" s="144"/>
      <c r="H8" s="144"/>
      <c r="I8" s="144"/>
    </row>
    <row r="9" spans="1:9" x14ac:dyDescent="0.4">
      <c r="A9" s="145"/>
      <c r="B9" s="148">
        <v>55879</v>
      </c>
      <c r="C9" s="149" t="s">
        <v>494</v>
      </c>
      <c r="D9" s="149" t="s">
        <v>495</v>
      </c>
      <c r="E9" s="150">
        <v>18996</v>
      </c>
      <c r="F9" s="150">
        <v>35</v>
      </c>
      <c r="G9" s="144"/>
      <c r="H9" s="144"/>
      <c r="I9" s="144"/>
    </row>
    <row r="10" spans="1:9" x14ac:dyDescent="0.4">
      <c r="A10" s="145"/>
      <c r="B10" s="148">
        <v>59848</v>
      </c>
      <c r="C10" s="149" t="s">
        <v>496</v>
      </c>
      <c r="D10" s="149" t="s">
        <v>489</v>
      </c>
      <c r="E10" s="150">
        <v>10387</v>
      </c>
      <c r="F10" s="150">
        <v>25</v>
      </c>
      <c r="G10" s="144"/>
      <c r="H10" s="144"/>
      <c r="I10" s="144"/>
    </row>
    <row r="11" spans="1:9" x14ac:dyDescent="0.4">
      <c r="A11" s="145"/>
      <c r="B11" s="148">
        <v>58369</v>
      </c>
      <c r="C11" s="149" t="s">
        <v>497</v>
      </c>
      <c r="D11" s="149" t="s">
        <v>495</v>
      </c>
      <c r="E11" s="150">
        <v>12566</v>
      </c>
      <c r="F11" s="150">
        <v>37</v>
      </c>
      <c r="G11" s="144"/>
      <c r="H11" s="144"/>
      <c r="I11" s="144"/>
    </row>
    <row r="12" spans="1:9" x14ac:dyDescent="0.4">
      <c r="A12" s="145"/>
      <c r="B12" s="148">
        <v>50217</v>
      </c>
      <c r="C12" s="149" t="s">
        <v>498</v>
      </c>
      <c r="D12" s="149" t="s">
        <v>499</v>
      </c>
      <c r="E12" s="150">
        <v>16406</v>
      </c>
      <c r="F12" s="150">
        <v>42</v>
      </c>
      <c r="G12" s="144"/>
      <c r="H12" s="144"/>
      <c r="I12" s="144"/>
    </row>
    <row r="13" spans="1:9" x14ac:dyDescent="0.4">
      <c r="A13" s="145"/>
      <c r="B13" s="148">
        <v>50695</v>
      </c>
      <c r="C13" s="149" t="s">
        <v>500</v>
      </c>
      <c r="D13" s="149" t="s">
        <v>491</v>
      </c>
      <c r="E13" s="150">
        <v>15784</v>
      </c>
      <c r="F13" s="150">
        <v>43</v>
      </c>
      <c r="G13" s="144"/>
      <c r="H13" s="144"/>
      <c r="I13" s="144"/>
    </row>
    <row r="14" spans="1:9" x14ac:dyDescent="0.4">
      <c r="A14" s="145"/>
      <c r="B14" s="148">
        <v>59673</v>
      </c>
      <c r="C14" s="149" t="s">
        <v>501</v>
      </c>
      <c r="D14" s="149" t="s">
        <v>485</v>
      </c>
      <c r="E14" s="150">
        <v>10959</v>
      </c>
      <c r="F14" s="150">
        <v>30</v>
      </c>
      <c r="G14" s="144"/>
      <c r="H14" s="144"/>
      <c r="I14" s="144"/>
    </row>
    <row r="15" spans="1:9" x14ac:dyDescent="0.4">
      <c r="A15" s="145"/>
      <c r="B15" s="148">
        <v>52130</v>
      </c>
      <c r="C15" s="149" t="s">
        <v>502</v>
      </c>
      <c r="D15" s="149" t="s">
        <v>503</v>
      </c>
      <c r="E15" s="150">
        <v>14562</v>
      </c>
      <c r="F15" s="150">
        <v>32</v>
      </c>
      <c r="G15" s="144"/>
      <c r="H15" s="144"/>
      <c r="I15" s="144"/>
    </row>
    <row r="16" spans="1:9" x14ac:dyDescent="0.4">
      <c r="A16" s="145"/>
      <c r="B16" s="144"/>
      <c r="C16" s="144"/>
      <c r="D16" s="144"/>
      <c r="E16" s="144"/>
      <c r="F16" s="144"/>
      <c r="G16" s="144"/>
      <c r="H16" s="144"/>
      <c r="I16" s="144"/>
    </row>
    <row r="17" spans="1:9" x14ac:dyDescent="0.4">
      <c r="A17" s="151">
        <v>1</v>
      </c>
      <c r="B17" s="144" t="s">
        <v>504</v>
      </c>
      <c r="C17" s="26"/>
      <c r="D17" s="26"/>
      <c r="E17" s="155" t="str">
        <f>VLOOKUP(B11,B3:F15,2,FALSE)</f>
        <v>Thomas Davies</v>
      </c>
      <c r="F17" s="144"/>
      <c r="G17" s="144"/>
      <c r="H17" s="144"/>
      <c r="I17" s="144"/>
    </row>
    <row r="18" spans="1:9" x14ac:dyDescent="0.4">
      <c r="A18" s="145"/>
      <c r="B18" s="144"/>
      <c r="C18" s="144"/>
      <c r="D18" s="144"/>
      <c r="E18" s="144"/>
      <c r="F18" s="144"/>
      <c r="G18" s="144"/>
      <c r="H18" s="144"/>
      <c r="I18" s="144"/>
    </row>
    <row r="19" spans="1:9" x14ac:dyDescent="0.4">
      <c r="A19" s="151">
        <v>2</v>
      </c>
      <c r="B19" s="144" t="s">
        <v>505</v>
      </c>
      <c r="C19" s="26"/>
      <c r="D19" s="144"/>
      <c r="E19" s="155">
        <f>VLOOKUP(B14,B3:F15,5,FALSE)</f>
        <v>30</v>
      </c>
      <c r="F19" s="144"/>
      <c r="G19" s="144"/>
      <c r="H19" s="144"/>
      <c r="I19" s="144"/>
    </row>
    <row r="20" spans="1:9" x14ac:dyDescent="0.4">
      <c r="A20" s="145"/>
      <c r="B20" s="144"/>
      <c r="C20" s="144"/>
      <c r="D20" s="144"/>
      <c r="E20" s="144"/>
      <c r="F20" s="144"/>
      <c r="G20" s="144"/>
      <c r="H20" s="144"/>
      <c r="I20" s="144"/>
    </row>
    <row r="21" spans="1:9" x14ac:dyDescent="0.4">
      <c r="A21" s="151">
        <v>3</v>
      </c>
      <c r="B21" s="173" t="s">
        <v>506</v>
      </c>
      <c r="C21" s="163"/>
      <c r="D21" s="163"/>
      <c r="E21" s="144"/>
      <c r="F21" s="144"/>
      <c r="G21" s="144"/>
      <c r="H21" s="144"/>
      <c r="I21" s="144"/>
    </row>
    <row r="22" spans="1:9" x14ac:dyDescent="0.4">
      <c r="A22" s="145"/>
      <c r="B22" s="144"/>
      <c r="C22" s="144"/>
      <c r="D22" s="144"/>
      <c r="E22" s="144"/>
      <c r="F22" s="144"/>
      <c r="G22" s="144"/>
      <c r="H22" s="144"/>
      <c r="I22" s="144"/>
    </row>
    <row r="23" spans="1:9" x14ac:dyDescent="0.4">
      <c r="A23" s="145"/>
      <c r="B23" s="152" t="s">
        <v>97</v>
      </c>
      <c r="C23" s="153" t="s">
        <v>483</v>
      </c>
      <c r="D23" s="144"/>
      <c r="E23" s="144"/>
      <c r="F23" s="144"/>
      <c r="G23" s="144"/>
      <c r="H23" s="144"/>
      <c r="I23" s="144"/>
    </row>
    <row r="24" spans="1:9" x14ac:dyDescent="0.4">
      <c r="A24" s="145"/>
      <c r="B24" s="148">
        <v>55879</v>
      </c>
      <c r="C24" s="156" t="str">
        <f>VLOOKUP(B9,B3:F15,3,FALSE)</f>
        <v>Capetown</v>
      </c>
      <c r="D24" s="144"/>
      <c r="E24" s="144"/>
      <c r="F24" s="144"/>
      <c r="G24" s="144"/>
      <c r="H24" s="144"/>
      <c r="I24" s="144"/>
    </row>
    <row r="25" spans="1:9" x14ac:dyDescent="0.4">
      <c r="A25" s="145"/>
      <c r="B25" s="148">
        <v>50217</v>
      </c>
      <c r="C25" s="156" t="str">
        <f>VLOOKUP(B12,B4:F16,3,FALSE)</f>
        <v>Warsaw</v>
      </c>
      <c r="D25" s="144"/>
      <c r="E25" s="144"/>
      <c r="F25" s="144"/>
      <c r="G25" s="144"/>
      <c r="H25" s="144"/>
      <c r="I25" s="144"/>
    </row>
    <row r="26" spans="1:9" x14ac:dyDescent="0.4">
      <c r="A26" s="145"/>
      <c r="B26" s="148">
        <v>50695</v>
      </c>
      <c r="C26" s="156" t="str">
        <f>VLOOKUP(B13,B5:F17,3,FALSE)</f>
        <v>Cairo</v>
      </c>
      <c r="D26" s="144"/>
      <c r="E26" s="144"/>
      <c r="F26" s="144"/>
      <c r="G26" s="144"/>
      <c r="H26" s="144"/>
      <c r="I26" s="144"/>
    </row>
    <row r="27" spans="1:9" x14ac:dyDescent="0.4">
      <c r="A27" s="145"/>
      <c r="B27" s="144"/>
      <c r="C27" s="144"/>
      <c r="D27" s="144"/>
      <c r="E27" s="144"/>
      <c r="F27" s="144"/>
      <c r="G27" s="144"/>
      <c r="H27" s="144"/>
      <c r="I27" s="144"/>
    </row>
    <row r="28" spans="1:9" x14ac:dyDescent="0.4">
      <c r="A28" s="151">
        <v>4</v>
      </c>
      <c r="B28" s="173" t="s">
        <v>507</v>
      </c>
      <c r="C28" s="163"/>
      <c r="D28" s="163"/>
      <c r="E28" s="144"/>
      <c r="F28" s="144"/>
      <c r="G28" s="144"/>
      <c r="H28" s="144"/>
      <c r="I28" s="144"/>
    </row>
    <row r="29" spans="1:9" x14ac:dyDescent="0.4">
      <c r="A29" s="145"/>
      <c r="B29" s="144"/>
      <c r="C29" s="144"/>
      <c r="D29" s="144"/>
      <c r="E29" s="144"/>
      <c r="F29" s="144"/>
      <c r="G29" s="144"/>
      <c r="H29" s="144"/>
      <c r="I29" s="144"/>
    </row>
    <row r="30" spans="1:9" x14ac:dyDescent="0.4">
      <c r="A30" s="145"/>
      <c r="B30" s="152" t="s">
        <v>2</v>
      </c>
      <c r="C30" s="153" t="s">
        <v>114</v>
      </c>
      <c r="D30" s="144"/>
      <c r="E30" s="144"/>
      <c r="F30" s="144"/>
      <c r="G30" s="144"/>
      <c r="H30" s="144"/>
      <c r="I30" s="144"/>
    </row>
    <row r="31" spans="1:9" x14ac:dyDescent="0.4">
      <c r="A31" s="145"/>
      <c r="B31" s="154" t="s">
        <v>490</v>
      </c>
      <c r="C31" s="156">
        <f>VLOOKUP(B7,B3:F15,4,FALSE)</f>
        <v>18276</v>
      </c>
      <c r="D31" s="144"/>
      <c r="E31" s="144"/>
      <c r="F31" s="144"/>
      <c r="G31" s="144"/>
      <c r="H31" s="144"/>
      <c r="I31" s="144"/>
    </row>
    <row r="32" spans="1:9" x14ac:dyDescent="0.4">
      <c r="A32" s="145"/>
      <c r="B32" s="154" t="s">
        <v>508</v>
      </c>
      <c r="C32" s="156">
        <f ca="1">VLOOKUP(C32,B3:F15,4,0)</f>
        <v>0</v>
      </c>
      <c r="D32" s="144"/>
      <c r="E32" s="144"/>
      <c r="F32" s="144"/>
      <c r="G32" s="144"/>
      <c r="H32" s="144"/>
      <c r="I32" s="144"/>
    </row>
    <row r="33" spans="1:9" x14ac:dyDescent="0.4">
      <c r="A33" s="145"/>
      <c r="B33" s="154" t="s">
        <v>501</v>
      </c>
      <c r="C33" s="156">
        <f>VLOOKUP(B14,B5:F17,4,FALSE)</f>
        <v>10959</v>
      </c>
      <c r="D33" s="144"/>
      <c r="E33" s="144"/>
      <c r="F33" s="144"/>
      <c r="G33" s="144"/>
      <c r="H33" s="144"/>
      <c r="I33" s="144"/>
    </row>
    <row r="34" spans="1:9" x14ac:dyDescent="0.4">
      <c r="A34" s="145"/>
      <c r="B34" s="144"/>
      <c r="C34" s="144"/>
      <c r="D34" s="144"/>
      <c r="E34" s="144"/>
      <c r="F34" s="144"/>
      <c r="G34" s="144"/>
      <c r="H34" s="144"/>
      <c r="I34" s="144"/>
    </row>
    <row r="35" spans="1:9" x14ac:dyDescent="0.4">
      <c r="A35" s="145"/>
      <c r="B35" s="144"/>
      <c r="C35" s="144"/>
      <c r="D35" s="144"/>
      <c r="E35" s="144"/>
      <c r="F35" s="144"/>
      <c r="G35" s="144"/>
      <c r="H35" s="144"/>
      <c r="I35" s="144"/>
    </row>
    <row r="36" spans="1:9" x14ac:dyDescent="0.4">
      <c r="A36" s="145"/>
      <c r="B36" s="144"/>
      <c r="C36" s="144"/>
      <c r="D36" s="144"/>
      <c r="E36" s="144"/>
      <c r="F36" s="144"/>
      <c r="G36" s="144"/>
      <c r="H36" s="144"/>
      <c r="I36" s="144"/>
    </row>
    <row r="37" spans="1:9" x14ac:dyDescent="0.4">
      <c r="A37" s="145"/>
      <c r="B37" s="144"/>
      <c r="C37" s="144"/>
      <c r="D37" s="144"/>
      <c r="E37" s="144"/>
      <c r="F37" s="144"/>
      <c r="G37" s="144"/>
      <c r="H37" s="144"/>
      <c r="I37" s="144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19A-3CB5-4D24-B952-246F85FB35AA}">
  <dimension ref="A1:K48"/>
  <sheetViews>
    <sheetView workbookViewId="0">
      <selection activeCell="B1" sqref="B1"/>
    </sheetView>
  </sheetViews>
  <sheetFormatPr defaultRowHeight="14.6" x14ac:dyDescent="0.4"/>
  <cols>
    <col min="1" max="1" width="1.61328125" bestFit="1" customWidth="1"/>
    <col min="2" max="2" width="76.3046875" bestFit="1" customWidth="1"/>
    <col min="3" max="3" width="22.84375" customWidth="1"/>
    <col min="4" max="4" width="11.921875" customWidth="1"/>
    <col min="5" max="5" width="11.84375" customWidth="1"/>
  </cols>
  <sheetData>
    <row r="1" spans="2:7" ht="26.15" x14ac:dyDescent="0.7">
      <c r="B1" s="161" t="s">
        <v>509</v>
      </c>
    </row>
    <row r="2" spans="2:7" x14ac:dyDescent="0.4">
      <c r="B2" s="158" t="s">
        <v>2</v>
      </c>
      <c r="C2" s="158" t="s">
        <v>148</v>
      </c>
      <c r="D2" s="158" t="s">
        <v>510</v>
      </c>
      <c r="E2" s="158" t="s">
        <v>511</v>
      </c>
    </row>
    <row r="3" spans="2:7" x14ac:dyDescent="0.4">
      <c r="B3" s="159" t="s">
        <v>512</v>
      </c>
      <c r="C3" s="159">
        <v>35</v>
      </c>
      <c r="D3" s="159" t="s">
        <v>513</v>
      </c>
      <c r="E3" s="159" t="s">
        <v>514</v>
      </c>
    </row>
    <row r="4" spans="2:7" x14ac:dyDescent="0.4">
      <c r="B4" s="159" t="s">
        <v>515</v>
      </c>
      <c r="C4" s="159">
        <v>42</v>
      </c>
      <c r="D4" s="159" t="s">
        <v>516</v>
      </c>
      <c r="E4" s="159" t="s">
        <v>517</v>
      </c>
    </row>
    <row r="5" spans="2:7" x14ac:dyDescent="0.4">
      <c r="B5" s="159" t="s">
        <v>101</v>
      </c>
      <c r="C5" s="159">
        <v>28</v>
      </c>
      <c r="D5" s="159" t="s">
        <v>513</v>
      </c>
      <c r="E5" s="159" t="s">
        <v>518</v>
      </c>
    </row>
    <row r="6" spans="2:7" x14ac:dyDescent="0.4">
      <c r="B6" s="159" t="s">
        <v>519</v>
      </c>
      <c r="C6" s="159">
        <v>25</v>
      </c>
      <c r="D6" s="159" t="s">
        <v>516</v>
      </c>
      <c r="E6" s="159" t="s">
        <v>110</v>
      </c>
    </row>
    <row r="7" spans="2:7" x14ac:dyDescent="0.4">
      <c r="B7" s="159" t="s">
        <v>520</v>
      </c>
      <c r="C7" s="159">
        <v>31</v>
      </c>
      <c r="D7" s="159" t="s">
        <v>513</v>
      </c>
      <c r="E7" s="159" t="s">
        <v>111</v>
      </c>
    </row>
    <row r="8" spans="2:7" x14ac:dyDescent="0.4">
      <c r="B8" s="159" t="s">
        <v>521</v>
      </c>
      <c r="C8" s="159">
        <v>27</v>
      </c>
      <c r="D8" s="159" t="s">
        <v>516</v>
      </c>
      <c r="E8" s="159" t="s">
        <v>522</v>
      </c>
    </row>
    <row r="9" spans="2:7" x14ac:dyDescent="0.4">
      <c r="B9" s="159" t="s">
        <v>523</v>
      </c>
      <c r="C9" s="159">
        <v>38</v>
      </c>
      <c r="D9" s="159" t="s">
        <v>513</v>
      </c>
      <c r="E9" s="159" t="s">
        <v>524</v>
      </c>
    </row>
    <row r="10" spans="2:7" x14ac:dyDescent="0.4">
      <c r="B10" s="159" t="s">
        <v>525</v>
      </c>
      <c r="C10" s="159">
        <v>29</v>
      </c>
      <c r="D10" s="159" t="s">
        <v>516</v>
      </c>
      <c r="E10" s="159" t="s">
        <v>526</v>
      </c>
    </row>
    <row r="11" spans="2:7" x14ac:dyDescent="0.4">
      <c r="B11" s="159" t="s">
        <v>527</v>
      </c>
      <c r="C11" s="159">
        <v>45</v>
      </c>
      <c r="D11" s="159" t="s">
        <v>513</v>
      </c>
      <c r="E11" s="159" t="s">
        <v>528</v>
      </c>
    </row>
    <row r="12" spans="2:7" x14ac:dyDescent="0.4">
      <c r="B12" s="159" t="s">
        <v>529</v>
      </c>
      <c r="C12" s="159">
        <v>33</v>
      </c>
      <c r="D12" s="159" t="s">
        <v>516</v>
      </c>
      <c r="E12" s="159" t="s">
        <v>530</v>
      </c>
    </row>
    <row r="15" spans="2:7" x14ac:dyDescent="0.4">
      <c r="B15" s="160" t="s">
        <v>472</v>
      </c>
    </row>
    <row r="16" spans="2:7" x14ac:dyDescent="0.4">
      <c r="G16" s="157" t="s">
        <v>531</v>
      </c>
    </row>
    <row r="17" spans="1:11" x14ac:dyDescent="0.4">
      <c r="A17" s="157">
        <v>1</v>
      </c>
      <c r="B17" s="157" t="s">
        <v>532</v>
      </c>
    </row>
    <row r="18" spans="1:11" x14ac:dyDescent="0.4">
      <c r="C18" s="134" t="s">
        <v>475</v>
      </c>
      <c r="D18" s="134"/>
    </row>
    <row r="19" spans="1:11" x14ac:dyDescent="0.4">
      <c r="B19" s="135" t="s">
        <v>118</v>
      </c>
      <c r="C19" s="136" t="str">
        <f>VLOOKUP(B4,B2:E12,4,FALSE)</f>
        <v>Data Scientist</v>
      </c>
    </row>
    <row r="20" spans="1:11" x14ac:dyDescent="0.4">
      <c r="B20" s="174"/>
      <c r="C20" s="174"/>
      <c r="D20" s="174"/>
      <c r="E20" s="174"/>
      <c r="F20" s="174"/>
      <c r="G20" s="174"/>
      <c r="H20" s="174"/>
      <c r="I20" s="174"/>
      <c r="J20" s="174"/>
      <c r="K20" s="174"/>
    </row>
    <row r="21" spans="1:11" x14ac:dyDescent="0.4">
      <c r="B21" s="174"/>
      <c r="C21" s="174"/>
      <c r="D21" s="174"/>
      <c r="E21" s="174"/>
      <c r="F21" s="174"/>
      <c r="G21" s="174"/>
      <c r="H21" s="174"/>
      <c r="I21" s="174"/>
      <c r="J21" s="174"/>
      <c r="K21" s="174"/>
    </row>
    <row r="22" spans="1:11" x14ac:dyDescent="0.4">
      <c r="B22" s="174"/>
      <c r="C22" s="174"/>
      <c r="D22" s="174"/>
      <c r="E22" s="174"/>
      <c r="F22" s="174"/>
      <c r="G22" s="174"/>
      <c r="H22" s="174"/>
      <c r="I22" s="174"/>
      <c r="J22" s="174"/>
      <c r="K22" s="174"/>
    </row>
    <row r="23" spans="1:11" x14ac:dyDescent="0.4">
      <c r="B23" s="174"/>
      <c r="C23" s="174"/>
      <c r="D23" s="174"/>
      <c r="E23" s="174"/>
      <c r="F23" s="174"/>
      <c r="G23" s="174"/>
      <c r="H23" s="174"/>
      <c r="I23" s="174"/>
      <c r="J23" s="174"/>
      <c r="K23" s="174"/>
    </row>
    <row r="24" spans="1:11" x14ac:dyDescent="0.4">
      <c r="B24" s="174"/>
      <c r="C24" s="174"/>
      <c r="D24" s="174"/>
      <c r="E24" s="174"/>
      <c r="F24" s="174"/>
      <c r="G24" s="174"/>
      <c r="H24" s="174"/>
      <c r="I24" s="174"/>
      <c r="J24" s="174"/>
      <c r="K24" s="174"/>
    </row>
    <row r="25" spans="1:11" x14ac:dyDescent="0.4">
      <c r="B25" s="174"/>
      <c r="C25" s="174"/>
      <c r="D25" s="174"/>
      <c r="E25" s="174"/>
      <c r="F25" s="174"/>
      <c r="G25" s="174"/>
      <c r="H25" s="174"/>
      <c r="I25" s="174"/>
      <c r="J25" s="174"/>
      <c r="K25" s="174"/>
    </row>
    <row r="26" spans="1:11" x14ac:dyDescent="0.4">
      <c r="B26" s="174"/>
      <c r="C26" s="174"/>
      <c r="D26" s="174"/>
      <c r="E26" s="174"/>
      <c r="F26" s="174"/>
      <c r="G26" s="174"/>
      <c r="H26" s="174"/>
      <c r="I26" s="174"/>
      <c r="J26" s="174"/>
      <c r="K26" s="174"/>
    </row>
    <row r="28" spans="1:11" x14ac:dyDescent="0.4">
      <c r="A28" s="157">
        <v>2</v>
      </c>
      <c r="B28" s="157" t="s">
        <v>533</v>
      </c>
    </row>
    <row r="29" spans="1:11" x14ac:dyDescent="0.4">
      <c r="C29" s="134" t="s">
        <v>475</v>
      </c>
      <c r="D29" s="134"/>
    </row>
    <row r="30" spans="1:11" x14ac:dyDescent="0.4">
      <c r="B30" s="135" t="s">
        <v>118</v>
      </c>
      <c r="C30" s="136">
        <f>VLOOKUP(B11,B2:E12,2,FALSE)</f>
        <v>45</v>
      </c>
    </row>
    <row r="31" spans="1:11" x14ac:dyDescent="0.4">
      <c r="B31" s="174"/>
      <c r="C31" s="174"/>
      <c r="D31" s="174"/>
      <c r="E31" s="174"/>
      <c r="F31" s="174"/>
      <c r="G31" s="174"/>
      <c r="H31" s="174"/>
      <c r="I31" s="174"/>
      <c r="J31" s="174"/>
      <c r="K31" s="174"/>
    </row>
    <row r="32" spans="1:11" x14ac:dyDescent="0.4">
      <c r="B32" s="174"/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x14ac:dyDescent="0.4"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x14ac:dyDescent="0.4"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x14ac:dyDescent="0.4">
      <c r="B35" s="174"/>
      <c r="C35" s="174"/>
      <c r="D35" s="174"/>
      <c r="E35" s="174"/>
      <c r="F35" s="174"/>
      <c r="G35" s="174"/>
      <c r="H35" s="174"/>
      <c r="I35" s="174"/>
      <c r="J35" s="174"/>
      <c r="K35" s="174"/>
    </row>
    <row r="36" spans="1:11" x14ac:dyDescent="0.4">
      <c r="B36" s="174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x14ac:dyDescent="0.4">
      <c r="B37" s="174"/>
      <c r="C37" s="174"/>
      <c r="D37" s="174"/>
      <c r="E37" s="174"/>
      <c r="F37" s="174"/>
      <c r="G37" s="174"/>
      <c r="H37" s="174"/>
      <c r="I37" s="174"/>
      <c r="J37" s="174"/>
      <c r="K37" s="174"/>
    </row>
    <row r="39" spans="1:11" x14ac:dyDescent="0.4">
      <c r="A39" s="157">
        <v>2</v>
      </c>
      <c r="B39" s="157" t="s">
        <v>534</v>
      </c>
    </row>
    <row r="40" spans="1:11" x14ac:dyDescent="0.4">
      <c r="C40" s="134" t="s">
        <v>475</v>
      </c>
      <c r="D40" s="134"/>
    </row>
    <row r="41" spans="1:11" x14ac:dyDescent="0.4">
      <c r="B41" s="135" t="s">
        <v>118</v>
      </c>
      <c r="C41" s="136" t="str">
        <f>VLOOKUP("B*",B2:E12,4,FALSE)</f>
        <v>Accountant</v>
      </c>
    </row>
    <row r="42" spans="1:11" x14ac:dyDescent="0.4">
      <c r="B42" s="174"/>
      <c r="C42" s="174"/>
      <c r="D42" s="174"/>
      <c r="E42" s="174"/>
      <c r="F42" s="174"/>
      <c r="G42" s="174"/>
      <c r="H42" s="174"/>
      <c r="I42" s="174"/>
      <c r="J42" s="174"/>
      <c r="K42" s="174"/>
    </row>
    <row r="43" spans="1:11" x14ac:dyDescent="0.4">
      <c r="B43" s="174"/>
      <c r="C43" s="174"/>
      <c r="D43" s="174"/>
      <c r="E43" s="174"/>
      <c r="F43" s="174"/>
      <c r="G43" s="174"/>
      <c r="H43" s="174"/>
      <c r="I43" s="174"/>
      <c r="J43" s="174"/>
      <c r="K43" s="174"/>
    </row>
    <row r="44" spans="1:11" x14ac:dyDescent="0.4">
      <c r="B44" s="174"/>
      <c r="C44" s="174"/>
      <c r="D44" s="174"/>
      <c r="E44" s="174"/>
      <c r="F44" s="174"/>
      <c r="G44" s="174"/>
      <c r="H44" s="174"/>
      <c r="I44" s="174"/>
      <c r="J44" s="174"/>
      <c r="K44" s="174"/>
    </row>
    <row r="45" spans="1:11" x14ac:dyDescent="0.4">
      <c r="B45" s="174"/>
      <c r="C45" s="174"/>
      <c r="D45" s="174"/>
      <c r="E45" s="174"/>
      <c r="F45" s="174"/>
      <c r="G45" s="174"/>
      <c r="H45" s="174"/>
      <c r="I45" s="174"/>
      <c r="J45" s="174"/>
      <c r="K45" s="174"/>
    </row>
    <row r="46" spans="1:11" x14ac:dyDescent="0.4">
      <c r="B46" s="174"/>
      <c r="C46" s="174"/>
      <c r="D46" s="174"/>
      <c r="E46" s="174"/>
      <c r="F46" s="174"/>
      <c r="G46" s="174"/>
      <c r="H46" s="174"/>
      <c r="I46" s="174"/>
      <c r="J46" s="174"/>
      <c r="K46" s="174"/>
    </row>
    <row r="47" spans="1:11" x14ac:dyDescent="0.4">
      <c r="B47" s="174"/>
      <c r="C47" s="174"/>
      <c r="D47" s="174"/>
      <c r="E47" s="174"/>
      <c r="F47" s="174"/>
      <c r="G47" s="174"/>
      <c r="H47" s="174"/>
      <c r="I47" s="174"/>
      <c r="J47" s="174"/>
      <c r="K47" s="174"/>
    </row>
    <row r="48" spans="1:11" x14ac:dyDescent="0.4">
      <c r="B48" s="174"/>
      <c r="C48" s="174"/>
      <c r="D48" s="174"/>
      <c r="E48" s="174"/>
      <c r="F48" s="174"/>
      <c r="G48" s="174"/>
      <c r="H48" s="174"/>
      <c r="I48" s="174"/>
      <c r="J48" s="174"/>
      <c r="K48" s="174"/>
    </row>
  </sheetData>
  <mergeCells count="3">
    <mergeCell ref="B20:K26"/>
    <mergeCell ref="B31:K37"/>
    <mergeCell ref="B42:K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B4-B757-45B3-BF0A-6BDC34F7EF11}">
  <dimension ref="A1:G18"/>
  <sheetViews>
    <sheetView workbookViewId="0">
      <selection activeCell="B10" sqref="B10"/>
    </sheetView>
  </sheetViews>
  <sheetFormatPr defaultRowHeight="14.6" x14ac:dyDescent="0.4"/>
  <cols>
    <col min="1" max="1" width="85" bestFit="1" customWidth="1"/>
    <col min="2" max="2" width="59.3046875" bestFit="1" customWidth="1"/>
    <col min="3" max="7" width="10.4609375" bestFit="1" customWidth="1"/>
  </cols>
  <sheetData>
    <row r="1" spans="1:7" x14ac:dyDescent="0.4">
      <c r="A1" t="s">
        <v>41</v>
      </c>
      <c r="B1" t="s">
        <v>22</v>
      </c>
      <c r="C1" t="s">
        <v>23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4">
      <c r="A2" t="s">
        <v>46</v>
      </c>
    </row>
    <row r="3" spans="1:7" x14ac:dyDescent="0.4">
      <c r="A3" t="s">
        <v>47</v>
      </c>
      <c r="B3" t="s">
        <v>48</v>
      </c>
    </row>
    <row r="4" spans="1:7" x14ac:dyDescent="0.4">
      <c r="A4" t="s">
        <v>49</v>
      </c>
      <c r="B4">
        <v>7</v>
      </c>
    </row>
    <row r="5" spans="1:7" x14ac:dyDescent="0.4">
      <c r="A5" t="s">
        <v>50</v>
      </c>
      <c r="B5">
        <v>5</v>
      </c>
    </row>
    <row r="6" spans="1:7" x14ac:dyDescent="0.4">
      <c r="A6" t="s">
        <v>51</v>
      </c>
      <c r="B6">
        <v>6</v>
      </c>
    </row>
    <row r="7" spans="1:7" x14ac:dyDescent="0.4">
      <c r="A7" t="s">
        <v>52</v>
      </c>
      <c r="B7">
        <v>4</v>
      </c>
    </row>
    <row r="8" spans="1:7" x14ac:dyDescent="0.4">
      <c r="A8" t="s">
        <v>53</v>
      </c>
      <c r="B8" s="5" t="s">
        <v>54</v>
      </c>
    </row>
    <row r="9" spans="1:7" x14ac:dyDescent="0.4">
      <c r="A9" t="s">
        <v>55</v>
      </c>
      <c r="B9" s="5" t="s">
        <v>61</v>
      </c>
    </row>
    <row r="10" spans="1:7" x14ac:dyDescent="0.4">
      <c r="A10" t="s">
        <v>56</v>
      </c>
      <c r="B10" s="5" t="s">
        <v>56</v>
      </c>
    </row>
    <row r="12" spans="1:7" x14ac:dyDescent="0.4">
      <c r="A12" t="s">
        <v>57</v>
      </c>
    </row>
    <row r="14" spans="1:7" x14ac:dyDescent="0.4">
      <c r="A14" t="s">
        <v>58</v>
      </c>
      <c r="B14" t="s">
        <v>59</v>
      </c>
    </row>
    <row r="15" spans="1:7" x14ac:dyDescent="0.4">
      <c r="A15" t="s">
        <v>48</v>
      </c>
      <c r="B15">
        <f>COUNT(B2:B14)</f>
        <v>4</v>
      </c>
    </row>
    <row r="17" spans="1:2" x14ac:dyDescent="0.4">
      <c r="A17" t="s">
        <v>58</v>
      </c>
      <c r="B17" t="s">
        <v>60</v>
      </c>
    </row>
    <row r="18" spans="1:2" x14ac:dyDescent="0.4">
      <c r="A18" t="s">
        <v>48</v>
      </c>
      <c r="B18">
        <f>COUNTA(B4:B10)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C3F8-9606-4EBE-9391-E598033DF2EF}">
  <dimension ref="A1:F27"/>
  <sheetViews>
    <sheetView workbookViewId="0">
      <selection activeCell="B28" sqref="B28"/>
    </sheetView>
  </sheetViews>
  <sheetFormatPr defaultRowHeight="14.6" x14ac:dyDescent="0.4"/>
  <cols>
    <col min="1" max="1" width="65.53515625" bestFit="1" customWidth="1"/>
    <col min="2" max="2" width="62.07421875" bestFit="1" customWidth="1"/>
    <col min="3" max="6" width="10.4609375" bestFit="1" customWidth="1"/>
  </cols>
  <sheetData>
    <row r="1" spans="1:6" x14ac:dyDescent="0.4">
      <c r="A1" t="s">
        <v>62</v>
      </c>
      <c r="B1" t="s">
        <v>22</v>
      </c>
      <c r="C1" t="s">
        <v>23</v>
      </c>
      <c r="D1" t="s">
        <v>42</v>
      </c>
      <c r="E1" t="s">
        <v>43</v>
      </c>
      <c r="F1" t="s">
        <v>44</v>
      </c>
    </row>
    <row r="2" spans="1:6" x14ac:dyDescent="0.4">
      <c r="A2" s="6" t="s">
        <v>63</v>
      </c>
    </row>
    <row r="3" spans="1:6" x14ac:dyDescent="0.4">
      <c r="A3" t="s">
        <v>64</v>
      </c>
      <c r="B3" t="s">
        <v>65</v>
      </c>
      <c r="C3" t="s">
        <v>66</v>
      </c>
    </row>
    <row r="4" spans="1:6" x14ac:dyDescent="0.4">
      <c r="A4">
        <v>101</v>
      </c>
      <c r="B4" t="s">
        <v>67</v>
      </c>
      <c r="C4">
        <v>78022</v>
      </c>
    </row>
    <row r="5" spans="1:6" x14ac:dyDescent="0.4">
      <c r="A5">
        <v>102</v>
      </c>
      <c r="B5" t="s">
        <v>68</v>
      </c>
      <c r="C5">
        <v>99819</v>
      </c>
    </row>
    <row r="6" spans="1:6" x14ac:dyDescent="0.4">
      <c r="A6">
        <v>103</v>
      </c>
      <c r="B6" t="s">
        <v>69</v>
      </c>
      <c r="C6" t="s">
        <v>70</v>
      </c>
    </row>
    <row r="7" spans="1:6" x14ac:dyDescent="0.4">
      <c r="A7">
        <v>104</v>
      </c>
      <c r="B7" t="s">
        <v>71</v>
      </c>
      <c r="C7">
        <v>27522</v>
      </c>
    </row>
    <row r="8" spans="1:6" x14ac:dyDescent="0.4">
      <c r="A8">
        <v>105</v>
      </c>
      <c r="B8" t="s">
        <v>72</v>
      </c>
      <c r="C8">
        <v>0</v>
      </c>
    </row>
    <row r="9" spans="1:6" x14ac:dyDescent="0.4">
      <c r="A9">
        <v>106</v>
      </c>
      <c r="B9" t="s">
        <v>73</v>
      </c>
    </row>
    <row r="10" spans="1:6" x14ac:dyDescent="0.4">
      <c r="A10">
        <v>107</v>
      </c>
      <c r="B10" t="s">
        <v>74</v>
      </c>
      <c r="C10">
        <v>0</v>
      </c>
    </row>
    <row r="11" spans="1:6" x14ac:dyDescent="0.4">
      <c r="A11">
        <v>108</v>
      </c>
      <c r="B11" t="s">
        <v>75</v>
      </c>
      <c r="C11">
        <v>88041</v>
      </c>
    </row>
    <row r="12" spans="1:6" x14ac:dyDescent="0.4">
      <c r="A12">
        <v>109</v>
      </c>
      <c r="B12" t="s">
        <v>76</v>
      </c>
      <c r="C12">
        <v>81831</v>
      </c>
    </row>
    <row r="13" spans="1:6" x14ac:dyDescent="0.4">
      <c r="A13">
        <v>110</v>
      </c>
      <c r="B13" t="s">
        <v>77</v>
      </c>
      <c r="C13" t="s">
        <v>70</v>
      </c>
    </row>
    <row r="14" spans="1:6" x14ac:dyDescent="0.4">
      <c r="A14">
        <v>111</v>
      </c>
      <c r="B14" t="s">
        <v>78</v>
      </c>
    </row>
    <row r="15" spans="1:6" x14ac:dyDescent="0.4">
      <c r="A15">
        <v>112</v>
      </c>
      <c r="B15" t="s">
        <v>79</v>
      </c>
      <c r="C15">
        <v>26624</v>
      </c>
    </row>
    <row r="16" spans="1:6" x14ac:dyDescent="0.4">
      <c r="A16">
        <v>113</v>
      </c>
      <c r="B16" t="s">
        <v>80</v>
      </c>
      <c r="C16">
        <v>92885</v>
      </c>
    </row>
    <row r="17" spans="1:3" x14ac:dyDescent="0.4">
      <c r="A17">
        <v>114</v>
      </c>
      <c r="B17" t="s">
        <v>81</v>
      </c>
      <c r="C17">
        <v>0</v>
      </c>
    </row>
    <row r="19" spans="1:3" x14ac:dyDescent="0.4">
      <c r="A19" s="6" t="s">
        <v>82</v>
      </c>
    </row>
    <row r="20" spans="1:3" x14ac:dyDescent="0.4">
      <c r="A20" t="s">
        <v>58</v>
      </c>
      <c r="B20" t="s">
        <v>83</v>
      </c>
    </row>
    <row r="21" spans="1:3" x14ac:dyDescent="0.4">
      <c r="A21" t="s">
        <v>48</v>
      </c>
      <c r="B21">
        <f>COUNT(C4:C17)</f>
        <v>10</v>
      </c>
    </row>
    <row r="23" spans="1:3" x14ac:dyDescent="0.4">
      <c r="B23" t="s">
        <v>84</v>
      </c>
    </row>
    <row r="26" spans="1:3" x14ac:dyDescent="0.4">
      <c r="A26" t="s">
        <v>58</v>
      </c>
      <c r="B26" t="s">
        <v>85</v>
      </c>
    </row>
    <row r="27" spans="1:3" x14ac:dyDescent="0.4">
      <c r="A27" t="s">
        <v>48</v>
      </c>
      <c r="B27">
        <f>COUNTA(C4:C17)</f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0AB3-8885-4092-9808-5703DDE079B5}">
  <dimension ref="A1:F27"/>
  <sheetViews>
    <sheetView workbookViewId="0">
      <selection activeCell="B28" sqref="B28"/>
    </sheetView>
  </sheetViews>
  <sheetFormatPr defaultRowHeight="14.6" x14ac:dyDescent="0.4"/>
  <cols>
    <col min="2" max="2" width="25.07421875" customWidth="1"/>
  </cols>
  <sheetData>
    <row r="1" spans="1:6" x14ac:dyDescent="0.4">
      <c r="A1" s="7"/>
      <c r="B1" s="8" t="s">
        <v>86</v>
      </c>
      <c r="C1" s="7"/>
      <c r="D1" s="7"/>
      <c r="E1" s="7"/>
      <c r="F1" s="7"/>
    </row>
    <row r="2" spans="1:6" ht="15" thickBot="1" x14ac:dyDescent="0.45">
      <c r="A2" s="7"/>
      <c r="B2" s="7"/>
      <c r="C2" s="7"/>
      <c r="D2" s="7"/>
      <c r="E2" s="7"/>
      <c r="F2" s="7"/>
    </row>
    <row r="3" spans="1:6" x14ac:dyDescent="0.4">
      <c r="A3" s="7"/>
      <c r="B3" s="9"/>
      <c r="C3" s="7"/>
      <c r="D3" s="7"/>
      <c r="E3" s="7"/>
      <c r="F3" s="7"/>
    </row>
    <row r="4" spans="1:6" x14ac:dyDescent="0.4">
      <c r="A4" s="7"/>
      <c r="B4" s="10" t="s">
        <v>87</v>
      </c>
      <c r="C4" s="7"/>
      <c r="D4" s="7"/>
      <c r="E4" s="7"/>
      <c r="F4" s="7"/>
    </row>
    <row r="5" spans="1:6" x14ac:dyDescent="0.4">
      <c r="A5" s="7"/>
      <c r="B5" s="10">
        <v>4</v>
      </c>
      <c r="C5" s="7"/>
      <c r="D5" s="7"/>
      <c r="E5" s="7"/>
      <c r="F5" s="7"/>
    </row>
    <row r="6" spans="1:6" x14ac:dyDescent="0.4">
      <c r="A6" s="7"/>
      <c r="B6" s="10"/>
      <c r="C6" s="7"/>
      <c r="D6" s="7"/>
      <c r="E6" s="7"/>
      <c r="F6" s="7"/>
    </row>
    <row r="7" spans="1:6" x14ac:dyDescent="0.4">
      <c r="A7" s="7"/>
      <c r="B7" s="10">
        <v>3</v>
      </c>
      <c r="C7" s="7"/>
      <c r="D7" s="7"/>
      <c r="E7" s="7"/>
      <c r="F7" s="7"/>
    </row>
    <row r="8" spans="1:6" x14ac:dyDescent="0.4">
      <c r="A8" s="7"/>
      <c r="B8" s="10"/>
      <c r="C8" s="7"/>
      <c r="D8" s="7"/>
      <c r="E8" s="7"/>
      <c r="F8" s="7"/>
    </row>
    <row r="9" spans="1:6" x14ac:dyDescent="0.4">
      <c r="A9" s="7"/>
      <c r="B9" s="10" t="s">
        <v>88</v>
      </c>
      <c r="C9" s="7"/>
      <c r="D9" s="7"/>
      <c r="E9" s="7"/>
      <c r="F9" s="7"/>
    </row>
    <row r="10" spans="1:6" x14ac:dyDescent="0.4">
      <c r="A10" s="7"/>
      <c r="B10" s="10"/>
      <c r="C10" s="7"/>
      <c r="D10" s="7"/>
      <c r="E10" s="7"/>
      <c r="F10" s="7"/>
    </row>
    <row r="11" spans="1:6" x14ac:dyDescent="0.4">
      <c r="A11" s="7"/>
      <c r="B11" s="10" t="e">
        <v>#DIV/0!</v>
      </c>
      <c r="C11" s="7"/>
      <c r="D11" s="7"/>
      <c r="E11" s="7"/>
      <c r="F11" s="7"/>
    </row>
    <row r="12" spans="1:6" x14ac:dyDescent="0.4">
      <c r="A12" s="7"/>
      <c r="B12" s="10" t="s">
        <v>89</v>
      </c>
      <c r="C12" s="7"/>
      <c r="D12" s="7"/>
      <c r="E12" s="7"/>
      <c r="F12" s="7"/>
    </row>
    <row r="13" spans="1:6" ht="15" thickBot="1" x14ac:dyDescent="0.45">
      <c r="A13" s="7"/>
      <c r="B13" s="11" t="s">
        <v>90</v>
      </c>
      <c r="C13" s="7"/>
      <c r="D13" s="7"/>
      <c r="E13" s="7"/>
      <c r="F13" s="7"/>
    </row>
    <row r="14" spans="1:6" x14ac:dyDescent="0.4">
      <c r="A14" s="7"/>
      <c r="B14" s="7"/>
      <c r="C14" s="7"/>
      <c r="D14" s="7"/>
      <c r="E14" s="7"/>
      <c r="F14" s="7"/>
    </row>
    <row r="15" spans="1:6" x14ac:dyDescent="0.4">
      <c r="A15" s="7"/>
      <c r="B15" s="8" t="s">
        <v>91</v>
      </c>
      <c r="C15" s="7"/>
      <c r="D15" s="7"/>
      <c r="E15" s="7"/>
      <c r="F15" s="7"/>
    </row>
    <row r="16" spans="1:6" x14ac:dyDescent="0.4">
      <c r="A16" s="7"/>
      <c r="B16" s="7"/>
      <c r="C16" s="7"/>
      <c r="D16" s="7"/>
      <c r="E16" s="7"/>
      <c r="F16" s="7"/>
    </row>
    <row r="17" spans="1:6" x14ac:dyDescent="0.4">
      <c r="A17" s="8">
        <v>1</v>
      </c>
      <c r="B17" s="8" t="s">
        <v>92</v>
      </c>
      <c r="C17" s="7"/>
      <c r="D17" s="7"/>
      <c r="E17" s="7"/>
      <c r="F17" s="7"/>
    </row>
    <row r="18" spans="1:6" x14ac:dyDescent="0.4">
      <c r="A18" s="7"/>
      <c r="B18" s="12">
        <f>COUNT(B3:B13)</f>
        <v>2</v>
      </c>
      <c r="C18" s="8"/>
      <c r="D18" s="7"/>
      <c r="E18" s="7"/>
      <c r="F18" s="7"/>
    </row>
    <row r="19" spans="1:6" x14ac:dyDescent="0.4">
      <c r="A19" s="7"/>
      <c r="B19" s="7"/>
      <c r="C19" s="7"/>
      <c r="D19" s="7"/>
      <c r="E19" s="7"/>
      <c r="F19" s="7"/>
    </row>
    <row r="20" spans="1:6" x14ac:dyDescent="0.4">
      <c r="A20" s="8">
        <v>2</v>
      </c>
      <c r="B20" s="8" t="s">
        <v>93</v>
      </c>
      <c r="C20" s="7"/>
      <c r="D20" s="7"/>
      <c r="E20" s="7"/>
      <c r="F20" s="7"/>
    </row>
    <row r="21" spans="1:6" x14ac:dyDescent="0.4">
      <c r="A21" s="7"/>
      <c r="B21" s="12">
        <f>COUNTBLANK(B3:B13)</f>
        <v>4</v>
      </c>
      <c r="C21" s="8"/>
      <c r="D21" s="7"/>
      <c r="E21" s="7"/>
      <c r="F21" s="7"/>
    </row>
    <row r="22" spans="1:6" x14ac:dyDescent="0.4">
      <c r="A22" s="7"/>
      <c r="B22" s="7"/>
      <c r="C22" s="7"/>
      <c r="D22" s="7"/>
      <c r="E22" s="7"/>
      <c r="F22" s="7"/>
    </row>
    <row r="23" spans="1:6" x14ac:dyDescent="0.4">
      <c r="A23" s="8">
        <v>3</v>
      </c>
      <c r="B23" s="8" t="s">
        <v>94</v>
      </c>
      <c r="C23" s="7"/>
      <c r="D23" s="7"/>
      <c r="E23" s="7"/>
      <c r="F23" s="7"/>
    </row>
    <row r="24" spans="1:6" x14ac:dyDescent="0.4">
      <c r="A24" s="7"/>
      <c r="B24" s="12">
        <f>COUNTA(B3:B13)-COUNT(B3:B13)</f>
        <v>5</v>
      </c>
      <c r="C24" s="8"/>
      <c r="D24" s="7"/>
      <c r="E24" s="7"/>
      <c r="F24" s="7"/>
    </row>
    <row r="25" spans="1:6" x14ac:dyDescent="0.4">
      <c r="A25" s="7"/>
      <c r="B25" s="7"/>
      <c r="C25" s="7"/>
      <c r="D25" s="7"/>
      <c r="E25" s="7"/>
      <c r="F25" s="7"/>
    </row>
    <row r="26" spans="1:6" x14ac:dyDescent="0.4">
      <c r="A26" s="8">
        <v>4</v>
      </c>
      <c r="B26" s="8" t="s">
        <v>95</v>
      </c>
      <c r="C26" s="7"/>
      <c r="D26" s="7"/>
      <c r="E26" s="7"/>
      <c r="F26" s="7"/>
    </row>
    <row r="27" spans="1:6" x14ac:dyDescent="0.4">
      <c r="B27" s="12">
        <f>COUNTA(B3:B13)+COUNTBLANK(B3:B13)</f>
        <v>11</v>
      </c>
      <c r="C27" s="8"/>
      <c r="D27" s="7"/>
      <c r="E27" s="7"/>
      <c r="F2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E3A1-850E-42B3-A7E0-D9650BB8B67A}">
  <dimension ref="A1:L41"/>
  <sheetViews>
    <sheetView topLeftCell="B1" workbookViewId="0">
      <selection activeCell="F23" sqref="F23"/>
    </sheetView>
  </sheetViews>
  <sheetFormatPr defaultColWidth="8.69140625" defaultRowHeight="14.6" outlineLevelRow="1" x14ac:dyDescent="0.4"/>
  <cols>
    <col min="1" max="1" width="2.53515625" style="17" customWidth="1"/>
    <col min="2" max="2" width="18.15234375" style="13" customWidth="1"/>
    <col min="3" max="3" width="9.53515625" style="13" customWidth="1"/>
    <col min="4" max="4" width="9.69140625" style="13" bestFit="1" customWidth="1"/>
    <col min="5" max="5" width="11.3828125" style="13" bestFit="1" customWidth="1"/>
    <col min="6" max="6" width="8.84375" style="13" bestFit="1" customWidth="1"/>
    <col min="7" max="7" width="9.3828125" style="13" bestFit="1" customWidth="1"/>
    <col min="8" max="8" width="11.15234375" style="13" bestFit="1" customWidth="1"/>
    <col min="9" max="9" width="13.53515625" style="13" bestFit="1" customWidth="1"/>
    <col min="10" max="10" width="11.3046875" style="13" bestFit="1" customWidth="1"/>
    <col min="11" max="11" width="11.53515625" style="13" bestFit="1" customWidth="1"/>
    <col min="12" max="12" width="11.84375" style="13" bestFit="1" customWidth="1"/>
    <col min="13" max="16384" width="8.69140625" style="13"/>
  </cols>
  <sheetData>
    <row r="1" spans="1:12" x14ac:dyDescent="0.4">
      <c r="A1" s="13"/>
    </row>
    <row r="2" spans="1:12" x14ac:dyDescent="0.4">
      <c r="A2" s="13"/>
      <c r="B2" s="14" t="s">
        <v>96</v>
      </c>
    </row>
    <row r="3" spans="1:12" x14ac:dyDescent="0.4">
      <c r="A3" s="13"/>
      <c r="B3" s="15" t="s">
        <v>97</v>
      </c>
      <c r="C3" s="15">
        <v>101</v>
      </c>
      <c r="D3" s="15">
        <v>102</v>
      </c>
      <c r="E3" s="15">
        <v>103</v>
      </c>
      <c r="F3" s="15">
        <v>104</v>
      </c>
      <c r="G3" s="15">
        <v>105</v>
      </c>
      <c r="H3" s="15">
        <v>106</v>
      </c>
      <c r="I3" s="15">
        <v>107</v>
      </c>
      <c r="J3" s="15">
        <v>108</v>
      </c>
      <c r="K3" s="15">
        <v>109</v>
      </c>
      <c r="L3" s="15">
        <v>110</v>
      </c>
    </row>
    <row r="4" spans="1:12" x14ac:dyDescent="0.4">
      <c r="A4" s="13"/>
      <c r="B4" s="15" t="s">
        <v>98</v>
      </c>
      <c r="C4" s="16" t="s">
        <v>99</v>
      </c>
      <c r="D4" s="16" t="s">
        <v>100</v>
      </c>
      <c r="E4" s="16" t="s">
        <v>101</v>
      </c>
      <c r="F4" s="16" t="s">
        <v>102</v>
      </c>
      <c r="G4" s="16" t="s">
        <v>103</v>
      </c>
      <c r="H4" s="16" t="s">
        <v>104</v>
      </c>
      <c r="I4" s="16" t="s">
        <v>105</v>
      </c>
      <c r="J4" s="16" t="s">
        <v>106</v>
      </c>
      <c r="K4" s="16" t="s">
        <v>107</v>
      </c>
      <c r="L4" s="16" t="s">
        <v>108</v>
      </c>
    </row>
    <row r="5" spans="1:12" x14ac:dyDescent="0.4">
      <c r="A5" s="13"/>
      <c r="B5" s="15" t="s">
        <v>109</v>
      </c>
      <c r="C5" s="16" t="s">
        <v>110</v>
      </c>
      <c r="D5" s="16" t="s">
        <v>111</v>
      </c>
      <c r="E5" s="16" t="s">
        <v>112</v>
      </c>
      <c r="F5" s="16" t="s">
        <v>113</v>
      </c>
      <c r="G5" s="16" t="s">
        <v>110</v>
      </c>
      <c r="H5" s="16" t="s">
        <v>111</v>
      </c>
      <c r="I5" s="16" t="s">
        <v>112</v>
      </c>
      <c r="J5" s="16" t="s">
        <v>113</v>
      </c>
      <c r="K5" s="16" t="s">
        <v>110</v>
      </c>
      <c r="L5" s="16" t="s">
        <v>111</v>
      </c>
    </row>
    <row r="6" spans="1:12" x14ac:dyDescent="0.4">
      <c r="A6" s="13"/>
      <c r="B6" s="15" t="s">
        <v>114</v>
      </c>
      <c r="C6" s="16">
        <v>50000</v>
      </c>
      <c r="D6" s="16">
        <v>55000</v>
      </c>
      <c r="E6" s="16">
        <v>60000</v>
      </c>
      <c r="F6" s="16">
        <v>65000</v>
      </c>
      <c r="G6" s="16">
        <v>70000</v>
      </c>
      <c r="H6" s="16">
        <v>75000</v>
      </c>
      <c r="I6" s="16">
        <v>80000</v>
      </c>
      <c r="J6" s="16">
        <v>85000</v>
      </c>
      <c r="K6" s="16">
        <v>90000</v>
      </c>
      <c r="L6" s="16">
        <v>95000</v>
      </c>
    </row>
    <row r="7" spans="1:12" x14ac:dyDescent="0.4">
      <c r="A7" s="13"/>
      <c r="B7" s="15" t="s">
        <v>115</v>
      </c>
      <c r="C7" s="16">
        <v>2000</v>
      </c>
      <c r="D7" s="16">
        <v>2500</v>
      </c>
      <c r="E7" s="16">
        <v>3000</v>
      </c>
      <c r="F7" s="16">
        <v>3500</v>
      </c>
      <c r="G7" s="16">
        <v>4000</v>
      </c>
      <c r="H7" s="16">
        <v>4500</v>
      </c>
      <c r="I7" s="16">
        <v>5000</v>
      </c>
      <c r="J7" s="16">
        <v>5500</v>
      </c>
      <c r="K7" s="16">
        <v>6000</v>
      </c>
      <c r="L7" s="16">
        <v>6500</v>
      </c>
    </row>
    <row r="8" spans="1:12" x14ac:dyDescent="0.4">
      <c r="A8" s="13"/>
      <c r="B8" s="15" t="s">
        <v>116</v>
      </c>
      <c r="C8" s="16">
        <v>52000</v>
      </c>
      <c r="D8" s="16">
        <v>57500</v>
      </c>
      <c r="E8" s="16">
        <v>63000</v>
      </c>
      <c r="F8" s="16">
        <v>685000</v>
      </c>
      <c r="G8" s="16">
        <v>74000</v>
      </c>
      <c r="H8" s="16">
        <v>79500</v>
      </c>
      <c r="I8" s="16">
        <v>85000</v>
      </c>
      <c r="J8" s="16">
        <v>90500</v>
      </c>
      <c r="K8" s="16">
        <v>96000</v>
      </c>
      <c r="L8" s="16">
        <v>101500</v>
      </c>
    </row>
    <row r="9" spans="1:12" x14ac:dyDescent="0.4">
      <c r="A9" s="13"/>
    </row>
    <row r="10" spans="1:12" x14ac:dyDescent="0.4">
      <c r="A10" s="17">
        <v>1</v>
      </c>
      <c r="B10" s="14" t="s">
        <v>117</v>
      </c>
    </row>
    <row r="11" spans="1:12" x14ac:dyDescent="0.4">
      <c r="C11" s="14"/>
      <c r="D11" s="14"/>
    </row>
    <row r="12" spans="1:12" x14ac:dyDescent="0.4">
      <c r="B12" s="13" t="s">
        <v>118</v>
      </c>
      <c r="C12" s="18" t="str">
        <f>HLOOKUP(F12,B3:L8,3,FALSE)</f>
        <v>Marketing</v>
      </c>
      <c r="F12" s="13">
        <v>102</v>
      </c>
    </row>
    <row r="13" spans="1:12" hidden="1" outlineLevel="1" x14ac:dyDescent="0.4">
      <c r="B13" s="14"/>
    </row>
    <row r="14" spans="1:12" hidden="1" outlineLevel="1" x14ac:dyDescent="0.4"/>
    <row r="15" spans="1:12" hidden="1" outlineLevel="1" x14ac:dyDescent="0.4">
      <c r="B15" s="19"/>
    </row>
    <row r="16" spans="1:12" hidden="1" outlineLevel="1" x14ac:dyDescent="0.4">
      <c r="B16" s="19"/>
    </row>
    <row r="17" spans="1:4" hidden="1" outlineLevel="1" x14ac:dyDescent="0.4">
      <c r="B17" s="19"/>
    </row>
    <row r="18" spans="1:4" hidden="1" outlineLevel="1" x14ac:dyDescent="0.4">
      <c r="B18" s="19"/>
    </row>
    <row r="19" spans="1:4" hidden="1" outlineLevel="1" x14ac:dyDescent="0.4">
      <c r="B19" s="19"/>
    </row>
    <row r="20" spans="1:4" collapsed="1" x14ac:dyDescent="0.4"/>
    <row r="21" spans="1:4" x14ac:dyDescent="0.4">
      <c r="A21" s="17">
        <v>2</v>
      </c>
      <c r="B21" s="14" t="s">
        <v>119</v>
      </c>
    </row>
    <row r="22" spans="1:4" x14ac:dyDescent="0.4">
      <c r="C22" s="14"/>
      <c r="D22" s="14"/>
    </row>
    <row r="23" spans="1:4" x14ac:dyDescent="0.4">
      <c r="B23" s="13" t="s">
        <v>118</v>
      </c>
      <c r="C23" s="20">
        <f>HLOOKUP(105,B3:L8,4,FALSE)</f>
        <v>70000</v>
      </c>
    </row>
    <row r="25" spans="1:4" hidden="1" outlineLevel="1" x14ac:dyDescent="0.4">
      <c r="B25" s="14"/>
    </row>
    <row r="26" spans="1:4" hidden="1" outlineLevel="1" x14ac:dyDescent="0.4"/>
    <row r="27" spans="1:4" hidden="1" outlineLevel="1" x14ac:dyDescent="0.4">
      <c r="B27" s="19"/>
    </row>
    <row r="28" spans="1:4" hidden="1" outlineLevel="1" x14ac:dyDescent="0.4">
      <c r="B28" s="19"/>
    </row>
    <row r="29" spans="1:4" hidden="1" outlineLevel="1" x14ac:dyDescent="0.4">
      <c r="B29" s="19"/>
    </row>
    <row r="30" spans="1:4" hidden="1" outlineLevel="1" x14ac:dyDescent="0.4">
      <c r="B30" s="19"/>
    </row>
    <row r="31" spans="1:4" collapsed="1" x14ac:dyDescent="0.4"/>
    <row r="32" spans="1:4" x14ac:dyDescent="0.4">
      <c r="A32" s="17">
        <v>3</v>
      </c>
      <c r="B32" s="14" t="s">
        <v>120</v>
      </c>
      <c r="C32" s="14"/>
      <c r="D32" s="14"/>
    </row>
    <row r="33" spans="2:3" x14ac:dyDescent="0.4">
      <c r="B33" s="17" t="s">
        <v>118</v>
      </c>
      <c r="C33" s="18">
        <f>HLOOKUP(107,B3:L8,6,FALSE)</f>
        <v>85000</v>
      </c>
    </row>
    <row r="35" spans="2:3" hidden="1" outlineLevel="1" x14ac:dyDescent="0.4">
      <c r="B35" s="14" t="s">
        <v>121</v>
      </c>
    </row>
    <row r="36" spans="2:3" hidden="1" outlineLevel="1" x14ac:dyDescent="0.4"/>
    <row r="37" spans="2:3" hidden="1" outlineLevel="1" x14ac:dyDescent="0.4">
      <c r="B37" s="19"/>
    </row>
    <row r="38" spans="2:3" hidden="1" outlineLevel="1" x14ac:dyDescent="0.4">
      <c r="B38" s="19"/>
    </row>
    <row r="39" spans="2:3" hidden="1" outlineLevel="1" x14ac:dyDescent="0.4">
      <c r="B39" s="19"/>
    </row>
    <row r="40" spans="2:3" hidden="1" outlineLevel="1" x14ac:dyDescent="0.4">
      <c r="B40" s="19"/>
    </row>
    <row r="41" spans="2:3" collapsed="1" x14ac:dyDescent="0.4"/>
  </sheetData>
  <dataValidations count="1">
    <dataValidation type="list" allowBlank="1" showInputMessage="1" showErrorMessage="1" sqref="F12" xr:uid="{C502086E-8AFF-47A7-A974-EC55286B588F}">
      <formula1>$C$3:$L$3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A7CA-4085-43A7-B302-B64EC5B70246}">
  <dimension ref="B8:F18"/>
  <sheetViews>
    <sheetView workbookViewId="0">
      <selection activeCell="G35" sqref="G35"/>
    </sheetView>
  </sheetViews>
  <sheetFormatPr defaultRowHeight="14.6" x14ac:dyDescent="0.4"/>
  <sheetData>
    <row r="8" spans="2:6" x14ac:dyDescent="0.4">
      <c r="B8" s="21" t="s">
        <v>122</v>
      </c>
      <c r="C8" s="22"/>
      <c r="D8" s="22"/>
      <c r="E8" s="22"/>
      <c r="F8" s="22"/>
    </row>
    <row r="9" spans="2:6" x14ac:dyDescent="0.4">
      <c r="B9" s="22" t="s">
        <v>123</v>
      </c>
      <c r="C9" s="22"/>
      <c r="D9" s="22"/>
      <c r="E9" s="22"/>
      <c r="F9" s="22"/>
    </row>
    <row r="10" spans="2:6" x14ac:dyDescent="0.4">
      <c r="B10" s="22" t="s">
        <v>124</v>
      </c>
      <c r="C10" s="22"/>
      <c r="D10" s="22"/>
      <c r="E10" s="22"/>
      <c r="F10" s="22"/>
    </row>
    <row r="11" spans="2:6" x14ac:dyDescent="0.4">
      <c r="B11" s="22" t="s">
        <v>125</v>
      </c>
      <c r="C11" s="22"/>
      <c r="D11" s="22"/>
      <c r="E11" s="22"/>
      <c r="F11" s="22"/>
    </row>
    <row r="12" spans="2:6" x14ac:dyDescent="0.4">
      <c r="B12" s="22"/>
      <c r="C12" s="22"/>
      <c r="D12" s="22"/>
      <c r="E12" s="22"/>
      <c r="F12" s="22"/>
    </row>
    <row r="13" spans="2:6" x14ac:dyDescent="0.4">
      <c r="B13" s="23" t="s">
        <v>2</v>
      </c>
      <c r="C13" s="23" t="s">
        <v>126</v>
      </c>
      <c r="D13" s="23" t="s">
        <v>127</v>
      </c>
      <c r="E13" s="22"/>
      <c r="F13" s="22"/>
    </row>
    <row r="14" spans="2:6" x14ac:dyDescent="0.4">
      <c r="B14" s="24" t="s">
        <v>128</v>
      </c>
      <c r="C14" s="24">
        <v>98</v>
      </c>
      <c r="D14" s="25" t="str">
        <f>IF(C14&gt;=60,"PASS","FAIL")</f>
        <v>PASS</v>
      </c>
      <c r="E14" s="22"/>
      <c r="F14" s="22"/>
    </row>
    <row r="15" spans="2:6" x14ac:dyDescent="0.4">
      <c r="B15" s="24" t="s">
        <v>129</v>
      </c>
      <c r="C15" s="24">
        <v>55</v>
      </c>
      <c r="D15" s="25" t="str">
        <f>IF(C15&gt;=60,"PASS","FAIL")</f>
        <v>FAIL</v>
      </c>
      <c r="E15" s="22"/>
      <c r="F15" s="22"/>
    </row>
    <row r="16" spans="2:6" x14ac:dyDescent="0.4">
      <c r="B16" s="24" t="s">
        <v>130</v>
      </c>
      <c r="C16" s="24">
        <v>15</v>
      </c>
      <c r="D16" s="25" t="str">
        <f>IF(C16&gt;=60,"PASS","FAIL")</f>
        <v>FAIL</v>
      </c>
      <c r="E16" s="22"/>
      <c r="F16" s="22"/>
    </row>
    <row r="17" spans="2:6" x14ac:dyDescent="0.4">
      <c r="B17" s="24" t="s">
        <v>131</v>
      </c>
      <c r="C17" s="24">
        <v>60</v>
      </c>
      <c r="D17" s="25" t="str">
        <f>IF(C17&gt;=60,"PASS","FAIL")</f>
        <v>PASS</v>
      </c>
      <c r="E17" s="22"/>
      <c r="F17" s="22"/>
    </row>
    <row r="18" spans="2:6" x14ac:dyDescent="0.4">
      <c r="B18" s="22"/>
      <c r="C18" s="22"/>
      <c r="D18" s="22"/>
      <c r="E18" s="22"/>
      <c r="F18" s="2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3C75-BA6F-4C87-B8E6-83AA514DAAA7}">
  <dimension ref="A1:I10"/>
  <sheetViews>
    <sheetView topLeftCell="B1" workbookViewId="0">
      <selection activeCell="D11" sqref="D11"/>
    </sheetView>
  </sheetViews>
  <sheetFormatPr defaultRowHeight="14.6" x14ac:dyDescent="0.4"/>
  <cols>
    <col min="1" max="1" width="130" bestFit="1" customWidth="1"/>
    <col min="4" max="4" width="11.23046875" bestFit="1" customWidth="1"/>
  </cols>
  <sheetData>
    <row r="1" spans="1:9" ht="23.15" x14ac:dyDescent="0.6">
      <c r="A1" s="33" t="s">
        <v>132</v>
      </c>
      <c r="B1" s="34"/>
      <c r="C1" s="34"/>
      <c r="D1" s="34"/>
      <c r="E1" s="34"/>
      <c r="F1" s="35"/>
      <c r="G1" s="35"/>
      <c r="H1" s="35"/>
      <c r="I1" s="35"/>
    </row>
    <row r="2" spans="1:9" ht="20.6" x14ac:dyDescent="0.55000000000000004">
      <c r="A2" s="36" t="s">
        <v>133</v>
      </c>
      <c r="B2" s="37"/>
      <c r="C2" s="37"/>
      <c r="D2" s="37"/>
      <c r="E2" s="37"/>
    </row>
    <row r="3" spans="1:9" ht="20.6" x14ac:dyDescent="0.55000000000000004">
      <c r="A3" s="38" t="s">
        <v>134</v>
      </c>
      <c r="B3" s="37"/>
      <c r="C3" s="37"/>
      <c r="D3" s="37"/>
      <c r="E3" s="37"/>
      <c r="F3" s="39"/>
    </row>
    <row r="4" spans="1:9" x14ac:dyDescent="0.4">
      <c r="A4" s="28"/>
      <c r="B4" s="26"/>
      <c r="C4" s="26"/>
      <c r="D4" s="26"/>
      <c r="E4" s="26"/>
    </row>
    <row r="5" spans="1:9" x14ac:dyDescent="0.4">
      <c r="A5" s="26"/>
      <c r="B5" s="27" t="s">
        <v>5</v>
      </c>
      <c r="C5" s="27" t="s">
        <v>6</v>
      </c>
      <c r="D5" s="26"/>
      <c r="E5" s="26"/>
    </row>
    <row r="6" spans="1:9" x14ac:dyDescent="0.4">
      <c r="A6" s="29"/>
      <c r="B6" s="29" t="s">
        <v>135</v>
      </c>
      <c r="C6" s="29" t="s">
        <v>136</v>
      </c>
      <c r="D6" s="30" t="s">
        <v>137</v>
      </c>
      <c r="E6" s="26"/>
    </row>
    <row r="7" spans="1:9" x14ac:dyDescent="0.4">
      <c r="A7" s="29" t="s">
        <v>138</v>
      </c>
      <c r="B7" s="31">
        <v>94</v>
      </c>
      <c r="C7" s="31">
        <v>94</v>
      </c>
      <c r="D7" s="32" t="str">
        <f>IF(B7=C7,"MATCH","NO MATCH")</f>
        <v>MATCH</v>
      </c>
      <c r="E7" s="27"/>
    </row>
    <row r="8" spans="1:9" x14ac:dyDescent="0.4">
      <c r="A8" s="29" t="s">
        <v>139</v>
      </c>
      <c r="B8" s="31">
        <v>109</v>
      </c>
      <c r="C8" s="31">
        <v>109</v>
      </c>
      <c r="D8" s="32" t="str">
        <f>IF(B8=C8,"MATCH","NO MATCH")</f>
        <v>MATCH</v>
      </c>
      <c r="E8" s="27"/>
    </row>
    <row r="9" spans="1:9" x14ac:dyDescent="0.4">
      <c r="A9" s="29" t="s">
        <v>140</v>
      </c>
      <c r="B9" s="31">
        <v>85</v>
      </c>
      <c r="C9" s="31">
        <v>85.5</v>
      </c>
      <c r="D9" s="32" t="str">
        <f>IF(B9=C9,"MATCH","NO MATCH")</f>
        <v>NO MATCH</v>
      </c>
      <c r="E9" s="27"/>
    </row>
    <row r="10" spans="1:9" x14ac:dyDescent="0.4">
      <c r="A10" s="29" t="s">
        <v>141</v>
      </c>
      <c r="B10" s="31">
        <v>12</v>
      </c>
      <c r="C10" s="31">
        <v>12</v>
      </c>
      <c r="D10" s="32" t="str">
        <f>IF(B10=C10,"MATCH","NO MATCH")</f>
        <v>MATCH</v>
      </c>
      <c r="E10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DC3D-523A-4E41-AE1E-A487ED612A4D}">
  <dimension ref="A1:P30"/>
  <sheetViews>
    <sheetView workbookViewId="0">
      <selection activeCell="F18" sqref="F18"/>
    </sheetView>
  </sheetViews>
  <sheetFormatPr defaultRowHeight="14.6" x14ac:dyDescent="0.4"/>
  <cols>
    <col min="5" max="5" width="12.3828125" bestFit="1" customWidth="1"/>
    <col min="6" max="6" width="12.23046875" bestFit="1" customWidth="1"/>
  </cols>
  <sheetData>
    <row r="1" spans="1:16" ht="30.9" x14ac:dyDescent="0.8">
      <c r="A1" s="26"/>
      <c r="B1" s="40" t="s">
        <v>142</v>
      </c>
      <c r="C1" s="48"/>
      <c r="D1" s="48"/>
      <c r="E1" s="48"/>
      <c r="F1" s="48"/>
      <c r="G1" s="48"/>
      <c r="H1" s="48"/>
      <c r="I1" s="49"/>
      <c r="J1" s="49"/>
      <c r="K1" s="49"/>
      <c r="L1" s="49"/>
    </row>
    <row r="2" spans="1:16" ht="23.15" x14ac:dyDescent="0.6">
      <c r="A2" s="42">
        <v>1</v>
      </c>
      <c r="B2" s="33" t="s">
        <v>143</v>
      </c>
      <c r="C2" s="50"/>
      <c r="D2" s="50"/>
      <c r="E2" s="50"/>
      <c r="F2" s="50"/>
      <c r="G2" s="50"/>
      <c r="H2" s="50"/>
      <c r="I2" s="51"/>
      <c r="J2" s="51"/>
      <c r="K2" s="51"/>
      <c r="L2" s="51"/>
      <c r="M2" s="51"/>
    </row>
    <row r="3" spans="1:16" x14ac:dyDescent="0.4">
      <c r="A3" s="42"/>
      <c r="B3" s="43"/>
      <c r="C3" s="26"/>
      <c r="D3" s="26"/>
      <c r="E3" s="26"/>
      <c r="F3" s="26"/>
      <c r="G3" s="26"/>
      <c r="H3" s="26"/>
    </row>
    <row r="4" spans="1:16" ht="23.15" x14ac:dyDescent="0.6">
      <c r="A4" s="42">
        <v>2</v>
      </c>
      <c r="B4" s="33" t="s">
        <v>144</v>
      </c>
      <c r="C4" s="50"/>
      <c r="D4" s="50"/>
      <c r="E4" s="50"/>
      <c r="F4" s="50"/>
      <c r="G4" s="50"/>
      <c r="H4" s="50"/>
      <c r="I4" s="51"/>
      <c r="J4" s="51"/>
      <c r="K4" s="51"/>
      <c r="L4" s="51"/>
      <c r="M4" s="51"/>
      <c r="N4" s="51"/>
      <c r="O4" s="51"/>
      <c r="P4" s="51"/>
    </row>
    <row r="5" spans="1:16" x14ac:dyDescent="0.4">
      <c r="A5" s="42"/>
      <c r="B5" s="27"/>
      <c r="C5" s="26"/>
      <c r="D5" s="26"/>
      <c r="E5" s="26"/>
      <c r="F5" s="26"/>
      <c r="G5" s="26"/>
      <c r="H5" s="26"/>
    </row>
    <row r="6" spans="1:16" x14ac:dyDescent="0.4">
      <c r="A6" s="42"/>
      <c r="B6" s="27"/>
      <c r="C6" s="26"/>
      <c r="D6" s="26"/>
      <c r="E6" s="26"/>
      <c r="F6" s="26"/>
      <c r="G6" s="26"/>
      <c r="H6" s="26"/>
    </row>
    <row r="7" spans="1:16" x14ac:dyDescent="0.4">
      <c r="A7" s="26"/>
      <c r="B7" s="26"/>
      <c r="C7" s="26"/>
      <c r="D7" s="26"/>
      <c r="E7" s="30" t="s">
        <v>145</v>
      </c>
      <c r="F7" s="30" t="s">
        <v>146</v>
      </c>
      <c r="G7" s="26"/>
      <c r="H7" s="26"/>
    </row>
    <row r="8" spans="1:16" x14ac:dyDescent="0.4">
      <c r="A8" s="26"/>
      <c r="B8" s="44" t="s">
        <v>147</v>
      </c>
      <c r="C8" s="44" t="s">
        <v>2</v>
      </c>
      <c r="D8" s="45" t="s">
        <v>148</v>
      </c>
      <c r="E8" s="44" t="s">
        <v>149</v>
      </c>
      <c r="F8" s="44" t="s">
        <v>150</v>
      </c>
      <c r="G8" s="26"/>
      <c r="H8" s="27"/>
    </row>
    <row r="9" spans="1:16" x14ac:dyDescent="0.4">
      <c r="A9" s="26"/>
      <c r="B9" s="29">
        <v>1</v>
      </c>
      <c r="C9" s="29" t="s">
        <v>151</v>
      </c>
      <c r="D9" s="46">
        <v>16</v>
      </c>
      <c r="E9" s="32" t="str">
        <f>IF(D9&gt;=16,"ELIGIBLE","NOT ELIGIBLE")</f>
        <v>ELIGIBLE</v>
      </c>
      <c r="F9" s="32" t="str">
        <f>IF(D9&gt;=18,"Adult","MINOR")</f>
        <v>MINOR</v>
      </c>
      <c r="G9" s="26"/>
      <c r="H9" s="27"/>
    </row>
    <row r="10" spans="1:16" x14ac:dyDescent="0.4">
      <c r="A10" s="26"/>
      <c r="B10" s="29">
        <v>2</v>
      </c>
      <c r="C10" s="29" t="s">
        <v>152</v>
      </c>
      <c r="D10" s="46">
        <v>18</v>
      </c>
      <c r="E10" s="32" t="str">
        <f t="shared" ref="E10:E16" si="0">IF(D10&gt;=16,"ELIGIBLE","NOT ELIGIBLE")</f>
        <v>ELIGIBLE</v>
      </c>
      <c r="F10" s="32" t="str">
        <f t="shared" ref="F10:F16" si="1">IF(D10&gt;=18,"Adult","MINOR")</f>
        <v>Adult</v>
      </c>
      <c r="G10" s="26"/>
      <c r="H10" s="27"/>
    </row>
    <row r="11" spans="1:16" x14ac:dyDescent="0.4">
      <c r="A11" s="26"/>
      <c r="B11" s="29">
        <v>3</v>
      </c>
      <c r="C11" s="29" t="s">
        <v>153</v>
      </c>
      <c r="D11" s="46">
        <v>15.5</v>
      </c>
      <c r="E11" s="32" t="str">
        <f t="shared" si="0"/>
        <v>NOT ELIGIBLE</v>
      </c>
      <c r="F11" s="32" t="str">
        <f t="shared" si="1"/>
        <v>MINOR</v>
      </c>
      <c r="G11" s="26"/>
      <c r="H11" s="27"/>
    </row>
    <row r="12" spans="1:16" x14ac:dyDescent="0.4">
      <c r="A12" s="26"/>
      <c r="B12" s="29">
        <v>4</v>
      </c>
      <c r="C12" s="29" t="s">
        <v>154</v>
      </c>
      <c r="D12" s="46">
        <v>19</v>
      </c>
      <c r="E12" s="32" t="str">
        <f t="shared" si="0"/>
        <v>ELIGIBLE</v>
      </c>
      <c r="F12" s="32" t="str">
        <f t="shared" si="1"/>
        <v>Adult</v>
      </c>
      <c r="G12" s="26"/>
      <c r="H12" s="27"/>
    </row>
    <row r="13" spans="1:16" x14ac:dyDescent="0.4">
      <c r="A13" s="26"/>
      <c r="B13" s="29">
        <v>5</v>
      </c>
      <c r="C13" s="29" t="s">
        <v>155</v>
      </c>
      <c r="D13" s="46">
        <v>18</v>
      </c>
      <c r="E13" s="32" t="str">
        <f t="shared" si="0"/>
        <v>ELIGIBLE</v>
      </c>
      <c r="F13" s="32" t="str">
        <f t="shared" si="1"/>
        <v>Adult</v>
      </c>
      <c r="G13" s="26"/>
      <c r="H13" s="27"/>
    </row>
    <row r="14" spans="1:16" x14ac:dyDescent="0.4">
      <c r="A14" s="26"/>
      <c r="B14" s="29">
        <v>6</v>
      </c>
      <c r="C14" s="29" t="s">
        <v>156</v>
      </c>
      <c r="D14" s="46">
        <v>13</v>
      </c>
      <c r="E14" s="32" t="str">
        <f t="shared" si="0"/>
        <v>NOT ELIGIBLE</v>
      </c>
      <c r="F14" s="32" t="str">
        <f t="shared" si="1"/>
        <v>MINOR</v>
      </c>
      <c r="G14" s="26"/>
      <c r="H14" s="27"/>
    </row>
    <row r="15" spans="1:16" x14ac:dyDescent="0.4">
      <c r="A15" s="26"/>
      <c r="B15" s="29">
        <v>7</v>
      </c>
      <c r="C15" s="29" t="s">
        <v>157</v>
      </c>
      <c r="D15" s="46">
        <v>18</v>
      </c>
      <c r="E15" s="32" t="str">
        <f t="shared" si="0"/>
        <v>ELIGIBLE</v>
      </c>
      <c r="F15" s="32" t="str">
        <f t="shared" si="1"/>
        <v>Adult</v>
      </c>
      <c r="G15" s="26"/>
      <c r="H15" s="27"/>
    </row>
    <row r="16" spans="1:16" x14ac:dyDescent="0.4">
      <c r="A16" s="26"/>
      <c r="B16" s="29">
        <v>8</v>
      </c>
      <c r="C16" s="29" t="s">
        <v>158</v>
      </c>
      <c r="D16" s="46">
        <v>17</v>
      </c>
      <c r="E16" s="32" t="str">
        <f t="shared" si="0"/>
        <v>ELIGIBLE</v>
      </c>
      <c r="F16" s="32" t="str">
        <f t="shared" si="1"/>
        <v>MINOR</v>
      </c>
      <c r="G16" s="26"/>
      <c r="H16" s="27"/>
    </row>
    <row r="18" spans="1:8" x14ac:dyDescent="0.4">
      <c r="A18" s="26"/>
      <c r="B18" s="28"/>
      <c r="C18" s="28"/>
      <c r="D18" s="28"/>
      <c r="E18" s="26"/>
      <c r="F18" s="26"/>
      <c r="G18" s="26"/>
      <c r="H18" s="26"/>
    </row>
    <row r="19" spans="1:8" x14ac:dyDescent="0.4">
      <c r="A19" s="26"/>
      <c r="B19" s="28"/>
      <c r="C19" s="28"/>
      <c r="D19" s="28"/>
      <c r="E19" s="26"/>
      <c r="F19" s="26"/>
      <c r="G19" s="26"/>
      <c r="H19" s="26"/>
    </row>
    <row r="20" spans="1:8" x14ac:dyDescent="0.4">
      <c r="A20" s="27"/>
      <c r="B20" s="27"/>
      <c r="C20" s="47"/>
      <c r="D20" s="47"/>
      <c r="E20" s="26"/>
      <c r="F20" s="26"/>
      <c r="G20" s="26"/>
      <c r="H20" s="26"/>
    </row>
    <row r="21" spans="1:8" x14ac:dyDescent="0.4">
      <c r="A21" s="27"/>
      <c r="B21" s="27"/>
      <c r="C21" s="27"/>
      <c r="D21" s="47"/>
      <c r="E21" s="26"/>
      <c r="F21" s="26"/>
      <c r="G21" s="26"/>
      <c r="H21" s="26"/>
    </row>
    <row r="22" spans="1:8" x14ac:dyDescent="0.4">
      <c r="A22" s="27"/>
      <c r="B22" s="27"/>
      <c r="C22" s="27"/>
      <c r="D22" s="47"/>
      <c r="E22" s="26"/>
      <c r="F22" s="26"/>
      <c r="G22" s="26"/>
      <c r="H22" s="26"/>
    </row>
    <row r="23" spans="1:8" x14ac:dyDescent="0.4">
      <c r="A23" s="26"/>
      <c r="B23" s="41"/>
      <c r="C23" s="26"/>
      <c r="D23" s="26"/>
      <c r="E23" s="26"/>
      <c r="F23" s="26"/>
      <c r="G23" s="26"/>
      <c r="H23" s="26"/>
    </row>
    <row r="24" spans="1:8" x14ac:dyDescent="0.4">
      <c r="A24" s="26"/>
      <c r="B24" s="41"/>
      <c r="C24" s="26"/>
      <c r="D24" s="26"/>
      <c r="E24" s="26"/>
      <c r="F24" s="26"/>
      <c r="G24" s="26"/>
      <c r="H24" s="26"/>
    </row>
    <row r="25" spans="1:8" x14ac:dyDescent="0.4">
      <c r="A25" s="26"/>
      <c r="B25" s="28"/>
      <c r="C25" s="28"/>
      <c r="D25" s="28"/>
      <c r="E25" s="26"/>
      <c r="F25" s="26"/>
      <c r="G25" s="26"/>
      <c r="H25" s="26"/>
    </row>
    <row r="26" spans="1:8" x14ac:dyDescent="0.4">
      <c r="A26" s="26"/>
      <c r="B26" s="28"/>
      <c r="C26" s="28"/>
      <c r="D26" s="28"/>
      <c r="E26" s="26"/>
      <c r="F26" s="26"/>
      <c r="G26" s="26"/>
      <c r="H26" s="26"/>
    </row>
    <row r="27" spans="1:8" x14ac:dyDescent="0.4">
      <c r="A27" s="27"/>
      <c r="B27" s="27"/>
      <c r="C27" s="47"/>
      <c r="D27" s="47"/>
      <c r="E27" s="26"/>
      <c r="F27" s="162"/>
      <c r="G27" s="163"/>
      <c r="H27" s="163"/>
    </row>
    <row r="28" spans="1:8" x14ac:dyDescent="0.4">
      <c r="A28" s="27"/>
      <c r="B28" s="27"/>
      <c r="C28" s="27"/>
      <c r="D28" s="47"/>
      <c r="E28" s="26"/>
      <c r="F28" s="163"/>
      <c r="G28" s="163"/>
      <c r="H28" s="163"/>
    </row>
    <row r="29" spans="1:8" x14ac:dyDescent="0.4">
      <c r="A29" s="27"/>
      <c r="B29" s="27"/>
      <c r="C29" s="27"/>
      <c r="D29" s="47"/>
      <c r="E29" s="26"/>
      <c r="F29" s="163"/>
      <c r="G29" s="163"/>
      <c r="H29" s="163"/>
    </row>
    <row r="30" spans="1:8" x14ac:dyDescent="0.4">
      <c r="A30" s="26"/>
      <c r="B30" s="41"/>
      <c r="C30" s="26"/>
      <c r="D30" s="26"/>
      <c r="E30" s="26"/>
      <c r="F30" s="26"/>
      <c r="G30" s="26"/>
      <c r="H30" s="26"/>
    </row>
  </sheetData>
  <mergeCells count="1">
    <mergeCell ref="F27:H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b W s k W q / f v P a k A A A A 9 g A A A B I A H A B D b 2 5 m a W c v U G F j a 2 F n Z S 5 4 b W w g o h g A K K A U A A A A A A A A A A A A A A A A A A A A A A A A A A A A h Y 9 N D o I w F I S v Q r q n P 7 A h 5 F F j 2 E p i Y m L c k l K h E R 6 G F s v d X H g k r y B G U X c u 5 5 t v M X O / 3 m A 1 d W 1 w 0 Y M 1 P W Z E U E 4 C j a q v D N Y Z G d 0 x T M h K w r Z U p 7 L W w S y j T S d b Z a R x 7 p w y 5 r 2 n P q b 9 U L O I c 8 E O x W a n G t 2 V 5 C O b / 3 J o 0 L o S l S Y S 9 q 8 x M q I i T q h I O O X A F g i F w a 8 Q z X u f 7 Q + E f G z d O G i p M c z X w J Y I 7 P 1 B P g B Q S w M E F A A C A A g A b W s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r J F o S 5 7 X d O A I A A A g K A A A T A B w A R m 9 y b X V s Y X M v U 2 V j d G l v b j E u b S C i G A A o o B Q A A A A A A A A A A A A A A A A A A A A A A A A A A A D F l V 9 v 2 j A U x d + R + A 5 X 2 Q t I W S R C 1 0 l F P C D K t m p a u x W 6 P g C a D L m Q C M d G t s M f I b 7 7 b k g G o Y S K S o X x g j j 3 2 u d c + y e j c W g C K a C d f F d q x U K x o H 2 m 0 I M P V u N 3 6 7 H x t Q U V + A i / I t R x i w V 1 4 G i K B a B P W 0 Z q i K S 0 F k P k z r N U k 4 G U k 9 K X g K P T l M K g M L p k N W 9 6 T x q V 7 m l f s b B 3 K + e C S + b p 3 t b A W X C 9 s M o 2 i I h z G 4 y K s G w n H v k x / r R 9 R B O H S T K s u n c G w 3 p + Z P t 7 I L y 6 l S z p r 7 u 3 z L D + d v u f S o b S 0 M D f k H m U M t 6 0 w w Y 0 Q V p J 9 d K r S W z o p u 0 N z t t D x p n S 9 X i O / m 6 Q p s / E m I w 6 y y n u X D q K C T 2 S K m x K H o U i L s Z e B 7 H s 1 c p K W i r k d i f M 9 Z U T N 6 9 t o A I z O J Z q S R V D G h h c m E 3 h n o V 4 I D 5 j M P b N / i 7 r c r E Q i N y o + 1 Q 0 H 5 7 u O + d j I t 3 + V S I O I x z j I S f s u 9 F w N M V l W O j 4 d K P x K h g g l 3 P Q v p x r 0 J G a 4 R I U 6 q k U G n U N D P U l P 7 3 4 6 G E o I + 5 B p B G Y W M K M 8 Q i B L O O + Q J G m 5 + T g H D C T J H L / 6 b Q 2 I 1 f z 5 a t 8 + V O + f J 0 v f 8 7 K b 6 T U P S + l 7 g m U u i d T 6 p 6 R 0 p w U l 6 N 0 J D k B G o h x y q v C K Q G 5 g Z H B g I k J a E P v V 0 g K y F F y J T + Y N q g I 1 n B K 9 + 7 k o + E e o f T 9 c X w j d 9 X z c l c 9 g b v q y d x V z 8 h d T o r / / E / Z 2 D x w 9 P 5 t e N y j U 8 W m N 5 d 6 4 d a 7 c R 8 x l D M a I O n K n G p S S O X S i 3 O x s 9 k y x p l o W 9 9 9 f l / 6 1 f 4 C U E s B A i 0 A F A A C A A g A b W s k W q / f v P a k A A A A 9 g A A A B I A A A A A A A A A A A A A A A A A A A A A A E N v b m Z p Z y 9 Q Y W N r Y W d l L n h t b F B L A Q I t A B Q A A g A I A G 1 r J F o P y u m r p A A A A O k A A A A T A A A A A A A A A A A A A A A A A P A A A A B b Q 2 9 u d G V u d F 9 U e X B l c 1 0 u e G 1 s U E s B A i 0 A F A A C A A g A b W s k W h L n t d 0 4 A g A A C A o A A B M A A A A A A A A A A A A A A A A A 4 Q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8 A A A A A A A B n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Z F U k F H R S U y M D E l M j A t J T I w U X V l c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G Y 1 N D h i Z S 0 z Y z N m L T R i O W Y t Y j h i M y 0 z Z j V k Y T F h N 2 Q 2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Z F U k F H R V 8 x X 1 9 f U X V l c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R U M D U 6 N T c 6 M T Y u N z U w O D k 3 O F o i I C 8 + P E V u d H J 5 I F R 5 c G U 9 I k Z p b G x D b 2 x 1 b W 5 U e X B l c y I g V m F s d W U 9 I n N B d 1 l H Q X c 9 P S I g L z 4 8 R W 5 0 c n k g V H l w Z T 0 i R m l s b E N v b H V t b k 5 h b W V z I i B W Y W x 1 Z T 0 i c 1 s m c X V v d D t D b 2 x 1 b W 4 x J n F 1 b 3 Q 7 L C Z x d W 9 0 O 0 N h d G V n b 3 J 5 J n F 1 b 3 Q 7 L C Z x d W 9 0 O 0 5 h b W U m c X V v d D s s J n F 1 b 3 Q 7 V 2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S A x I C 0 g U X V l c 3 R p b 2 4 v Q X V 0 b 1 J l b W 9 2 Z W R D b 2 x 1 b W 5 z M S 5 7 Q 2 9 s d W 1 u M S w w f S Z x d W 9 0 O y w m c X V v d D t T Z W N 0 a W 9 u M S 9 B V k V S Q U d F I D E g L S B R d W V z d G l v b i 9 B d X R v U m V t b 3 Z l Z E N v b H V t b n M x L n t D Y X R l Z 2 9 y e S w x f S Z x d W 9 0 O y w m c X V v d D t T Z W N 0 a W 9 u M S 9 B V k V S Q U d F I D E g L S B R d W V z d G l v b i 9 B d X R v U m V t b 3 Z l Z E N v b H V t b n M x L n t O Y W 1 l L D J 9 J n F 1 b 3 Q 7 L C Z x d W 9 0 O 1 N l Y 3 R p b 2 4 x L 0 F W R V J B R 0 U g M S A t I F F 1 Z X N 0 a W 9 u L 0 F 1 d G 9 S Z W 1 v d m V k Q 2 9 s d W 1 u c z E u e 1 d l a W d o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V k V S Q U d F I D E g L S B R d W V z d G l v b i 9 B d X R v U m V t b 3 Z l Z E N v b H V t b n M x L n t D b 2 x 1 b W 4 x L D B 9 J n F 1 b 3 Q 7 L C Z x d W 9 0 O 1 N l Y 3 R p b 2 4 x L 0 F W R V J B R 0 U g M S A t I F F 1 Z X N 0 a W 9 u L 0 F 1 d G 9 S Z W 1 v d m V k Q 2 9 s d W 1 u c z E u e 0 N h d G V n b 3 J 5 L D F 9 J n F 1 b 3 Q 7 L C Z x d W 9 0 O 1 N l Y 3 R p b 2 4 x L 0 F W R V J B R 0 U g M S A t I F F 1 Z X N 0 a W 9 u L 0 F 1 d G 9 S Z W 1 v d m V k Q 2 9 s d W 1 u c z E u e 0 5 h b W U s M n 0 m c X V v d D s s J n F 1 b 3 Q 7 U 2 V j d G l v b j E v Q V Z F U k F H R S A x I C 0 g U X V l c 3 R p b 2 4 v Q X V 0 b 1 J l b W 9 2 Z W R D b 2 x 1 b W 5 z M S 5 7 V 2 V p Z 2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k V S Q U d F J T I w M S U y M C 0 l M j B R d W V z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V S Q U d F J T I w M S U y M C 0 l M j B R d W V z d G l v b i 9 B V k V S Q U d F J T I w M S U y M C 0 l M j B R d W V z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U l M j A x J T I w L S U y M F F 1 Z X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U l M j A x J T I w L S U y M F F 1 Z X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T l Q l M j A x J T I w L S U y M F F 1 Z X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g 1 Z T R m Z j Q t Y j F l Z C 0 0 M 2 F m L W I w N z Q t N j I 4 N D Q 5 M 2 E 5 Z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T 1 V O V F 8 x X 1 9 f U X V l c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R U M D c 6 M z Y 6 M D Q u M z U 4 N T A 1 N l o i I C 8 + P E V u d H J 5 I F R 5 c G U 9 I k Z p b G x D b 2 x 1 b W 5 U e X B l c y I g V m F s d W U 9 I n N C Z 0 F B Q U F B Q U F B P T 0 i I C 8 + P E V u d H J 5 I F R 5 c G U 9 I k Z p b G x D b 2 x 1 b W 5 O Y W 1 l c y I g V m F s d W U 9 I n N b J n F 1 b 3 Q 7 V G h l I H R h Y m x l I G J l b G 9 3 I H N o b 3 d z I H N 1 c n Z l e S B y Z X N w b 2 5 z Z X M 7 I H R o Z S B y Z X N w b 2 5 k Z W 5 0 c y B j b 3 V s Z C B 1 c 2 U g Y W 5 5 I H Z h b H V l I G Z v c i B 0 a G V p c i B h b n N 3 Z X J z L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U 5 U I D E g L S B R d W V z d G l v b i 9 B d X R v U m V t b 3 Z l Z E N v b H V t b n M x L n t U a G U g d G F i b G U g Y m V s b 3 c g c 2 h v d 3 M g c 3 V y d m V 5 I H J l c 3 B v b n N l c z s g d G h l I H J l c 3 B v b m R l b n R z I G N v d W x k I H V z Z S B h b n k g d m F s d W U g Z m 9 y I H R o Z W l y I G F u c 3 d l c n M u L D B 9 J n F 1 b 3 Q 7 L C Z x d W 9 0 O 1 N l Y 3 R p b 2 4 x L 0 N P V U 5 U I D E g L S B R d W V z d G l v b i 9 B d X R v U m V t b 3 Z l Z E N v b H V t b n M x L n t D b 2 x 1 b W 4 y L D F 9 J n F 1 b 3 Q 7 L C Z x d W 9 0 O 1 N l Y 3 R p b 2 4 x L 0 N P V U 5 U I D E g L S B R d W V z d G l v b i 9 B d X R v U m V t b 3 Z l Z E N v b H V t b n M x L n t D b 2 x 1 b W 4 z L D J 9 J n F 1 b 3 Q 7 L C Z x d W 9 0 O 1 N l Y 3 R p b 2 4 x L 0 N P V U 5 U I D E g L S B R d W V z d G l v b i 9 B d X R v U m V t b 3 Z l Z E N v b H V t b n M x L n t D b 2 x 1 b W 4 0 L D N 9 J n F 1 b 3 Q 7 L C Z x d W 9 0 O 1 N l Y 3 R p b 2 4 x L 0 N P V U 5 U I D E g L S B R d W V z d G l v b i 9 B d X R v U m V t b 3 Z l Z E N v b H V t b n M x L n t D b 2 x 1 b W 4 1 L D R 9 J n F 1 b 3 Q 7 L C Z x d W 9 0 O 1 N l Y 3 R p b 2 4 x L 0 N P V U 5 U I D E g L S B R d W V z d G l v b i 9 B d X R v U m V t b 3 Z l Z E N v b H V t b n M x L n t D b 2 x 1 b W 4 2 L D V 9 J n F 1 b 3 Q 7 L C Z x d W 9 0 O 1 N l Y 3 R p b 2 4 x L 0 N P V U 5 U I D E g L S B R d W V z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U 5 U I D E g L S B R d W V z d G l v b i 9 B d X R v U m V t b 3 Z l Z E N v b H V t b n M x L n t U a G U g d G F i b G U g Y m V s b 3 c g c 2 h v d 3 M g c 3 V y d m V 5 I H J l c 3 B v b n N l c z s g d G h l I H J l c 3 B v b m R l b n R z I G N v d W x k I H V z Z S B h b n k g d m F s d W U g Z m 9 y I H R o Z W l y I G F u c 3 d l c n M u L D B 9 J n F 1 b 3 Q 7 L C Z x d W 9 0 O 1 N l Y 3 R p b 2 4 x L 0 N P V U 5 U I D E g L S B R d W V z d G l v b i 9 B d X R v U m V t b 3 Z l Z E N v b H V t b n M x L n t D b 2 x 1 b W 4 y L D F 9 J n F 1 b 3 Q 7 L C Z x d W 9 0 O 1 N l Y 3 R p b 2 4 x L 0 N P V U 5 U I D E g L S B R d W V z d G l v b i 9 B d X R v U m V t b 3 Z l Z E N v b H V t b n M x L n t D b 2 x 1 b W 4 z L D J 9 J n F 1 b 3 Q 7 L C Z x d W 9 0 O 1 N l Y 3 R p b 2 4 x L 0 N P V U 5 U I D E g L S B R d W V z d G l v b i 9 B d X R v U m V t b 3 Z l Z E N v b H V t b n M x L n t D b 2 x 1 b W 4 0 L D N 9 J n F 1 b 3 Q 7 L C Z x d W 9 0 O 1 N l Y 3 R p b 2 4 x L 0 N P V U 5 U I D E g L S B R d W V z d G l v b i 9 B d X R v U m V t b 3 Z l Z E N v b H V t b n M x L n t D b 2 x 1 b W 4 1 L D R 9 J n F 1 b 3 Q 7 L C Z x d W 9 0 O 1 N l Y 3 R p b 2 4 x L 0 N P V U 5 U I D E g L S B R d W V z d G l v b i 9 B d X R v U m V t b 3 Z l Z E N v b H V t b n M x L n t D b 2 x 1 b W 4 2 L D V 9 J n F 1 b 3 Q 7 L C Z x d W 9 0 O 1 N l Y 3 R p b 2 4 x L 0 N P V U 5 U I D E g L S B R d W V z d G l v b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V O V C U y M D E l M j A t J T I w U X V l c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T l Q l M j A x J T I w L S U y M F F 1 Z X N 0 a W 9 u L 0 N P V U 5 U J T I w M S U y M C 0 l M j B R d W V z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5 U J T I w M S U y M C 0 l M j B R d W V z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O V C U y M D E l M j A t J T I w U X V l c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O V C U y M D I l M j A t J T I w U X V l c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M 0 Z T g y Y S 0 y N W R i L T Q x O W Q t Y T c 3 N C 1 h Y z B m Y m N k O W M x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P V U 5 U X z J f X 1 9 R d W V z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F Q w N z o 0 N D o 0 M C 4 w N T I 1 M T A 2 W i I g L z 4 8 R W 5 0 c n k g V H l w Z T 0 i R m l s b E N v b H V t b l R 5 c G V z I i B W Y W x 1 Z T 0 i c 0 F B W U F B Q U F B I i A v P j x F b n R y e S B U e X B l P S J G a W x s Q 2 9 s d W 1 u T m F t Z X M i I F Z h b H V l P S J z W y Z x d W 9 0 O 1 R o Z S B m b 2 x s b 3 d p b m c g d G F i b G U g c m V w c m V z Z W 5 0 c y B h I G J h b m s g c 3 R h d G V t Z W 5 0 I G 9 m I E V 4 Y 2 V s T W F z d G V y I G N v b X B h b n k u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U 5 U I D I g L S B R d W V z d G l v b i 9 B d X R v U m V t b 3 Z l Z E N v b H V t b n M x L n t U a G U g Z m 9 s b G 9 3 a W 5 n I H R h Y m x l I H J l c H J l c 2 V u d H M g Y S B i Y W 5 r I H N 0 Y X R l b W V u d C B v Z i B F e G N l b E 1 h c 3 R l c i B j b 2 1 w Y W 5 5 L i w w f S Z x d W 9 0 O y w m c X V v d D t T Z W N 0 a W 9 u M S 9 D T 1 V O V C A y I C 0 g U X V l c 3 R p b 2 4 v Q X V 0 b 1 J l b W 9 2 Z W R D b 2 x 1 b W 5 z M S 5 7 Q 2 9 s d W 1 u M i w x f S Z x d W 9 0 O y w m c X V v d D t T Z W N 0 a W 9 u M S 9 D T 1 V O V C A y I C 0 g U X V l c 3 R p b 2 4 v Q X V 0 b 1 J l b W 9 2 Z W R D b 2 x 1 b W 5 z M S 5 7 Q 2 9 s d W 1 u M y w y f S Z x d W 9 0 O y w m c X V v d D t T Z W N 0 a W 9 u M S 9 D T 1 V O V C A y I C 0 g U X V l c 3 R p b 2 4 v Q X V 0 b 1 J l b W 9 2 Z W R D b 2 x 1 b W 5 z M S 5 7 Q 2 9 s d W 1 u N C w z f S Z x d W 9 0 O y w m c X V v d D t T Z W N 0 a W 9 u M S 9 D T 1 V O V C A y I C 0 g U X V l c 3 R p b 2 4 v Q X V 0 b 1 J l b W 9 2 Z W R D b 2 x 1 b W 5 z M S 5 7 Q 2 9 s d W 1 u N S w 0 f S Z x d W 9 0 O y w m c X V v d D t T Z W N 0 a W 9 u M S 9 D T 1 V O V C A y I C 0 g U X V l c 3 R p b 2 4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T 1 V O V C A y I C 0 g U X V l c 3 R p b 2 4 v Q X V 0 b 1 J l b W 9 2 Z W R D b 2 x 1 b W 5 z M S 5 7 V G h l I G Z v b G x v d 2 l u Z y B 0 Y W J s Z S B y Z X B y Z X N l b n R z I G E g Y m F u a y B z d G F 0 Z W 1 l b n Q g b 2 Y g R X h j Z W x N Y X N 0 Z X I g Y 2 9 t c G F u e S 4 s M H 0 m c X V v d D s s J n F 1 b 3 Q 7 U 2 V j d G l v b j E v Q 0 9 V T l Q g M i A t I F F 1 Z X N 0 a W 9 u L 0 F 1 d G 9 S Z W 1 v d m V k Q 2 9 s d W 1 u c z E u e 0 N v b H V t b j I s M X 0 m c X V v d D s s J n F 1 b 3 Q 7 U 2 V j d G l v b j E v Q 0 9 V T l Q g M i A t I F F 1 Z X N 0 a W 9 u L 0 F 1 d G 9 S Z W 1 v d m V k Q 2 9 s d W 1 u c z E u e 0 N v b H V t b j M s M n 0 m c X V v d D s s J n F 1 b 3 Q 7 U 2 V j d G l v b j E v Q 0 9 V T l Q g M i A t I F F 1 Z X N 0 a W 9 u L 0 F 1 d G 9 S Z W 1 v d m V k Q 2 9 s d W 1 u c z E u e 0 N v b H V t b j Q s M 3 0 m c X V v d D s s J n F 1 b 3 Q 7 U 2 V j d G l v b j E v Q 0 9 V T l Q g M i A t I F F 1 Z X N 0 a W 9 u L 0 F 1 d G 9 S Z W 1 v d m V k Q 2 9 s d W 1 u c z E u e 0 N v b H V t b j U s N H 0 m c X V v d D s s J n F 1 b 3 Q 7 U 2 V j d G l v b j E v Q 0 9 V T l Q g M i A t I F F 1 Z X N 0 a W 9 u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U 5 U J T I w M i U y M C 0 l M j B R d W V z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O V C U y M D I l M j A t J T I w U X V l c 3 R p b 2 4 v Q 0 9 V T l Q l M j A y J T I w L S U y M F F 1 Z X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T l Q l M j A y J T I w L S U y M F F 1 Z X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5 U J T I w M i U y M C 0 l M j B R d W V z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5 U J T I w M y U y M C 0 l M j B R d W V z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Z j A 5 M D c 2 L T F i Z W Q t N G M 1 N C 0 4 Z D Q 3 L W Q x M D Y 3 M G M x O T E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E t M D R U M D c 6 N T c 6 M T M u O T Q x O D I 0 M 1 o i I C 8 + P E V u d H J 5 I F R 5 c G U 9 I k Z p b G x D b 2 x 1 b W 5 U e X B l c y I g V m F s d W U 9 I n N B d 0 E 9 I i A v P j x F b n R y e S B U e X B l P S J G a W x s Q 2 9 s d W 1 u T m F t Z X M i I F Z h b H V l P S J z W y Z x d W 9 0 O 0 N v b H V t b j E m c X V v d D s s J n F 1 b 3 Q 7 Q W 5 z d 2 V y I H V z a W 5 n I H R o Z S B m b 2 x s b 3 d p b m c g c m F u Z 2 U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V T l Q g M y A t I F F 1 Z X N 0 a W 9 u L 0 F 1 d G 9 S Z W 1 v d m V k Q 2 9 s d W 1 u c z E u e 0 N v b H V t b j E s M H 0 m c X V v d D s s J n F 1 b 3 Q 7 U 2 V j d G l v b j E v Q 0 9 V T l Q g M y A t I F F 1 Z X N 0 a W 9 u L 0 F 1 d G 9 S Z W 1 v d m V k Q 2 9 s d W 1 u c z E u e 0 F u c 3 d l c i B 1 c 2 l u Z y B 0 a G U g Z m 9 s b G 9 3 a W 5 n I H J h b m d l O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1 V O V C A z I C 0 g U X V l c 3 R p b 2 4 v Q X V 0 b 1 J l b W 9 2 Z W R D b 2 x 1 b W 5 z M S 5 7 Q 2 9 s d W 1 u M S w w f S Z x d W 9 0 O y w m c X V v d D t T Z W N 0 a W 9 u M S 9 D T 1 V O V C A z I C 0 g U X V l c 3 R p b 2 4 v Q X V 0 b 1 J l b W 9 2 Z W R D b 2 x 1 b W 5 z M S 5 7 Q W 5 z d 2 V y I H V z a W 5 n I H R o Z S B m b 2 x s b 3 d p b m c g c m F u Z 2 U 6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V O V C U y M D M l M j A t J T I w U X V l c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V T l Q l M j A z J T I w L S U y M F F 1 Z X N 0 a W 9 u L 0 N P V U 5 U J T I w M y U y M C 0 l M j B R d W V z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U 5 U J T I w M y U y M C 0 l M j B R d W V z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O V C U y M D M l M j A t J T I w U X V l c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V O V C U y M D M l M j A t J T I w U X V l c 3 R p b 2 4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I 4 e B B w W 6 U 6 7 L i u 4 b Q d j x A A A A A A C A A A A A A A Q Z g A A A A E A A C A A A A B x / 4 h y X T H r z X D X a I h / Q 6 R R o d p m N H G n J L p J N 6 Q O Y l o C W Q A A A A A O g A A A A A I A A C A A A A A u z N i Z 7 r D w G / 0 I G M w Z p 8 D W d 7 7 Y I m 1 z 1 g 5 9 V v s I q D g N c V A A A A D Q 1 E J Y C 7 S + X b v F P F + i M I k e q A D m y H Q 5 4 Q 3 s w G A 6 l 1 r 8 G t X l h T f k 0 I 3 k a w p 3 d a T P 3 s S t N 4 8 o + P a E 1 S A 5 U E 4 / t s k g / e 4 M D o U v j D r 3 D s 7 6 2 h 6 S h E A A A A D t Y E p W m U X l z f 6 I n o W Z 8 Q J K r M s w i P 3 l i 9 c X N f a / Y z i Y B P t A x a + B 3 x 9 K M o I b M b B F 7 0 I h a q c M B P z c 9 N A H i x N a T 4 Z j < / D a t a M a s h u p > 
</file>

<file path=customXml/itemProps1.xml><?xml version="1.0" encoding="utf-8"?>
<ds:datastoreItem xmlns:ds="http://schemas.openxmlformats.org/officeDocument/2006/customXml" ds:itemID="{80796B40-8735-4BE3-9F76-789C98E8E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AVERAGE 1 - Question</vt:lpstr>
      <vt:lpstr>AVERAGE 3 QUESTION</vt:lpstr>
      <vt:lpstr>COUNT 1 - Question</vt:lpstr>
      <vt:lpstr>COUNT 2 - Question</vt:lpstr>
      <vt:lpstr>COUNT 3</vt:lpstr>
      <vt:lpstr>HLOOKUP </vt:lpstr>
      <vt:lpstr>IF 1</vt:lpstr>
      <vt:lpstr>IF 2</vt:lpstr>
      <vt:lpstr>IF 3</vt:lpstr>
      <vt:lpstr>IF 4</vt:lpstr>
      <vt:lpstr>MATH 1</vt:lpstr>
      <vt:lpstr>MAX MIN 1</vt:lpstr>
      <vt:lpstr>MAX MIN 2</vt:lpstr>
      <vt:lpstr>MAX MIN 3</vt:lpstr>
      <vt:lpstr>NESTED IF 1</vt:lpstr>
      <vt:lpstr>SUM 1</vt:lpstr>
      <vt:lpstr>SUM 2</vt:lpstr>
      <vt:lpstr>SUM 3</vt:lpstr>
      <vt:lpstr>SUM IF 1</vt:lpstr>
      <vt:lpstr>SUM IF 2</vt:lpstr>
      <vt:lpstr>VLOOKUP APPROX MATCH</vt:lpstr>
      <vt:lpstr>VLOOKUP 1</vt:lpstr>
      <vt:lpstr>VLOOKUP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Tundiya</dc:creator>
  <cp:lastModifiedBy>Sandeep Tundiya</cp:lastModifiedBy>
  <dcterms:created xsi:type="dcterms:W3CDTF">2025-01-04T05:54:42Z</dcterms:created>
  <dcterms:modified xsi:type="dcterms:W3CDTF">2025-01-04T17:48:48Z</dcterms:modified>
</cp:coreProperties>
</file>